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comments/comment1.xml" ContentType="application/vnd.openxmlformats-officedocument.spreadsheetml.comments+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comments/comment2.xml" ContentType="application/vnd.openxmlformats-officedocument.spreadsheetml.comments+xml"/>
  <Override PartName="/xl/worksheets/sheet6.xml" ContentType="application/vnd.openxmlformats-officedocument.spreadsheetml.worksheet+xml"/>
  <Override PartName="/xl/drawings/drawing6.xml" ContentType="application/vnd.openxmlformats-officedocument.drawing+xml"/>
  <Override PartName="/xl/comments/comment3.xml" ContentType="application/vnd.openxmlformats-officedocument.spreadsheetml.comments+xml"/>
  <Override PartName="/xl/worksheets/sheet7.xml" ContentType="application/vnd.openxmlformats-officedocument.spreadsheetml.worksheet+xml"/>
  <Override PartName="/xl/drawings/drawing7.xml" ContentType="application/vnd.openxmlformats-officedocument.drawing+xml"/>
  <Override PartName="/xl/comments/comment4.xml" ContentType="application/vnd.openxmlformats-officedocument.spreadsheetml.comments+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externalLinks/externalLink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08" yWindow="-108" windowWidth="23256" windowHeight="12456" tabRatio="600" firstSheet="0" activeTab="0" autoFilterDateGrouping="1"/>
  </bookViews>
  <sheets>
    <sheet xmlns:r="http://schemas.openxmlformats.org/officeDocument/2006/relationships" name="MATRIZ DE INDICADORES" sheetId="1" state="visible" r:id="rId1"/>
    <sheet xmlns:r="http://schemas.openxmlformats.org/officeDocument/2006/relationships" name="----1" sheetId="2" state="hidden" r:id="rId2"/>
    <sheet xmlns:r="http://schemas.openxmlformats.org/officeDocument/2006/relationships" name="AJU-4" sheetId="3" state="visible" r:id="rId3"/>
    <sheet xmlns:r="http://schemas.openxmlformats.org/officeDocument/2006/relationships" name="AJU-5" sheetId="4" state="visible" r:id="rId4"/>
    <sheet xmlns:r="http://schemas.openxmlformats.org/officeDocument/2006/relationships" name="AJU-6" sheetId="5" state="hidden" r:id="rId5"/>
    <sheet xmlns:r="http://schemas.openxmlformats.org/officeDocument/2006/relationships" name="AJU-7" sheetId="6" state="visible" r:id="rId6"/>
    <sheet xmlns:r="http://schemas.openxmlformats.org/officeDocument/2006/relationships" name="AJU-8" sheetId="7" state="visible" r:id="rId7"/>
    <sheet xmlns:r="http://schemas.openxmlformats.org/officeDocument/2006/relationships" name="ACTUALIZACIONES" sheetId="8" state="visible" r:id="rId8"/>
    <sheet xmlns:r="http://schemas.openxmlformats.org/officeDocument/2006/relationships" name="ITEM" sheetId="9" state="hidden" r:id="rId9"/>
  </sheets>
  <externalReferences>
    <externalReference xmlns:r="http://schemas.openxmlformats.org/officeDocument/2006/relationships" r:id="rId10"/>
  </externalReferences>
  <definedNames>
    <definedName name="MFA_8">#REF!</definedName>
    <definedName name="MFA_8" localSheetId="0">'MATRIZ DE INDICADORES'!#REF!</definedName>
    <definedName name="Z_34CE63CC_8C1B_460F_A260_1A12A31AF742_.wvu.FilterData" localSheetId="0" hidden="1">'MATRIZ DE INDICADORES'!$D$12:$V$12</definedName>
    <definedName name="Z_E72066E1_2E2A_4698_9EFF_16A0125F33B6_.wvu.FilterData" localSheetId="0" hidden="1">'MATRIZ DE INDICADORES'!$D$12:$V$12</definedName>
    <definedName name="_xlnm.Print_Area" localSheetId="0">'MATRIZ DE INDICADORES'!$A$1:$V$45</definedName>
    <definedName name="MFA_8" localSheetId="2">#REF!</definedName>
    <definedName name="MFA_8" localSheetId="4">#REF!</definedName>
    <definedName name="MFA_8" localSheetId="5">#REF!</definedName>
    <definedName name="MFA_8" localSheetId="6">#REF!</definedName>
    <definedName name="MFA_8" localSheetId="7">'[1]MATRIZ DE INDICADORES'!#REF!</definedName>
    <definedName name="OLE_LINK1" localSheetId="7">ACTUALIZACIONES!#REF!</definedName>
    <definedName name="_xlnm.Print_Area" localSheetId="7">'ACTUALIZACIONES'!$A$1:$F$30</definedName>
  </definedNames>
  <calcPr calcId="191029" fullCalcOnLoad="1"/>
</workbook>
</file>

<file path=xl/styles.xml><?xml version="1.0" encoding="utf-8"?>
<styleSheet xmlns="http://schemas.openxmlformats.org/spreadsheetml/2006/main">
  <numFmts count="2">
    <numFmt numFmtId="164" formatCode="0.0%"/>
    <numFmt numFmtId="165" formatCode="_(&quot;$&quot;\ * #,##0.00_);_(&quot;$&quot;\ * \(#,##0.00\);_(&quot;$&quot;\ * &quot;-&quot;??_);_(@_)"/>
  </numFmts>
  <fonts count="36">
    <font>
      <name val="Calibri"/>
      <family val="2"/>
      <color theme="1"/>
      <sz val="11"/>
      <scheme val="minor"/>
    </font>
    <font>
      <name val="Calibri"/>
      <family val="2"/>
      <color theme="1"/>
      <sz val="11"/>
      <scheme val="minor"/>
    </font>
    <font>
      <name val="Arial"/>
      <family val="2"/>
      <color theme="1"/>
      <sz val="12"/>
    </font>
    <font>
      <name val="Arial"/>
      <family val="2"/>
      <b val="1"/>
      <color theme="1"/>
      <sz val="12"/>
    </font>
    <font>
      <name val="Arial"/>
      <family val="2"/>
      <b val="1"/>
      <color theme="1"/>
      <sz val="9"/>
    </font>
    <font>
      <name val="Arial"/>
      <family val="2"/>
      <b val="1"/>
      <color theme="1"/>
      <sz val="11"/>
    </font>
    <font>
      <name val="Calibri"/>
      <family val="2"/>
      <color theme="10"/>
      <sz val="11"/>
      <u val="single"/>
      <scheme val="minor"/>
    </font>
    <font>
      <name val="Arial"/>
      <family val="2"/>
      <color theme="1"/>
      <sz val="11"/>
    </font>
    <font>
      <name val="Calibri"/>
      <family val="2"/>
      <b val="1"/>
      <color theme="1"/>
      <sz val="9"/>
      <scheme val="minor"/>
    </font>
    <font>
      <name val="Arial"/>
      <family val="2"/>
      <b val="1"/>
      <color theme="1"/>
      <sz val="10"/>
    </font>
    <font>
      <name val="Arial"/>
      <family val="2"/>
      <b val="1"/>
      <color theme="0"/>
      <sz val="11"/>
    </font>
    <font>
      <name val="Arial"/>
      <family val="2"/>
      <b val="1"/>
      <color rgb="FFFF0000"/>
      <sz val="11"/>
    </font>
    <font>
      <name val="Arial"/>
      <family val="2"/>
      <b val="1"/>
      <color rgb="FF0070C0"/>
      <sz val="11"/>
    </font>
    <font>
      <name val="Arial"/>
      <family val="2"/>
      <b val="1"/>
      <color rgb="FF0F3D38"/>
      <sz val="11"/>
    </font>
    <font>
      <name val="Arial"/>
      <family val="2"/>
      <color theme="0"/>
      <sz val="11"/>
    </font>
    <font>
      <name val="Arial"/>
      <family val="2"/>
      <b val="1"/>
      <color theme="1" tint="0.499984740745262"/>
      <sz val="9"/>
    </font>
    <font>
      <name val="Arial"/>
      <family val="2"/>
      <b val="1"/>
      <sz val="11"/>
    </font>
    <font>
      <name val="Arial"/>
      <family val="2"/>
      <b val="1"/>
      <sz val="10"/>
    </font>
    <font>
      <name val="Calibri"/>
      <family val="2"/>
      <b val="1"/>
      <color theme="1"/>
      <sz val="10"/>
      <scheme val="minor"/>
    </font>
    <font>
      <name val="Arial"/>
      <family val="2"/>
      <b val="1"/>
      <color theme="1" tint="0.499984740745262"/>
      <sz val="10"/>
    </font>
    <font>
      <name val="Tahoma"/>
      <family val="2"/>
      <color indexed="81"/>
      <sz val="9"/>
    </font>
    <font>
      <name val="Tahoma"/>
      <family val="2"/>
      <b val="1"/>
      <color indexed="81"/>
      <sz val="9"/>
    </font>
    <font>
      <name val="Arial"/>
      <family val="2"/>
      <sz val="11"/>
    </font>
    <font>
      <name val="Arial"/>
      <family val="2"/>
      <sz val="12"/>
    </font>
    <font>
      <name val="Arial"/>
      <family val="2"/>
      <b val="1"/>
      <color theme="1"/>
      <sz val="8"/>
    </font>
    <font>
      <name val="Arial"/>
      <family val="2"/>
      <color theme="0" tint="-0.1499984740745262"/>
      <sz val="11"/>
    </font>
    <font>
      <name val="Arial"/>
      <family val="2"/>
      <b val="1"/>
      <i val="1"/>
      <color theme="1"/>
      <sz val="11"/>
    </font>
    <font>
      <name val="Arial"/>
      <family val="2"/>
      <sz val="10"/>
    </font>
    <font>
      <name val="Arial"/>
      <family val="2"/>
      <i val="1"/>
      <color theme="1"/>
      <sz val="10"/>
    </font>
    <font>
      <name val="Arial"/>
      <family val="2"/>
      <color rgb="FF000000"/>
      <sz val="11"/>
    </font>
    <font>
      <name val="Arial"/>
      <family val="2"/>
      <b val="1"/>
      <color rgb="FF292929"/>
      <sz val="9"/>
    </font>
    <font>
      <name val="Segoe UI"/>
      <family val="2"/>
      <color rgb="FF000000"/>
      <sz val="8"/>
    </font>
    <font>
      <name val="Arial"/>
      <family val="2"/>
      <color theme="1"/>
      <sz val="10"/>
    </font>
    <font>
      <name val="Arial"/>
      <family val="2"/>
      <b val="1"/>
      <color theme="0"/>
      <sz val="10"/>
    </font>
    <font>
      <name val="Arial"/>
      <family val="2"/>
      <color theme="0"/>
      <sz val="12"/>
    </font>
    <font>
      <name val="Arial"/>
      <family val="2"/>
      <b val="1"/>
      <color rgb="FFD8C7EE"/>
      <sz val="10"/>
    </font>
  </fonts>
  <fills count="16">
    <fill>
      <patternFill/>
    </fill>
    <fill>
      <patternFill patternType="gray125"/>
    </fill>
    <fill>
      <patternFill patternType="solid">
        <fgColor theme="0"/>
        <bgColor indexed="64"/>
      </patternFill>
    </fill>
    <fill>
      <patternFill patternType="solid">
        <fgColor theme="0" tint="-0.1499984740745262"/>
        <bgColor indexed="64"/>
      </patternFill>
    </fill>
    <fill>
      <patternFill patternType="solid">
        <fgColor rgb="FF4B514E"/>
        <bgColor indexed="64"/>
      </patternFill>
    </fill>
    <fill>
      <patternFill patternType="solid">
        <fgColor rgb="FFD9D9D9"/>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FFFFFF"/>
        <bgColor rgb="FF000000"/>
      </patternFill>
    </fill>
    <fill>
      <patternFill patternType="solid">
        <fgColor rgb="FFFFFFFF"/>
        <bgColor rgb="FFFFFFFF"/>
      </patternFill>
    </fill>
    <fill>
      <patternFill patternType="solid">
        <fgColor theme="0"/>
        <bgColor rgb="FF000000"/>
      </patternFill>
    </fill>
  </fills>
  <borders count="61">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diagonal/>
    </border>
    <border>
      <left/>
      <right style="thin">
        <color rgb="FF4B514E"/>
      </right>
      <top/>
      <bottom/>
      <diagonal/>
    </border>
    <border>
      <left style="thin">
        <color rgb="FF4B514E"/>
      </left>
      <right/>
      <top/>
      <bottom style="thin">
        <color rgb="FF4B514E"/>
      </bottom>
      <diagonal/>
    </border>
    <border>
      <left/>
      <right style="thin">
        <color rgb="FF4B514E"/>
      </right>
      <top/>
      <bottom style="thin">
        <color rgb="FF4B514E"/>
      </bottom>
      <diagonal/>
    </border>
    <border>
      <left/>
      <right/>
      <top style="thin">
        <color rgb="FF4B514E"/>
      </top>
      <bottom style="thin">
        <color rgb="FF4B514E"/>
      </bottom>
      <diagonal/>
    </border>
    <border>
      <left/>
      <right/>
      <top style="thin">
        <color rgb="FF4B514E"/>
      </top>
      <bottom/>
      <diagonal/>
    </border>
    <border>
      <left/>
      <right/>
      <top/>
      <bottom style="thin">
        <color rgb="FF4B514E"/>
      </bottom>
      <diagonal/>
    </border>
    <border>
      <left style="thin">
        <color rgb="FF4B514E"/>
      </left>
      <right style="thin">
        <color rgb="FF4B514E"/>
      </right>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bottom/>
      <diagonal/>
    </border>
    <border>
      <left style="thin">
        <color rgb="FF4E4B48"/>
      </left>
      <right style="thin">
        <color rgb="FF4E4B48"/>
      </right>
      <top style="thin">
        <color rgb="FF4E4B48"/>
      </top>
      <bottom style="thin">
        <color rgb="FF4E4B48"/>
      </bottom>
      <diagonal/>
    </border>
    <border>
      <left/>
      <right/>
      <top style="thin">
        <color rgb="FF4E4B48"/>
      </top>
      <bottom/>
      <diagonal/>
    </border>
    <border>
      <left style="thin">
        <color rgb="FF4B514E"/>
      </left>
      <right style="thin">
        <color rgb="FF4B514E"/>
      </right>
      <top style="thin">
        <color indexed="64"/>
      </top>
      <bottom style="thin">
        <color rgb="FF4B514E"/>
      </bottom>
      <diagonal/>
    </border>
    <border>
      <left style="thin">
        <color indexed="64"/>
      </left>
      <right style="thin">
        <color indexed="64"/>
      </right>
      <top style="thin">
        <color indexed="64"/>
      </top>
      <bottom style="thin">
        <color indexed="64"/>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thin">
        <color theme="1" tint="0.3499862666707358"/>
      </left>
      <right style="thin">
        <color theme="1" tint="0.3499862666707358"/>
      </right>
      <top style="thin">
        <color theme="1" tint="0.3499862666707358"/>
      </top>
      <bottom style="thin">
        <color theme="1" tint="0.3499862666707358"/>
      </bottom>
      <diagonal/>
    </border>
    <border>
      <left style="thin">
        <color indexed="64"/>
      </left>
      <right style="thin">
        <color indexed="64"/>
      </right>
      <top style="thin">
        <color indexed="64"/>
      </top>
      <bottom/>
      <diagonal/>
    </border>
    <border>
      <left style="thin">
        <color indexed="64"/>
      </left>
      <right style="thin">
        <color rgb="FF4B514E"/>
      </right>
      <top style="thin">
        <color rgb="FF4B514E"/>
      </top>
      <bottom/>
      <diagonal/>
    </border>
    <border>
      <left style="thin">
        <color indexed="64"/>
      </left>
      <right style="thin">
        <color rgb="FF4B514E"/>
      </right>
      <top/>
      <bottom style="thin">
        <color rgb="FF4B514E"/>
      </bottom>
      <diagonal/>
    </border>
    <border>
      <left style="thin">
        <color rgb="FF4B514E"/>
      </left>
      <right style="thin">
        <color indexed="64"/>
      </right>
      <top style="thin">
        <color rgb="FF4B514E"/>
      </top>
      <bottom/>
      <diagonal/>
    </border>
    <border>
      <left style="thin">
        <color rgb="FF4B514E"/>
      </left>
      <right style="thin">
        <color indexed="64"/>
      </right>
      <top/>
      <bottom/>
      <diagonal/>
    </border>
    <border>
      <left style="thin">
        <color rgb="FF4B514E"/>
      </left>
      <right style="thin">
        <color indexed="64"/>
      </right>
      <top/>
      <bottom style="thin">
        <color rgb="FF4B514E"/>
      </bottom>
      <diagonal/>
    </border>
    <border>
      <left style="thin">
        <color indexed="64"/>
      </left>
      <right style="thin">
        <color indexed="64"/>
      </right>
      <top/>
      <bottom/>
      <diagonal/>
    </border>
    <border>
      <left style="thin">
        <color indexed="64"/>
      </left>
      <right style="thin">
        <color rgb="FF4B514E"/>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4B514E"/>
      </bottom>
      <diagonal/>
    </border>
    <border>
      <left/>
      <right/>
      <top style="thin">
        <color theme="1" tint="0.3499862666707358"/>
      </top>
      <bottom/>
      <diagonal/>
    </border>
    <border>
      <left/>
      <right style="thin">
        <color theme="1" tint="0.3499862666707358"/>
      </right>
      <top style="thin">
        <color theme="1" tint="0.3499862666707358"/>
      </top>
      <bottom/>
      <diagonal/>
    </border>
    <border>
      <left/>
      <right/>
      <top style="thin">
        <color theme="1" tint="0.3499862666707358"/>
      </top>
      <bottom style="thin">
        <color theme="1" tint="0.3499862666707358"/>
      </bottom>
      <diagonal/>
    </border>
    <border>
      <left/>
      <right style="thin">
        <color theme="1" tint="0.3499862666707358"/>
      </right>
      <top style="thin">
        <color theme="1" tint="0.3499862666707358"/>
      </top>
      <bottom style="thin">
        <color theme="1" tint="0.3499862666707358"/>
      </bottom>
      <diagonal/>
    </border>
    <border>
      <left style="thin">
        <color theme="1" tint="0.3499862666707358"/>
      </left>
      <right/>
      <top/>
      <bottom/>
      <diagonal/>
    </border>
    <border>
      <left/>
      <right style="thin">
        <color theme="1" tint="0.3499862666707358"/>
      </right>
      <top/>
      <bottom/>
      <diagonal/>
    </border>
    <border>
      <left style="thin">
        <color theme="1" tint="0.3499862666707358"/>
      </left>
      <right/>
      <top/>
      <bottom style="thin">
        <color theme="1" tint="0.3499862666707358"/>
      </bottom>
      <diagonal/>
    </border>
    <border>
      <left/>
      <right/>
      <top/>
      <bottom style="thin">
        <color theme="1" tint="0.3499862666707358"/>
      </bottom>
      <diagonal/>
    </border>
    <border>
      <left/>
      <right style="thin">
        <color theme="1" tint="0.3499862666707358"/>
      </right>
      <top/>
      <bottom style="thin">
        <color theme="1" tint="0.3499862666707358"/>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4B514E"/>
      </left>
      <right style="thin">
        <color indexed="64"/>
      </right>
      <top style="thin">
        <color rgb="FF4B514E"/>
      </top>
      <bottom style="thin">
        <color rgb="FF4B514E"/>
      </bottom>
      <diagonal/>
    </border>
    <border>
      <left style="thin">
        <color indexed="64"/>
      </left>
      <right style="thin">
        <color rgb="FF4B514E"/>
      </right>
      <top style="thin">
        <color rgb="FF4B514E"/>
      </top>
      <bottom style="thin">
        <color rgb="FF4B514E"/>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4B514E"/>
      </bottom>
      <diagonal/>
    </border>
    <border>
      <left style="thin">
        <color rgb="FF000000"/>
      </left>
      <right/>
      <top/>
      <bottom/>
      <diagonal/>
    </border>
    <border>
      <left style="thin">
        <color rgb="FF000000"/>
      </left>
      <right style="thin">
        <color rgb="FF000000"/>
      </right>
      <top/>
      <bottom/>
      <diagonal/>
    </border>
    <border>
      <left/>
      <right style="thin">
        <color rgb="FF4E4B48"/>
      </right>
      <top style="thin">
        <color rgb="FF4E4B48"/>
      </top>
      <bottom/>
      <diagonal/>
    </border>
    <border>
      <left style="thin">
        <color rgb="FF4E4B48"/>
      </left>
      <right/>
      <top/>
      <bottom/>
      <diagonal/>
    </border>
    <border>
      <left/>
      <right style="thin">
        <color rgb="FF4E4B48"/>
      </right>
      <top/>
      <bottom/>
      <diagonal/>
    </border>
    <border>
      <left style="thin">
        <color rgb="FF4E4B48"/>
      </left>
      <right/>
      <top/>
      <bottom style="thin">
        <color rgb="FF4E4B48"/>
      </bottom>
      <diagonal/>
    </border>
    <border>
      <left/>
      <right/>
      <top/>
      <bottom style="thin">
        <color rgb="FF4E4B48"/>
      </bottom>
      <diagonal/>
    </border>
    <border>
      <left/>
      <right style="thin">
        <color rgb="FF4E4B48"/>
      </right>
      <top/>
      <bottom style="thin">
        <color rgb="FF4E4B48"/>
      </bottom>
      <diagonal/>
    </border>
  </borders>
  <cellStyleXfs count="7">
    <xf numFmtId="0" fontId="1" fillId="0" borderId="0"/>
    <xf numFmtId="9" fontId="1" fillId="0" borderId="0"/>
    <xf numFmtId="0" fontId="6" fillId="0" borderId="0"/>
    <xf numFmtId="165" fontId="1" fillId="0" borderId="0"/>
    <xf numFmtId="41" fontId="1" fillId="0" borderId="0"/>
    <xf numFmtId="41" fontId="1" fillId="0" borderId="0"/>
    <xf numFmtId="41" fontId="1" fillId="0" borderId="0"/>
  </cellStyleXfs>
  <cellXfs count="498">
    <xf numFmtId="0" fontId="0" fillId="0" borderId="0" pivotButton="0" quotePrefix="0" xfId="0"/>
    <xf numFmtId="0" fontId="7" fillId="2" borderId="0" pivotButton="0" quotePrefix="0" xfId="0"/>
    <xf numFmtId="0" fontId="5" fillId="2" borderId="1" applyAlignment="1" pivotButton="0" quotePrefix="0" xfId="0">
      <alignment horizontal="center" vertical="center"/>
    </xf>
    <xf numFmtId="0" fontId="11" fillId="2" borderId="1" applyAlignment="1" pivotButton="0" quotePrefix="0" xfId="0">
      <alignment horizontal="center" vertical="center"/>
    </xf>
    <xf numFmtId="0" fontId="12" fillId="2" borderId="1" applyAlignment="1" pivotButton="0" quotePrefix="0" xfId="0">
      <alignment horizontal="center" vertical="center"/>
    </xf>
    <xf numFmtId="0" fontId="7" fillId="2" borderId="0" applyAlignment="1" pivotButton="0" quotePrefix="0" xfId="0">
      <alignment vertical="center"/>
    </xf>
    <xf numFmtId="0" fontId="7" fillId="2" borderId="0" applyAlignment="1" pivotButton="0" quotePrefix="0" xfId="0">
      <alignment horizontal="center" vertical="center"/>
    </xf>
    <xf numFmtId="0" fontId="9" fillId="2" borderId="0" pivotButton="0" quotePrefix="0" xfId="0"/>
    <xf numFmtId="0" fontId="9" fillId="2" borderId="0" applyAlignment="1" pivotButton="0" quotePrefix="0" xfId="0">
      <alignment vertical="center"/>
    </xf>
    <xf numFmtId="0" fontId="9" fillId="2" borderId="0" applyAlignment="1" pivotButton="0" quotePrefix="0" xfId="0">
      <alignment wrapText="1"/>
    </xf>
    <xf numFmtId="0" fontId="4" fillId="2" borderId="0" applyAlignment="1" pivotButton="0" quotePrefix="0" xfId="0">
      <alignment horizontal="center" vertical="center"/>
    </xf>
    <xf numFmtId="0" fontId="10" fillId="2" borderId="0" applyAlignment="1" pivotButton="0" quotePrefix="0" xfId="0">
      <alignment horizontal="center" vertical="center"/>
    </xf>
    <xf numFmtId="0" fontId="2" fillId="2" borderId="0" applyAlignment="1" pivotButton="0" quotePrefix="0" xfId="0">
      <alignment vertical="center"/>
    </xf>
    <xf numFmtId="0" fontId="7" fillId="5" borderId="0" pivotButton="0" quotePrefix="0" xfId="0"/>
    <xf numFmtId="0" fontId="2" fillId="5" borderId="0" pivotButton="0" quotePrefix="0" xfId="0"/>
    <xf numFmtId="0" fontId="2" fillId="5" borderId="0" applyAlignment="1" pivotButton="0" quotePrefix="0" xfId="0">
      <alignment vertical="center"/>
    </xf>
    <xf numFmtId="0" fontId="7" fillId="5" borderId="0" applyAlignment="1" pivotButton="0" quotePrefix="0" xfId="0">
      <alignment vertical="center"/>
    </xf>
    <xf numFmtId="0" fontId="2" fillId="2" borderId="0" applyAlignment="1" pivotButton="0" quotePrefix="0" xfId="0">
      <alignment horizontal="center" vertical="center"/>
    </xf>
    <xf numFmtId="0" fontId="2" fillId="5" borderId="0" applyAlignment="1" pivotButton="0" quotePrefix="0" xfId="0">
      <alignment horizontal="center" vertical="center"/>
    </xf>
    <xf numFmtId="1" fontId="2" fillId="2" borderId="0" applyAlignment="1" pivotButton="0" quotePrefix="0" xfId="0">
      <alignment horizontal="center" vertical="center"/>
    </xf>
    <xf numFmtId="0" fontId="9" fillId="5" borderId="0" pivotButton="0" quotePrefix="0" xfId="0"/>
    <xf numFmtId="0" fontId="9" fillId="5" borderId="0" applyAlignment="1" pivotButton="0" quotePrefix="0" xfId="0">
      <alignment vertical="center"/>
    </xf>
    <xf numFmtId="0" fontId="7" fillId="5" borderId="0" applyAlignment="1" pivotButton="0" quotePrefix="0" xfId="0">
      <alignment horizontal="center" vertical="center"/>
    </xf>
    <xf numFmtId="0" fontId="0" fillId="5" borderId="0" pivotButton="0" quotePrefix="0" xfId="0"/>
    <xf numFmtId="0" fontId="4" fillId="5" borderId="0" applyAlignment="1" pivotButton="0" quotePrefix="0" xfId="0">
      <alignment horizontal="center" vertical="center"/>
    </xf>
    <xf numFmtId="0" fontId="8" fillId="5" borderId="0" applyAlignment="1" pivotButton="0" quotePrefix="0" xfId="0">
      <alignment horizontal="center" vertical="center"/>
    </xf>
    <xf numFmtId="0" fontId="7" fillId="5" borderId="0" applyAlignment="1" pivotButton="0" quotePrefix="0" xfId="0">
      <alignment horizontal="center" vertical="top"/>
    </xf>
    <xf numFmtId="0" fontId="7" fillId="2" borderId="0" applyAlignment="1" pivotButton="0" quotePrefix="0" xfId="0">
      <alignment horizontal="center" vertical="top"/>
    </xf>
    <xf numFmtId="0" fontId="2" fillId="3" borderId="0" pivotButton="0" quotePrefix="0" xfId="0"/>
    <xf numFmtId="0" fontId="5" fillId="2" borderId="0" applyAlignment="1" pivotButton="0" quotePrefix="0" xfId="0">
      <alignment horizontal="center" vertical="center" wrapText="1"/>
    </xf>
    <xf numFmtId="0" fontId="7" fillId="3" borderId="0" pivotButton="0" quotePrefix="0" xfId="0"/>
    <xf numFmtId="0" fontId="7" fillId="2" borderId="0" applyAlignment="1" pivotButton="0" quotePrefix="0" xfId="0">
      <alignment vertical="center" wrapText="1"/>
    </xf>
    <xf numFmtId="0" fontId="7" fillId="3" borderId="0" applyAlignment="1" pivotButton="0" quotePrefix="0" xfId="0">
      <alignment vertical="center" wrapText="1"/>
    </xf>
    <xf numFmtId="0" fontId="14" fillId="2" borderId="2" applyAlignment="1" pivotButton="0" quotePrefix="0" xfId="0">
      <alignment horizontal="center" wrapText="1"/>
    </xf>
    <xf numFmtId="0" fontId="5" fillId="2" borderId="1" applyAlignment="1" pivotButton="0" quotePrefix="0" xfId="0">
      <alignment horizontal="center"/>
    </xf>
    <xf numFmtId="0" fontId="5" fillId="2" borderId="10" applyAlignment="1" pivotButton="0" quotePrefix="0" xfId="0">
      <alignment horizontal="center"/>
    </xf>
    <xf numFmtId="0" fontId="5" fillId="2" borderId="3" applyAlignment="1" pivotButton="0" quotePrefix="0" xfId="0">
      <alignment horizontal="center"/>
    </xf>
    <xf numFmtId="0" fontId="7" fillId="2" borderId="1" applyAlignment="1" pivotButton="0" quotePrefix="0" xfId="1">
      <alignment horizontal="center"/>
    </xf>
    <xf numFmtId="0" fontId="5" fillId="3" borderId="0" applyAlignment="1" pivotButton="0" quotePrefix="0" xfId="0">
      <alignment horizontal="center"/>
    </xf>
    <xf numFmtId="0" fontId="3" fillId="3" borderId="0" applyAlignment="1" pivotButton="0" quotePrefix="0" xfId="0">
      <alignment horizontal="center"/>
    </xf>
    <xf numFmtId="0" fontId="5" fillId="2" borderId="0" applyAlignment="1" pivotButton="0" quotePrefix="0" xfId="0">
      <alignment horizontal="center"/>
    </xf>
    <xf numFmtId="0" fontId="5" fillId="3" borderId="0" applyAlignment="1" pivotButton="0" quotePrefix="0" xfId="0">
      <alignment horizontal="center" vertical="center" wrapText="1"/>
    </xf>
    <xf numFmtId="0" fontId="5" fillId="2" borderId="0" applyAlignment="1" pivotButton="0" quotePrefix="0" xfId="0">
      <alignment horizontal="center" vertical="center"/>
    </xf>
    <xf numFmtId="0" fontId="7" fillId="2" borderId="0" applyAlignment="1" pivotButton="0" quotePrefix="0" xfId="0">
      <alignment horizontal="center"/>
    </xf>
    <xf numFmtId="0" fontId="7" fillId="2" borderId="0" applyAlignment="1" pivotButton="0" quotePrefix="0" xfId="0">
      <alignment horizontal="left" vertical="top"/>
    </xf>
    <xf numFmtId="0" fontId="5" fillId="5" borderId="0" applyAlignment="1" pivotButton="0" quotePrefix="0" xfId="0">
      <alignment horizontal="center" vertical="center"/>
    </xf>
    <xf numFmtId="0" fontId="15" fillId="2" borderId="0" applyAlignment="1" pivotButton="0" quotePrefix="0" xfId="0">
      <alignment horizontal="left" vertical="top"/>
    </xf>
    <xf numFmtId="0" fontId="15" fillId="3" borderId="0" applyAlignment="1" pivotButton="0" quotePrefix="0" xfId="0">
      <alignment horizontal="left" vertical="top"/>
    </xf>
    <xf numFmtId="0" fontId="7" fillId="2" borderId="1" applyAlignment="1" pivotButton="0" quotePrefix="0" xfId="1">
      <alignment horizontal="center" vertical="center"/>
    </xf>
    <xf numFmtId="0" fontId="5" fillId="6" borderId="1" applyAlignment="1" pivotButton="0" quotePrefix="0" xfId="0">
      <alignment horizontal="center" vertical="center"/>
    </xf>
    <xf numFmtId="0" fontId="5" fillId="7" borderId="1" applyAlignment="1" pivotButton="0" quotePrefix="0" xfId="0">
      <alignment horizontal="center" vertical="center"/>
    </xf>
    <xf numFmtId="0" fontId="5" fillId="8" borderId="1" applyAlignment="1" pivotButton="0" quotePrefix="0" xfId="0">
      <alignment horizontal="center" vertical="center"/>
    </xf>
    <xf numFmtId="0" fontId="5" fillId="9" borderId="1" applyAlignment="1" pivotButton="0" quotePrefix="0" xfId="0">
      <alignment horizontal="center" vertical="center"/>
    </xf>
    <xf numFmtId="0" fontId="10" fillId="10" borderId="1" applyAlignment="1" pivotButton="0" quotePrefix="0" xfId="0">
      <alignment horizontal="center"/>
    </xf>
    <xf numFmtId="0" fontId="14" fillId="10" borderId="1" applyAlignment="1" pivotButton="0" quotePrefix="0" xfId="0">
      <alignment horizontal="center" wrapText="1"/>
    </xf>
    <xf numFmtId="0" fontId="14" fillId="2" borderId="1" applyAlignment="1" pivotButton="0" quotePrefix="0" xfId="1">
      <alignment horizontal="center"/>
    </xf>
    <xf numFmtId="0" fontId="7" fillId="2" borderId="12" applyAlignment="1" pivotButton="0" quotePrefix="0" xfId="0">
      <alignment vertical="top"/>
    </xf>
    <xf numFmtId="0" fontId="7" fillId="2" borderId="9" applyAlignment="1" pivotButton="0" quotePrefix="0" xfId="0">
      <alignment vertical="top"/>
    </xf>
    <xf numFmtId="0" fontId="12" fillId="2" borderId="0" applyAlignment="1" pivotButton="0" quotePrefix="0" xfId="0">
      <alignment horizontal="center" vertical="center"/>
    </xf>
    <xf numFmtId="0" fontId="7" fillId="2" borderId="0" applyAlignment="1" pivotButton="0" quotePrefix="0" xfId="1">
      <alignment horizontal="center" vertical="center"/>
    </xf>
    <xf numFmtId="0" fontId="10" fillId="12" borderId="19" applyAlignment="1" pivotButton="0" quotePrefix="0" xfId="0">
      <alignment horizontal="center" vertical="center"/>
    </xf>
    <xf numFmtId="0" fontId="22" fillId="3" borderId="0" pivotButton="0" quotePrefix="0" xfId="0"/>
    <xf numFmtId="0" fontId="23" fillId="3" borderId="0" pivotButton="0" quotePrefix="0" xfId="0"/>
    <xf numFmtId="0" fontId="22" fillId="5" borderId="0" pivotButton="0" quotePrefix="0" xfId="0"/>
    <xf numFmtId="0" fontId="23" fillId="5" borderId="0" pivotButton="0" quotePrefix="0" xfId="0"/>
    <xf numFmtId="9" fontId="7" fillId="2" borderId="1" applyAlignment="1" pivotButton="0" quotePrefix="0" xfId="1">
      <alignment horizontal="center" vertical="center"/>
    </xf>
    <xf numFmtId="0" fontId="25" fillId="3" borderId="0" pivotButton="0" quotePrefix="0" xfId="0"/>
    <xf numFmtId="0" fontId="25" fillId="5" borderId="0" pivotButton="0" quotePrefix="0" xfId="0"/>
    <xf numFmtId="0" fontId="2" fillId="2" borderId="0" applyAlignment="1" pivotButton="0" quotePrefix="0" xfId="0">
      <alignment horizontal="left" vertical="center"/>
    </xf>
    <xf numFmtId="0" fontId="5" fillId="2" borderId="19" applyAlignment="1" applyProtection="1" pivotButton="0" quotePrefix="0" xfId="0">
      <alignment horizontal="center" vertical="center"/>
      <protection locked="0" hidden="0"/>
    </xf>
    <xf numFmtId="0" fontId="9" fillId="2" borderId="1" applyAlignment="1" applyProtection="1" pivotButton="0" quotePrefix="0" xfId="0">
      <alignment vertical="center" wrapText="1"/>
      <protection locked="0" hidden="0"/>
    </xf>
    <xf numFmtId="0" fontId="17" fillId="0" borderId="1" applyAlignment="1" applyProtection="1" pivotButton="0" quotePrefix="0" xfId="0">
      <alignment horizontal="center" vertical="center" wrapText="1"/>
      <protection locked="0" hidden="0"/>
    </xf>
    <xf numFmtId="0" fontId="9" fillId="2" borderId="1" applyAlignment="1" applyProtection="1" pivotButton="0" quotePrefix="0" xfId="0">
      <alignment horizontal="center" vertical="center" wrapText="1"/>
      <protection locked="0" hidden="0"/>
    </xf>
    <xf numFmtId="0" fontId="9" fillId="0" borderId="1" applyAlignment="1" applyProtection="1" pivotButton="0" quotePrefix="0" xfId="0">
      <alignment horizontal="center" vertical="center" wrapText="1"/>
      <protection locked="0" hidden="0"/>
    </xf>
    <xf numFmtId="0" fontId="18" fillId="2" borderId="1" applyAlignment="1" applyProtection="1" pivotButton="0" quotePrefix="0" xfId="0">
      <alignment horizontal="center" vertical="center"/>
      <protection locked="0" hidden="0"/>
    </xf>
    <xf numFmtId="0" fontId="19" fillId="2" borderId="1" applyAlignment="1" applyProtection="1" pivotButton="0" quotePrefix="1" xfId="2">
      <alignment horizontal="left" vertical="top"/>
      <protection locked="0" hidden="0"/>
    </xf>
    <xf numFmtId="0" fontId="17" fillId="2" borderId="1" applyAlignment="1" applyProtection="1" pivotButton="0" quotePrefix="0" xfId="0">
      <alignment horizontal="center" vertical="center" wrapText="1"/>
      <protection locked="0" hidden="0"/>
    </xf>
    <xf numFmtId="0" fontId="5" fillId="2" borderId="1" applyAlignment="1" applyProtection="1" pivotButton="0" quotePrefix="0" xfId="0">
      <alignment horizontal="center" vertical="center" wrapText="1"/>
      <protection locked="0" hidden="0"/>
    </xf>
    <xf numFmtId="49" fontId="16" fillId="0" borderId="1" applyAlignment="1" applyProtection="1" pivotButton="0" quotePrefix="0" xfId="0">
      <alignment horizontal="center" vertical="center" wrapText="1"/>
      <protection locked="0" hidden="0"/>
    </xf>
    <xf numFmtId="9" fontId="9" fillId="2" borderId="1" applyAlignment="1" applyProtection="1" pivotButton="0" quotePrefix="0" xfId="1">
      <alignment horizontal="center" vertical="center" wrapText="1"/>
      <protection locked="0" hidden="0"/>
    </xf>
    <xf numFmtId="0" fontId="9" fillId="2" borderId="1" applyAlignment="1" applyProtection="1" pivotButton="0" quotePrefix="0" xfId="0">
      <alignment horizontal="center" vertical="top" wrapText="1"/>
      <protection locked="0" hidden="0"/>
    </xf>
    <xf numFmtId="9" fontId="9" fillId="2" borderId="1" applyAlignment="1" applyProtection="1" pivotButton="0" quotePrefix="0" xfId="0">
      <alignment horizontal="center" vertical="center"/>
      <protection locked="0" hidden="0"/>
    </xf>
    <xf numFmtId="49" fontId="5" fillId="2" borderId="1" applyAlignment="1" applyProtection="1" pivotButton="0" quotePrefix="0" xfId="0">
      <alignment horizontal="center" vertical="center" wrapText="1"/>
      <protection locked="0" hidden="0"/>
    </xf>
    <xf numFmtId="0" fontId="19" fillId="0" borderId="1" applyAlignment="1" applyProtection="1" pivotButton="0" quotePrefix="1" xfId="2">
      <alignment horizontal="left" vertical="top"/>
      <protection locked="0" hidden="0"/>
    </xf>
    <xf numFmtId="9" fontId="9" fillId="2" borderId="1" applyAlignment="1" applyProtection="1" pivotButton="0" quotePrefix="0" xfId="1">
      <alignment horizontal="center" vertical="center"/>
      <protection locked="0" hidden="0"/>
    </xf>
    <xf numFmtId="0" fontId="19" fillId="0" borderId="1" applyAlignment="1" applyProtection="1" pivotButton="0" quotePrefix="1" xfId="2">
      <alignment horizontal="left" vertical="top"/>
      <protection locked="0" hidden="0"/>
    </xf>
    <xf numFmtId="0" fontId="0" fillId="2" borderId="0" pivotButton="0" quotePrefix="0" xfId="0"/>
    <xf numFmtId="0" fontId="9" fillId="2" borderId="23" applyAlignment="1" pivotButton="0" quotePrefix="0" xfId="0">
      <alignment horizontal="center" vertical="center" wrapText="1"/>
    </xf>
    <xf numFmtId="14" fontId="7" fillId="0" borderId="1" applyAlignment="1" applyProtection="1" pivotButton="0" quotePrefix="0" xfId="0">
      <alignment horizontal="center" vertical="center"/>
      <protection locked="0" hidden="0"/>
    </xf>
    <xf numFmtId="0" fontId="7" fillId="0" borderId="1" applyAlignment="1" applyProtection="1" pivotButton="0" quotePrefix="0" xfId="0">
      <alignment horizontal="justify"/>
      <protection locked="0" hidden="0"/>
    </xf>
    <xf numFmtId="0" fontId="7" fillId="0" borderId="1" applyAlignment="1" applyProtection="1" pivotButton="0" quotePrefix="0" xfId="0">
      <alignment horizontal="center" vertical="center"/>
      <protection locked="0" hidden="0"/>
    </xf>
    <xf numFmtId="0" fontId="27" fillId="2" borderId="0" applyAlignment="1" pivotButton="0" quotePrefix="0" xfId="0">
      <alignment wrapText="1"/>
    </xf>
    <xf numFmtId="14" fontId="7" fillId="2" borderId="0" applyAlignment="1" pivotButton="0" quotePrefix="0" xfId="0">
      <alignment horizontal="center" vertical="center"/>
    </xf>
    <xf numFmtId="0" fontId="7" fillId="2" borderId="0" applyAlignment="1" pivotButton="0" quotePrefix="0" xfId="0">
      <alignment horizontal="justify"/>
    </xf>
    <xf numFmtId="0" fontId="28" fillId="2" borderId="0" applyAlignment="1" pivotButton="0" quotePrefix="0" xfId="0">
      <alignment vertical="center" wrapText="1"/>
    </xf>
    <xf numFmtId="0" fontId="17" fillId="0" borderId="13" applyAlignment="1" applyProtection="1" pivotButton="0" quotePrefix="0" xfId="0">
      <alignment horizontal="center" vertical="center" wrapText="1"/>
      <protection locked="0" hidden="0"/>
    </xf>
    <xf numFmtId="0" fontId="5" fillId="2" borderId="13" applyAlignment="1" applyProtection="1" pivotButton="0" quotePrefix="0" xfId="0">
      <alignment horizontal="center" vertical="center" wrapText="1"/>
      <protection locked="0" hidden="0"/>
    </xf>
    <xf numFmtId="49" fontId="16" fillId="0" borderId="13" applyAlignment="1" applyProtection="1" pivotButton="0" quotePrefix="0" xfId="0">
      <alignment horizontal="center" vertical="center" wrapText="1"/>
      <protection locked="0" hidden="0"/>
    </xf>
    <xf numFmtId="0" fontId="10" fillId="10" borderId="1" applyAlignment="1" pivotButton="0" quotePrefix="0" xfId="0">
      <alignment horizontal="center" vertical="center" wrapText="1"/>
    </xf>
    <xf numFmtId="0" fontId="10" fillId="10" borderId="1" applyAlignment="1" pivotButton="0" quotePrefix="0" xfId="0">
      <alignment horizontal="center" vertical="center"/>
    </xf>
    <xf numFmtId="0" fontId="9" fillId="0" borderId="1" applyAlignment="1" pivotButton="0" quotePrefix="0" xfId="0">
      <alignment horizontal="center" vertical="center" wrapText="1"/>
    </xf>
    <xf numFmtId="9" fontId="9" fillId="0" borderId="2" applyAlignment="1" pivotButton="0" quotePrefix="0" xfId="0">
      <alignment horizontal="center" vertical="center" wrapText="1"/>
    </xf>
    <xf numFmtId="0" fontId="9" fillId="0" borderId="18" applyAlignment="1" pivotButton="0" quotePrefix="0" xfId="0">
      <alignment horizontal="center" vertical="center" wrapText="1"/>
    </xf>
    <xf numFmtId="0" fontId="7" fillId="0" borderId="19" applyAlignment="1" pivotButton="0" quotePrefix="0" xfId="0">
      <alignment horizontal="center" vertical="center" wrapText="1"/>
    </xf>
    <xf numFmtId="17" fontId="7" fillId="0" borderId="19" applyAlignment="1" pivotButton="0" quotePrefix="0" xfId="0">
      <alignment horizontal="center" vertical="center"/>
    </xf>
    <xf numFmtId="0" fontId="7" fillId="0" borderId="19" applyAlignment="1" pivotButton="0" quotePrefix="0" xfId="0">
      <alignment horizontal="center" vertical="center"/>
    </xf>
    <xf numFmtId="0" fontId="7" fillId="0" borderId="24" applyAlignment="1" pivotButton="0" quotePrefix="0" xfId="0">
      <alignment horizontal="center" vertical="center" wrapText="1"/>
    </xf>
    <xf numFmtId="14" fontId="7" fillId="0" borderId="1" applyAlignment="1" pivotButton="0" quotePrefix="0" xfId="0">
      <alignment horizontal="center" vertical="center"/>
    </xf>
    <xf numFmtId="0" fontId="7" fillId="0" borderId="1" applyAlignment="1" pivotButton="0" quotePrefix="0" xfId="0">
      <alignment horizontal="justify"/>
    </xf>
    <xf numFmtId="0" fontId="7" fillId="0" borderId="1" applyAlignment="1" pivotButton="0" quotePrefix="0" xfId="0">
      <alignment horizontal="center" vertical="center"/>
    </xf>
    <xf numFmtId="0" fontId="7" fillId="2" borderId="1" applyAlignment="1" pivotButton="0" quotePrefix="0" xfId="0">
      <alignment horizontal="justify" vertical="center" wrapText="1"/>
    </xf>
    <xf numFmtId="0" fontId="5" fillId="2" borderId="1" applyAlignment="1" applyProtection="1" pivotButton="0" quotePrefix="0" xfId="0">
      <alignment horizontal="center" vertical="center"/>
      <protection locked="0" hidden="0"/>
    </xf>
    <xf numFmtId="0" fontId="7" fillId="0" borderId="1" applyAlignment="1" applyProtection="1" pivotButton="0" quotePrefix="0" xfId="0">
      <alignment horizontal="justify" vertical="center" wrapText="1"/>
      <protection locked="0" hidden="0"/>
    </xf>
    <xf numFmtId="14" fontId="7" fillId="0" borderId="1" applyAlignment="1" pivotButton="0" quotePrefix="0" xfId="0">
      <alignment horizontal="justify" vertical="center"/>
    </xf>
    <xf numFmtId="0" fontId="7" fillId="0" borderId="1" applyAlignment="1" pivotButton="0" quotePrefix="0" xfId="0">
      <alignment horizontal="justify" vertical="center" wrapText="1"/>
    </xf>
    <xf numFmtId="17" fontId="7" fillId="0" borderId="19" applyAlignment="1" pivotButton="0" quotePrefix="0" xfId="0">
      <alignment horizontal="center" vertical="center" wrapText="1"/>
    </xf>
    <xf numFmtId="17" fontId="7" fillId="0" borderId="24" applyAlignment="1" pivotButton="0" quotePrefix="0" xfId="0">
      <alignment horizontal="center" vertical="center" wrapText="1"/>
    </xf>
    <xf numFmtId="0" fontId="0" fillId="2" borderId="1" applyAlignment="1" pivotButton="0" quotePrefix="1" xfId="2">
      <alignment horizontal="center" vertical="center"/>
    </xf>
    <xf numFmtId="0" fontId="0" fillId="2" borderId="1" applyAlignment="1" pivotButton="0" quotePrefix="1" xfId="2">
      <alignment horizontal="center" vertical="center" wrapText="1"/>
    </xf>
    <xf numFmtId="0" fontId="33" fillId="10" borderId="15" applyAlignment="1" pivotButton="0" quotePrefix="0" xfId="0">
      <alignment horizontal="center" vertical="center" wrapText="1"/>
    </xf>
    <xf numFmtId="9" fontId="34" fillId="2" borderId="0" applyAlignment="1" applyProtection="1" pivotButton="0" quotePrefix="0" xfId="0">
      <alignment horizontal="center" vertical="center"/>
      <protection locked="0" hidden="0"/>
    </xf>
    <xf numFmtId="9" fontId="34" fillId="2" borderId="0" applyAlignment="1" pivotButton="0" quotePrefix="0" xfId="0">
      <alignment horizontal="center" vertical="center"/>
    </xf>
    <xf numFmtId="9" fontId="18" fillId="2" borderId="1" applyAlignment="1" applyProtection="1" pivotButton="0" quotePrefix="0" xfId="0">
      <alignment horizontal="center" vertical="center"/>
      <protection locked="1" hidden="1"/>
    </xf>
    <xf numFmtId="164" fontId="9" fillId="0" borderId="1" applyAlignment="1" applyProtection="1" pivotButton="0" quotePrefix="0" xfId="1">
      <alignment horizontal="center" vertical="center" wrapText="1"/>
      <protection locked="1" hidden="1"/>
    </xf>
    <xf numFmtId="0" fontId="9" fillId="2" borderId="14" applyAlignment="1" pivotButton="0" quotePrefix="0" xfId="0">
      <alignment horizontal="center" vertical="center" wrapText="1"/>
    </xf>
    <xf numFmtId="164" fontId="7" fillId="2" borderId="1" applyAlignment="1" pivotButton="0" quotePrefix="0" xfId="1">
      <alignment horizontal="center" vertical="center"/>
    </xf>
    <xf numFmtId="0" fontId="5" fillId="7" borderId="1" applyAlignment="1" pivotButton="0" quotePrefix="0" xfId="0">
      <alignment horizontal="center" vertical="center" wrapText="1"/>
    </xf>
    <xf numFmtId="0" fontId="9" fillId="11" borderId="1" applyAlignment="1" applyProtection="1" pivotButton="0" quotePrefix="0" xfId="0">
      <alignment horizontal="center" vertical="center" wrapText="1"/>
      <protection locked="0" hidden="0"/>
    </xf>
    <xf numFmtId="0" fontId="35" fillId="5" borderId="0" applyAlignment="1" applyProtection="1" pivotButton="0" quotePrefix="0" xfId="0">
      <alignment vertical="center"/>
      <protection locked="0" hidden="0"/>
    </xf>
    <xf numFmtId="14" fontId="33" fillId="10" borderId="1" applyAlignment="1" pivotButton="0" quotePrefix="0" xfId="0">
      <alignment horizontal="center" vertical="center" wrapText="1"/>
    </xf>
    <xf numFmtId="0" fontId="33" fillId="10" borderId="1" applyAlignment="1" pivotButton="0" quotePrefix="0" xfId="0">
      <alignment horizontal="center" vertical="center" wrapText="1"/>
    </xf>
    <xf numFmtId="14" fontId="7" fillId="0" borderId="14" applyAlignment="1" pivotButton="0" quotePrefix="0" xfId="0">
      <alignment horizontal="center" vertical="center"/>
    </xf>
    <xf numFmtId="0" fontId="7" fillId="0" borderId="14" applyAlignment="1" pivotButton="0" quotePrefix="0" xfId="0">
      <alignment horizontal="justify" vertical="center" wrapText="1"/>
    </xf>
    <xf numFmtId="0" fontId="7" fillId="0" borderId="14" applyAlignment="1" pivotButton="0" quotePrefix="0" xfId="0">
      <alignment horizontal="center" vertical="center"/>
    </xf>
    <xf numFmtId="0" fontId="13" fillId="2" borderId="0" applyAlignment="1" pivotButton="0" quotePrefix="0" xfId="2">
      <alignment horizontal="center" vertical="center"/>
    </xf>
    <xf numFmtId="0" fontId="7" fillId="2" borderId="4" applyAlignment="1" pivotButton="0" quotePrefix="0" xfId="0">
      <alignment horizontal="center" vertical="center"/>
    </xf>
    <xf numFmtId="0" fontId="7" fillId="2" borderId="5" applyAlignment="1" pivotButton="0" quotePrefix="0" xfId="0">
      <alignment horizontal="center" vertical="center"/>
    </xf>
    <xf numFmtId="0" fontId="7" fillId="2" borderId="6" applyAlignment="1" pivotButton="0" quotePrefix="0" xfId="0">
      <alignment horizontal="center" vertical="center"/>
    </xf>
    <xf numFmtId="0" fontId="7" fillId="2" borderId="7" applyAlignment="1" pivotButton="0" quotePrefix="0" xfId="0">
      <alignment horizontal="center" vertical="center"/>
    </xf>
    <xf numFmtId="0" fontId="7" fillId="2" borderId="8" applyAlignment="1" pivotButton="0" quotePrefix="0" xfId="0">
      <alignment horizontal="center" vertical="center"/>
    </xf>
    <xf numFmtId="0" fontId="7" fillId="2" borderId="9" applyAlignment="1" pivotButton="0" quotePrefix="0" xfId="0">
      <alignment horizontal="center" vertical="center"/>
    </xf>
    <xf numFmtId="0" fontId="9" fillId="2" borderId="2" applyAlignment="1" pivotButton="0" quotePrefix="0" xfId="0">
      <alignment horizontal="center" vertical="center" wrapText="1"/>
    </xf>
    <xf numFmtId="0" fontId="9" fillId="2" borderId="10" applyAlignment="1" pivotButton="0" quotePrefix="0" xfId="0">
      <alignment horizontal="center" vertical="center" wrapText="1"/>
    </xf>
    <xf numFmtId="0" fontId="9" fillId="2" borderId="3" applyAlignment="1" pivotButton="0" quotePrefix="0" xfId="0">
      <alignment horizontal="center" vertical="center" wrapText="1"/>
    </xf>
    <xf numFmtId="0" fontId="9" fillId="2" borderId="4" applyAlignment="1" pivotButton="0" quotePrefix="0" xfId="0">
      <alignment horizontal="center" vertical="center" wrapText="1"/>
    </xf>
    <xf numFmtId="0" fontId="9" fillId="2" borderId="11" applyAlignment="1" pivotButton="0" quotePrefix="0" xfId="0">
      <alignment horizontal="center" vertical="center" wrapText="1"/>
    </xf>
    <xf numFmtId="0" fontId="9" fillId="2" borderId="5" applyAlignment="1" pivotButton="0" quotePrefix="0" xfId="0">
      <alignment horizontal="center" vertical="center" wrapText="1"/>
    </xf>
    <xf numFmtId="0" fontId="9" fillId="2" borderId="8" applyAlignment="1" pivotButton="0" quotePrefix="0" xfId="0">
      <alignment horizontal="center" vertical="center" wrapText="1"/>
    </xf>
    <xf numFmtId="0" fontId="9" fillId="2" borderId="12" applyAlignment="1" pivotButton="0" quotePrefix="0" xfId="0">
      <alignment horizontal="center" vertical="center" wrapText="1"/>
    </xf>
    <xf numFmtId="0" fontId="9" fillId="2" borderId="9" applyAlignment="1" pivotButton="0" quotePrefix="0" xfId="0">
      <alignment horizontal="center" vertical="center" wrapText="1"/>
    </xf>
    <xf numFmtId="0" fontId="10" fillId="12" borderId="1" applyAlignment="1" pivotButton="0" quotePrefix="0" xfId="0">
      <alignment horizontal="center" vertical="center"/>
    </xf>
    <xf numFmtId="0" fontId="7" fillId="2" borderId="11" applyAlignment="1" pivotButton="0" quotePrefix="0" xfId="0">
      <alignment horizontal="center" vertical="center"/>
    </xf>
    <xf numFmtId="0" fontId="3" fillId="11" borderId="16" applyAlignment="1" pivotButton="0" quotePrefix="0" xfId="0">
      <alignment horizontal="center" vertical="center"/>
    </xf>
    <xf numFmtId="0" fontId="10" fillId="10" borderId="1" applyAlignment="1" pivotButton="0" quotePrefix="0" xfId="0">
      <alignment horizontal="center" vertical="center" wrapText="1"/>
    </xf>
    <xf numFmtId="0" fontId="5" fillId="2" borderId="1" applyAlignment="1" pivotButton="0" quotePrefix="0" xfId="0">
      <alignment horizontal="left" vertical="center" wrapText="1"/>
    </xf>
    <xf numFmtId="9" fontId="5" fillId="2" borderId="1" applyAlignment="1" pivotButton="0" quotePrefix="0" xfId="1">
      <alignment horizontal="center" vertical="center" wrapText="1"/>
    </xf>
    <xf numFmtId="0" fontId="10" fillId="10" borderId="1" applyAlignment="1" pivotButton="0" quotePrefix="0" xfId="0">
      <alignment horizontal="center" vertical="center"/>
    </xf>
    <xf numFmtId="0" fontId="5" fillId="2" borderId="1" applyAlignment="1" pivotButton="0" quotePrefix="0" xfId="0">
      <alignment horizontal="left" vertical="center"/>
    </xf>
    <xf numFmtId="0" fontId="7" fillId="2" borderId="1" applyAlignment="1" pivotButton="0" quotePrefix="0" xfId="0">
      <alignment horizontal="left" vertical="center"/>
    </xf>
    <xf numFmtId="0" fontId="7" fillId="2" borderId="3" applyAlignment="1" pivotButton="0" quotePrefix="0" xfId="0">
      <alignment horizontal="center" vertical="center"/>
    </xf>
    <xf numFmtId="0" fontId="7" fillId="2" borderId="1" applyAlignment="1" pivotButton="0" quotePrefix="0" xfId="0">
      <alignment horizontal="center" vertical="center"/>
    </xf>
    <xf numFmtId="0" fontId="7" fillId="2" borderId="2" applyAlignment="1" pivotButton="0" quotePrefix="0" xfId="0">
      <alignment horizontal="center" vertical="center"/>
    </xf>
    <xf numFmtId="0" fontId="3" fillId="2" borderId="0" applyAlignment="1" pivotButton="0" quotePrefix="0" xfId="0">
      <alignment horizontal="center" vertical="center"/>
    </xf>
    <xf numFmtId="0" fontId="5" fillId="2" borderId="2" applyAlignment="1" pivotButton="0" quotePrefix="0" xfId="0">
      <alignment horizontal="center" vertical="center" wrapText="1"/>
    </xf>
    <xf numFmtId="0" fontId="5" fillId="2" borderId="10" applyAlignment="1" pivotButton="0" quotePrefix="0" xfId="0">
      <alignment horizontal="center" vertical="center" wrapText="1"/>
    </xf>
    <xf numFmtId="0" fontId="5" fillId="2" borderId="3" applyAlignment="1" pivotButton="0" quotePrefix="0" xfId="0">
      <alignment horizontal="center" vertical="center" wrapText="1"/>
    </xf>
    <xf numFmtId="0" fontId="10" fillId="10" borderId="4" applyAlignment="1" pivotButton="0" quotePrefix="0" xfId="0">
      <alignment horizontal="center" vertical="center"/>
    </xf>
    <xf numFmtId="0" fontId="10" fillId="10" borderId="5" applyAlignment="1" pivotButton="0" quotePrefix="0" xfId="0">
      <alignment horizontal="center" vertical="center"/>
    </xf>
    <xf numFmtId="0" fontId="10" fillId="10" borderId="8" applyAlignment="1" pivotButton="0" quotePrefix="0" xfId="0">
      <alignment horizontal="center" vertical="center"/>
    </xf>
    <xf numFmtId="0" fontId="10" fillId="10" borderId="9" applyAlignment="1" pivotButton="0" quotePrefix="0" xfId="0">
      <alignment horizontal="center" vertical="center"/>
    </xf>
    <xf numFmtId="9" fontId="5" fillId="2" borderId="4" applyAlignment="1" pivotButton="0" quotePrefix="0" xfId="1">
      <alignment horizontal="center" vertical="center"/>
    </xf>
    <xf numFmtId="9" fontId="5" fillId="2" borderId="5" applyAlignment="1" pivotButton="0" quotePrefix="0" xfId="1">
      <alignment horizontal="center" vertical="center"/>
    </xf>
    <xf numFmtId="9" fontId="5" fillId="2" borderId="8" applyAlignment="1" pivotButton="0" quotePrefix="0" xfId="1">
      <alignment horizontal="center" vertical="center"/>
    </xf>
    <xf numFmtId="9" fontId="5" fillId="2" borderId="9" applyAlignment="1" pivotButton="0" quotePrefix="0" xfId="1">
      <alignment horizontal="center" vertical="center"/>
    </xf>
    <xf numFmtId="0" fontId="10" fillId="2" borderId="2" applyAlignment="1" pivotButton="0" quotePrefix="0" xfId="0">
      <alignment horizontal="center" vertical="center" wrapText="1"/>
    </xf>
    <xf numFmtId="0" fontId="10" fillId="2" borderId="10" applyAlignment="1" pivotButton="0" quotePrefix="0" xfId="0">
      <alignment horizontal="center" vertical="center" wrapText="1"/>
    </xf>
    <xf numFmtId="0" fontId="10" fillId="2" borderId="3" applyAlignment="1" pivotButton="0" quotePrefix="0" xfId="0">
      <alignment horizontal="center" vertical="center" wrapText="1"/>
    </xf>
    <xf numFmtId="9" fontId="5" fillId="2" borderId="1" applyAlignment="1" pivotButton="0" quotePrefix="0" xfId="1">
      <alignment horizontal="center" vertical="center"/>
    </xf>
    <xf numFmtId="0" fontId="10" fillId="10" borderId="6" applyAlignment="1" pivotButton="0" quotePrefix="0" xfId="0">
      <alignment horizontal="center" vertical="center"/>
    </xf>
    <xf numFmtId="0" fontId="10" fillId="10" borderId="7" applyAlignment="1" pivotButton="0" quotePrefix="0" xfId="0">
      <alignment horizontal="center" vertical="center"/>
    </xf>
    <xf numFmtId="0" fontId="5" fillId="2" borderId="4" applyAlignment="1" pivotButton="0" quotePrefix="0" xfId="0">
      <alignment horizontal="center" vertical="center"/>
    </xf>
    <xf numFmtId="0" fontId="5" fillId="2" borderId="11" applyAlignment="1" pivotButton="0" quotePrefix="0" xfId="0">
      <alignment horizontal="center" vertical="center"/>
    </xf>
    <xf numFmtId="0" fontId="5" fillId="2" borderId="5" applyAlignment="1" pivotButton="0" quotePrefix="0" xfId="0">
      <alignment horizontal="center" vertical="center"/>
    </xf>
    <xf numFmtId="0" fontId="5" fillId="2" borderId="6" applyAlignment="1" pivotButton="0" quotePrefix="0" xfId="0">
      <alignment horizontal="center" vertical="center"/>
    </xf>
    <xf numFmtId="0" fontId="5" fillId="2" borderId="0" applyAlignment="1" pivotButton="0" quotePrefix="0" xfId="0">
      <alignment horizontal="center" vertical="center"/>
    </xf>
    <xf numFmtId="0" fontId="5" fillId="2" borderId="7" applyAlignment="1" pivotButton="0" quotePrefix="0" xfId="0">
      <alignment horizontal="center" vertical="center"/>
    </xf>
    <xf numFmtId="0" fontId="5" fillId="2" borderId="8" applyAlignment="1" pivotButton="0" quotePrefix="0" xfId="0">
      <alignment horizontal="center" vertical="center"/>
    </xf>
    <xf numFmtId="0" fontId="5" fillId="2" borderId="12" applyAlignment="1" pivotButton="0" quotePrefix="0" xfId="0">
      <alignment horizontal="center" vertical="center"/>
    </xf>
    <xf numFmtId="0" fontId="5" fillId="2" borderId="9" applyAlignment="1" pivotButton="0" quotePrefix="0" xfId="0">
      <alignment horizontal="center" vertical="center"/>
    </xf>
    <xf numFmtId="0" fontId="10" fillId="10" borderId="4" applyAlignment="1" pivotButton="0" quotePrefix="0" xfId="0">
      <alignment horizontal="center" vertical="center" wrapText="1"/>
    </xf>
    <xf numFmtId="0" fontId="10" fillId="10" borderId="5" applyAlignment="1" pivotButton="0" quotePrefix="0" xfId="0">
      <alignment horizontal="center" vertical="center" wrapText="1"/>
    </xf>
    <xf numFmtId="0" fontId="10" fillId="10" borderId="6" applyAlignment="1" pivotButton="0" quotePrefix="0" xfId="0">
      <alignment horizontal="center" vertical="center" wrapText="1"/>
    </xf>
    <xf numFmtId="0" fontId="10" fillId="10" borderId="7" applyAlignment="1" pivotButton="0" quotePrefix="0" xfId="0">
      <alignment horizontal="center" vertical="center" wrapText="1"/>
    </xf>
    <xf numFmtId="0" fontId="10" fillId="10" borderId="8" applyAlignment="1" pivotButton="0" quotePrefix="0" xfId="0">
      <alignment horizontal="center" vertical="center" wrapText="1"/>
    </xf>
    <xf numFmtId="0" fontId="10" fillId="10" borderId="9" applyAlignment="1" pivotButton="0" quotePrefix="0" xfId="0">
      <alignment horizontal="center" vertical="center" wrapText="1"/>
    </xf>
    <xf numFmtId="0" fontId="10" fillId="10" borderId="2" applyAlignment="1" pivotButton="0" quotePrefix="0" xfId="0">
      <alignment horizontal="center" vertical="center"/>
    </xf>
    <xf numFmtId="0" fontId="10" fillId="10" borderId="10" applyAlignment="1" pivotButton="0" quotePrefix="0" xfId="0">
      <alignment horizontal="center" vertical="center"/>
    </xf>
    <xf numFmtId="0" fontId="10" fillId="10" borderId="3" applyAlignment="1" pivotButton="0" quotePrefix="0" xfId="0">
      <alignment horizontal="center" vertical="center"/>
    </xf>
    <xf numFmtId="0" fontId="5" fillId="2" borderId="1" applyAlignment="1" pivotButton="0" quotePrefix="0" xfId="0">
      <alignment horizontal="center" vertical="center"/>
    </xf>
    <xf numFmtId="0" fontId="24" fillId="2" borderId="1" applyAlignment="1" pivotButton="0" quotePrefix="0" xfId="0">
      <alignment horizontal="center" vertical="center" wrapText="1"/>
    </xf>
    <xf numFmtId="0" fontId="10" fillId="12" borderId="14" applyAlignment="1" pivotButton="0" quotePrefix="0" xfId="0">
      <alignment horizontal="center" vertical="center"/>
    </xf>
    <xf numFmtId="0" fontId="5" fillId="11" borderId="5" applyAlignment="1" pivotButton="0" quotePrefix="0" xfId="0">
      <alignment horizontal="left" vertical="center" wrapText="1"/>
    </xf>
    <xf numFmtId="0" fontId="7" fillId="11" borderId="14" applyAlignment="1" pivotButton="0" quotePrefix="0" xfId="0">
      <alignment horizontal="left" vertical="center" wrapText="1"/>
    </xf>
    <xf numFmtId="0" fontId="7" fillId="2" borderId="9" applyAlignment="1" pivotButton="0" quotePrefix="0" xfId="0">
      <alignment horizontal="justify" vertical="top"/>
    </xf>
    <xf numFmtId="0" fontId="7" fillId="2" borderId="13" applyAlignment="1" pivotButton="0" quotePrefix="0" xfId="0">
      <alignment horizontal="justify" vertical="top"/>
    </xf>
    <xf numFmtId="0" fontId="10" fillId="10" borderId="11" applyAlignment="1" pivotButton="0" quotePrefix="0" xfId="0">
      <alignment horizontal="center" vertical="center" wrapText="1"/>
    </xf>
    <xf numFmtId="0" fontId="10" fillId="10" borderId="12" applyAlignment="1" pivotButton="0" quotePrefix="0" xfId="0">
      <alignment horizontal="center" vertical="center" wrapText="1"/>
    </xf>
    <xf numFmtId="9" fontId="29" fillId="0" borderId="20" applyAlignment="1" applyProtection="1" pivotButton="0" quotePrefix="0" xfId="1">
      <alignment horizontal="center" vertical="center"/>
      <protection locked="0" hidden="0"/>
    </xf>
    <xf numFmtId="9" fontId="29" fillId="0" borderId="21" applyAlignment="1" applyProtection="1" pivotButton="0" quotePrefix="0" xfId="1">
      <alignment horizontal="center" vertical="center"/>
      <protection locked="0" hidden="0"/>
    </xf>
    <xf numFmtId="9" fontId="29" fillId="0" borderId="22" applyAlignment="1" applyProtection="1" pivotButton="0" quotePrefix="0" xfId="1">
      <alignment horizontal="center" vertical="center"/>
      <protection locked="0" hidden="0"/>
    </xf>
    <xf numFmtId="0" fontId="29" fillId="15" borderId="20" applyAlignment="1" applyProtection="1" pivotButton="0" quotePrefix="0" xfId="0">
      <alignment horizontal="center" vertical="center" wrapText="1"/>
      <protection locked="0" hidden="0"/>
    </xf>
    <xf numFmtId="0" fontId="29" fillId="15" borderId="21" applyAlignment="1" applyProtection="1" pivotButton="0" quotePrefix="0" xfId="0">
      <alignment horizontal="center" vertical="center" wrapText="1"/>
      <protection locked="0" hidden="0"/>
    </xf>
    <xf numFmtId="0" fontId="29" fillId="15" borderId="22" applyAlignment="1" applyProtection="1" pivotButton="0" quotePrefix="0" xfId="0">
      <alignment horizontal="center" vertical="center" wrapText="1"/>
      <protection locked="0" hidden="0"/>
    </xf>
    <xf numFmtId="0" fontId="7" fillId="2" borderId="9" applyAlignment="1" applyProtection="1" pivotButton="0" quotePrefix="0" xfId="0">
      <alignment horizontal="justify" vertical="top" wrapText="1"/>
      <protection locked="0" hidden="0"/>
    </xf>
    <xf numFmtId="0" fontId="7" fillId="2" borderId="13" applyAlignment="1" applyProtection="1" pivotButton="0" quotePrefix="0" xfId="0">
      <alignment horizontal="justify" vertical="top"/>
      <protection locked="0" hidden="0"/>
    </xf>
    <xf numFmtId="0" fontId="7" fillId="2" borderId="3" applyAlignment="1" applyProtection="1" pivotButton="0" quotePrefix="0" xfId="0">
      <alignment horizontal="justify" vertical="top"/>
      <protection locked="0" hidden="0"/>
    </xf>
    <xf numFmtId="0" fontId="7" fillId="2" borderId="1" applyAlignment="1" applyProtection="1" pivotButton="0" quotePrefix="0" xfId="0">
      <alignment horizontal="justify" vertical="top"/>
      <protection locked="0" hidden="0"/>
    </xf>
    <xf numFmtId="0" fontId="7" fillId="2" borderId="5" applyAlignment="1" applyProtection="1" pivotButton="0" quotePrefix="0" xfId="0">
      <alignment horizontal="justify" vertical="top"/>
      <protection locked="0" hidden="0"/>
    </xf>
    <xf numFmtId="0" fontId="7" fillId="2" borderId="14" applyAlignment="1" applyProtection="1" pivotButton="0" quotePrefix="0" xfId="0">
      <alignment horizontal="justify" vertical="top"/>
      <protection locked="0" hidden="0"/>
    </xf>
    <xf numFmtId="0" fontId="5" fillId="11" borderId="7" applyAlignment="1" pivotButton="0" quotePrefix="0" xfId="0">
      <alignment horizontal="left" vertical="center" wrapText="1"/>
    </xf>
    <xf numFmtId="0" fontId="7" fillId="11" borderId="15" applyAlignment="1" pivotButton="0" quotePrefix="0" xfId="0">
      <alignment horizontal="left" vertical="center" wrapText="1"/>
    </xf>
    <xf numFmtId="0" fontId="7" fillId="2" borderId="7" applyAlignment="1" pivotButton="0" quotePrefix="0" xfId="0">
      <alignment horizontal="justify" vertical="top"/>
    </xf>
    <xf numFmtId="0" fontId="7" fillId="2" borderId="15" applyAlignment="1" pivotButton="0" quotePrefix="0" xfId="0">
      <alignment horizontal="justify" vertical="top"/>
    </xf>
    <xf numFmtId="0" fontId="10" fillId="12" borderId="8" applyAlignment="1" pivotButton="0" quotePrefix="0" xfId="0">
      <alignment horizontal="center" vertical="center"/>
    </xf>
    <xf numFmtId="0" fontId="10" fillId="12" borderId="12" applyAlignment="1" pivotButton="0" quotePrefix="0" xfId="0">
      <alignment horizontal="center" vertical="center"/>
    </xf>
    <xf numFmtId="0" fontId="10" fillId="12" borderId="9" applyAlignment="1" pivotButton="0" quotePrefix="0" xfId="0">
      <alignment horizontal="center" vertical="center"/>
    </xf>
    <xf numFmtId="0" fontId="10" fillId="4" borderId="14" applyAlignment="1" pivotButton="0" quotePrefix="0" xfId="0">
      <alignment horizontal="center" vertical="center"/>
    </xf>
    <xf numFmtId="0" fontId="10" fillId="10" borderId="16" applyAlignment="1" pivotButton="0" quotePrefix="0" xfId="0">
      <alignment horizontal="center" vertical="center"/>
    </xf>
    <xf numFmtId="0" fontId="7" fillId="2" borderId="16" applyAlignment="1" applyProtection="1" pivotButton="0" quotePrefix="0" xfId="1">
      <alignment horizontal="center" vertical="center"/>
      <protection locked="0" hidden="0"/>
    </xf>
    <xf numFmtId="0" fontId="7" fillId="2" borderId="20" applyAlignment="1" applyProtection="1" pivotButton="0" quotePrefix="0" xfId="1">
      <alignment horizontal="center" vertical="center" wrapText="1"/>
      <protection locked="0" hidden="0"/>
    </xf>
    <xf numFmtId="0" fontId="7" fillId="2" borderId="21" applyAlignment="1" applyProtection="1" pivotButton="0" quotePrefix="0" xfId="1">
      <alignment horizontal="center" vertical="center" wrapText="1"/>
      <protection locked="0" hidden="0"/>
    </xf>
    <xf numFmtId="0" fontId="7" fillId="2" borderId="22" applyAlignment="1" applyProtection="1" pivotButton="0" quotePrefix="0" xfId="1">
      <alignment horizontal="center" vertical="center" wrapText="1"/>
      <protection locked="0" hidden="0"/>
    </xf>
    <xf numFmtId="164" fontId="29" fillId="0" borderId="20" applyAlignment="1" applyProtection="1" pivotButton="0" quotePrefix="0" xfId="0">
      <alignment horizontal="center" vertical="center"/>
      <protection locked="0" hidden="0"/>
    </xf>
    <xf numFmtId="164" fontId="29" fillId="0" borderId="21" applyAlignment="1" applyProtection="1" pivotButton="0" quotePrefix="0" xfId="0">
      <alignment horizontal="center" vertical="center"/>
      <protection locked="0" hidden="0"/>
    </xf>
    <xf numFmtId="164" fontId="29" fillId="0" borderId="22" applyAlignment="1" applyProtection="1" pivotButton="0" quotePrefix="0" xfId="0">
      <alignment horizontal="center" vertical="center"/>
      <protection locked="0" hidden="0"/>
    </xf>
    <xf numFmtId="0" fontId="7" fillId="15" borderId="20" applyAlignment="1" applyProtection="1" pivotButton="0" quotePrefix="0" xfId="0">
      <alignment horizontal="center" vertical="center" wrapText="1"/>
      <protection locked="0" hidden="0"/>
    </xf>
    <xf numFmtId="0" fontId="7" fillId="15" borderId="21" applyAlignment="1" applyProtection="1" pivotButton="0" quotePrefix="0" xfId="0">
      <alignment horizontal="center" vertical="center" wrapText="1"/>
      <protection locked="0" hidden="0"/>
    </xf>
    <xf numFmtId="0" fontId="7" fillId="15" borderId="22" applyAlignment="1" applyProtection="1" pivotButton="0" quotePrefix="0" xfId="0">
      <alignment horizontal="center" vertical="center" wrapText="1"/>
      <protection locked="0" hidden="0"/>
    </xf>
    <xf numFmtId="9" fontId="7" fillId="14" borderId="20" applyAlignment="1" applyProtection="1" pivotButton="0" quotePrefix="0" xfId="1">
      <alignment horizontal="center" vertical="center"/>
      <protection locked="0" hidden="0"/>
    </xf>
    <xf numFmtId="9" fontId="7" fillId="14" borderId="21" applyAlignment="1" applyProtection="1" pivotButton="0" quotePrefix="0" xfId="1">
      <alignment horizontal="center" vertical="center"/>
      <protection locked="0" hidden="0"/>
    </xf>
    <xf numFmtId="9" fontId="7" fillId="14" borderId="22" applyAlignment="1" applyProtection="1" pivotButton="0" quotePrefix="0" xfId="1">
      <alignment horizontal="center" vertical="center"/>
      <protection locked="0" hidden="0"/>
    </xf>
    <xf numFmtId="0" fontId="7" fillId="2" borderId="16" applyAlignment="1" applyProtection="1" pivotButton="0" quotePrefix="0" xfId="1">
      <alignment horizontal="center" vertical="center" wrapText="1"/>
      <protection locked="0" hidden="0"/>
    </xf>
    <xf numFmtId="0" fontId="29" fillId="13" borderId="20" applyAlignment="1" applyProtection="1" pivotButton="0" quotePrefix="0" xfId="0">
      <alignment horizontal="center" vertical="center" wrapText="1"/>
      <protection locked="0" hidden="0"/>
    </xf>
    <xf numFmtId="0" fontId="29" fillId="13" borderId="21" applyAlignment="1" applyProtection="1" pivotButton="0" quotePrefix="0" xfId="0">
      <alignment horizontal="center" vertical="center" wrapText="1"/>
      <protection locked="0" hidden="0"/>
    </xf>
    <xf numFmtId="0" fontId="29" fillId="13" borderId="22" applyAlignment="1" applyProtection="1" pivotButton="0" quotePrefix="0" xfId="0">
      <alignment horizontal="center" vertical="center" wrapText="1"/>
      <protection locked="0" hidden="0"/>
    </xf>
    <xf numFmtId="0" fontId="7" fillId="13" borderId="20" applyAlignment="1" applyProtection="1" pivotButton="0" quotePrefix="0" xfId="0">
      <alignment horizontal="center" vertical="center" wrapText="1"/>
      <protection locked="0" hidden="0"/>
    </xf>
    <xf numFmtId="0" fontId="7" fillId="13" borderId="21" applyAlignment="1" applyProtection="1" pivotButton="0" quotePrefix="0" xfId="0">
      <alignment horizontal="center" vertical="center" wrapText="1"/>
      <protection locked="0" hidden="0"/>
    </xf>
    <xf numFmtId="0" fontId="7" fillId="13" borderId="22" applyAlignment="1" applyProtection="1" pivotButton="0" quotePrefix="0" xfId="0">
      <alignment horizontal="center" vertical="center" wrapText="1"/>
      <protection locked="0" hidden="0"/>
    </xf>
    <xf numFmtId="0" fontId="7" fillId="2" borderId="17" applyAlignment="1" pivotButton="0" quotePrefix="0" xfId="1">
      <alignment horizontal="center" vertical="center"/>
    </xf>
    <xf numFmtId="9" fontId="22" fillId="2" borderId="20" applyAlignment="1" applyProtection="1" pivotButton="0" quotePrefix="0" xfId="1">
      <alignment horizontal="center" vertical="center"/>
      <protection locked="0" hidden="0"/>
    </xf>
    <xf numFmtId="9" fontId="22" fillId="2" borderId="21" applyAlignment="1" applyProtection="1" pivotButton="0" quotePrefix="0" xfId="1">
      <alignment horizontal="center" vertical="center"/>
      <protection locked="0" hidden="0"/>
    </xf>
    <xf numFmtId="9" fontId="22" fillId="2" borderId="22" applyAlignment="1" applyProtection="1" pivotButton="0" quotePrefix="0" xfId="1">
      <alignment horizontal="center" vertical="center"/>
      <protection locked="0" hidden="0"/>
    </xf>
    <xf numFmtId="0" fontId="33" fillId="10" borderId="4" applyAlignment="1" pivotButton="0" quotePrefix="0" xfId="0">
      <alignment horizontal="center" vertical="center" wrapText="1"/>
    </xf>
    <xf numFmtId="0" fontId="33" fillId="10" borderId="8" applyAlignment="1" pivotButton="0" quotePrefix="0" xfId="0">
      <alignment horizontal="center" vertical="center" wrapText="1"/>
    </xf>
    <xf numFmtId="0" fontId="33" fillId="10" borderId="32" applyAlignment="1" pivotButton="0" quotePrefix="0" xfId="0">
      <alignment horizontal="center" vertical="center" wrapText="1"/>
    </xf>
    <xf numFmtId="0" fontId="33" fillId="10" borderId="33" applyAlignment="1" pivotButton="0" quotePrefix="0" xfId="0">
      <alignment horizontal="center" vertical="center" wrapText="1"/>
    </xf>
    <xf numFmtId="0" fontId="33" fillId="10" borderId="14" applyAlignment="1" pivotButton="0" quotePrefix="0" xfId="0">
      <alignment horizontal="center" vertical="center" wrapText="1"/>
    </xf>
    <xf numFmtId="0" fontId="33" fillId="10" borderId="13" applyAlignment="1" pivotButton="0" quotePrefix="0" xfId="0">
      <alignment horizontal="center" vertical="center" wrapText="1"/>
    </xf>
    <xf numFmtId="0" fontId="9" fillId="2" borderId="14" applyAlignment="1" applyProtection="1" pivotButton="0" quotePrefix="0" xfId="0">
      <alignment horizontal="center" vertical="center" wrapText="1"/>
      <protection locked="0" hidden="0"/>
    </xf>
    <xf numFmtId="0" fontId="9" fillId="2" borderId="15" applyAlignment="1" applyProtection="1" pivotButton="0" quotePrefix="0" xfId="0">
      <alignment horizontal="center" vertical="center" wrapText="1"/>
      <protection locked="0" hidden="0"/>
    </xf>
    <xf numFmtId="0" fontId="9" fillId="2" borderId="13" applyAlignment="1" applyProtection="1" pivotButton="0" quotePrefix="0" xfId="0">
      <alignment horizontal="center" vertical="center" wrapText="1"/>
      <protection locked="0" hidden="0"/>
    </xf>
    <xf numFmtId="0" fontId="0" fillId="2" borderId="14" applyAlignment="1" pivotButton="0" quotePrefix="1" xfId="2">
      <alignment horizontal="center" vertical="center" wrapText="1"/>
    </xf>
    <xf numFmtId="0" fontId="0" fillId="2" borderId="15" applyAlignment="1" pivotButton="0" quotePrefix="1" xfId="2">
      <alignment horizontal="center" vertical="center" wrapText="1"/>
    </xf>
    <xf numFmtId="0" fontId="0" fillId="2" borderId="13" applyAlignment="1" pivotButton="0" quotePrefix="1" xfId="2">
      <alignment horizontal="center" vertical="center" wrapText="1"/>
    </xf>
    <xf numFmtId="164" fontId="9" fillId="0" borderId="14" applyAlignment="1" applyProtection="1" pivotButton="0" quotePrefix="0" xfId="1">
      <alignment horizontal="center" vertical="center" wrapText="1"/>
      <protection locked="1" hidden="1"/>
    </xf>
    <xf numFmtId="164" fontId="9" fillId="0" borderId="15" applyAlignment="1" applyProtection="1" pivotButton="0" quotePrefix="0" xfId="1">
      <alignment horizontal="center" vertical="center" wrapText="1"/>
      <protection locked="1" hidden="1"/>
    </xf>
    <xf numFmtId="164" fontId="9" fillId="0" borderId="13" applyAlignment="1" applyProtection="1" pivotButton="0" quotePrefix="0" xfId="1">
      <alignment horizontal="center" vertical="center" wrapText="1"/>
      <protection locked="1" hidden="1"/>
    </xf>
    <xf numFmtId="9" fontId="18" fillId="2" borderId="14" applyAlignment="1" applyProtection="1" pivotButton="0" quotePrefix="0" xfId="0">
      <alignment horizontal="center" vertical="center"/>
      <protection locked="1" hidden="1"/>
    </xf>
    <xf numFmtId="0" fontId="18" fillId="2" borderId="15" applyAlignment="1" applyProtection="1" pivotButton="0" quotePrefix="0" xfId="0">
      <alignment horizontal="center" vertical="center"/>
      <protection locked="1" hidden="1"/>
    </xf>
    <xf numFmtId="0" fontId="18" fillId="2" borderId="13" applyAlignment="1" applyProtection="1" pivotButton="0" quotePrefix="0" xfId="0">
      <alignment horizontal="center" vertical="center"/>
      <protection locked="1" hidden="1"/>
    </xf>
    <xf numFmtId="0" fontId="9" fillId="2" borderId="14" applyAlignment="1" pivotButton="0" quotePrefix="0" xfId="0">
      <alignment horizontal="justify" vertical="center" wrapText="1"/>
    </xf>
    <xf numFmtId="0" fontId="9" fillId="2" borderId="15" applyAlignment="1" pivotButton="0" quotePrefix="0" xfId="0">
      <alignment horizontal="justify" vertical="center" wrapText="1"/>
    </xf>
    <xf numFmtId="0" fontId="9" fillId="2" borderId="13" applyAlignment="1" pivotButton="0" quotePrefix="0" xfId="0">
      <alignment horizontal="justify" vertical="center" wrapText="1"/>
    </xf>
    <xf numFmtId="0" fontId="9" fillId="0" borderId="14" applyAlignment="1" pivotButton="0" quotePrefix="0" xfId="0">
      <alignment horizontal="center" vertical="center" wrapText="1"/>
    </xf>
    <xf numFmtId="0" fontId="9" fillId="0" borderId="15" applyAlignment="1" pivotButton="0" quotePrefix="0" xfId="0">
      <alignment horizontal="center" vertical="center" wrapText="1"/>
    </xf>
    <xf numFmtId="0" fontId="9" fillId="0" borderId="13" applyAlignment="1" pivotButton="0" quotePrefix="0" xfId="0">
      <alignment horizontal="center" vertical="center" wrapText="1"/>
    </xf>
    <xf numFmtId="0" fontId="9" fillId="2" borderId="14" applyAlignment="1" pivotButton="0" quotePrefix="0" xfId="0">
      <alignment horizontal="center" vertical="center" wrapText="1"/>
    </xf>
    <xf numFmtId="0" fontId="9" fillId="2" borderId="15" applyAlignment="1" pivotButton="0" quotePrefix="0" xfId="0">
      <alignment horizontal="center" vertical="center" wrapText="1"/>
    </xf>
    <xf numFmtId="0" fontId="9" fillId="2" borderId="13" applyAlignment="1" pivotButton="0" quotePrefix="0" xfId="0">
      <alignment horizontal="center" vertical="center" wrapText="1"/>
    </xf>
    <xf numFmtId="0" fontId="9" fillId="2" borderId="6" applyAlignment="1" pivotButton="0" quotePrefix="0" xfId="0">
      <alignment horizontal="center" vertical="center" wrapText="1"/>
    </xf>
    <xf numFmtId="9" fontId="9" fillId="0" borderId="19" applyAlignment="1" pivotButton="0" quotePrefix="0" xfId="0">
      <alignment horizontal="center" vertical="center" wrapText="1"/>
    </xf>
    <xf numFmtId="17" fontId="9" fillId="0" borderId="25" applyAlignment="1" pivotButton="0" quotePrefix="0" xfId="0">
      <alignment horizontal="center" vertical="center" wrapText="1"/>
    </xf>
    <xf numFmtId="17" fontId="9" fillId="0" borderId="31" applyAlignment="1" pivotButton="0" quotePrefix="0" xfId="0">
      <alignment horizontal="center" vertical="center" wrapText="1"/>
    </xf>
    <xf numFmtId="17" fontId="9" fillId="0" borderId="26" applyAlignment="1" pivotButton="0" quotePrefix="0" xfId="0">
      <alignment horizontal="center" vertical="center" wrapText="1"/>
    </xf>
    <xf numFmtId="9" fontId="18" fillId="0" borderId="14" applyAlignment="1" applyProtection="1" pivotButton="0" quotePrefix="0" xfId="0">
      <alignment horizontal="center" vertical="center"/>
      <protection locked="1" hidden="1"/>
    </xf>
    <xf numFmtId="0" fontId="18" fillId="0" borderId="15" applyAlignment="1" applyProtection="1" pivotButton="0" quotePrefix="0" xfId="0">
      <alignment horizontal="center" vertical="center"/>
      <protection locked="1" hidden="1"/>
    </xf>
    <xf numFmtId="0" fontId="18" fillId="0" borderId="13" applyAlignment="1" applyProtection="1" pivotButton="0" quotePrefix="0" xfId="0">
      <alignment horizontal="center" vertical="center"/>
      <protection locked="1" hidden="1"/>
    </xf>
    <xf numFmtId="9" fontId="9" fillId="0" borderId="27" applyAlignment="1" pivotButton="0" quotePrefix="0" xfId="0">
      <alignment horizontal="center" vertical="center" wrapText="1"/>
    </xf>
    <xf numFmtId="9" fontId="9" fillId="0" borderId="28" applyAlignment="1" pivotButton="0" quotePrefix="0" xfId="0">
      <alignment horizontal="center" vertical="center" wrapText="1"/>
    </xf>
    <xf numFmtId="9" fontId="9" fillId="0" borderId="29" applyAlignment="1" pivotButton="0" quotePrefix="0" xfId="0">
      <alignment horizontal="center" vertical="center" wrapText="1"/>
    </xf>
    <xf numFmtId="17" fontId="9" fillId="0" borderId="5" applyAlignment="1" pivotButton="0" quotePrefix="0" xfId="0">
      <alignment horizontal="center" vertical="center" wrapText="1"/>
    </xf>
    <xf numFmtId="17" fontId="9" fillId="0" borderId="7" applyAlignment="1" pivotButton="0" quotePrefix="0" xfId="0">
      <alignment horizontal="center" vertical="center" wrapText="1"/>
    </xf>
    <xf numFmtId="17" fontId="9" fillId="0" borderId="9" applyAlignment="1" pivotButton="0" quotePrefix="0" xfId="0">
      <alignment horizontal="center" vertical="center" wrapText="1"/>
    </xf>
    <xf numFmtId="0" fontId="17" fillId="0" borderId="14" applyAlignment="1" pivotButton="0" quotePrefix="0" xfId="0">
      <alignment horizontal="center" vertical="center" wrapText="1"/>
    </xf>
    <xf numFmtId="0" fontId="17" fillId="0" borderId="15" applyAlignment="1" pivotButton="0" quotePrefix="0" xfId="0">
      <alignment horizontal="center" vertical="center" wrapText="1"/>
    </xf>
    <xf numFmtId="0" fontId="17" fillId="0" borderId="13" applyAlignment="1" pivotButton="0" quotePrefix="0" xfId="0">
      <alignment horizontal="center" vertical="center" wrapText="1"/>
    </xf>
    <xf numFmtId="0" fontId="10" fillId="12" borderId="19" applyAlignment="1" pivotButton="0" quotePrefix="0" xfId="0">
      <alignment horizontal="center" vertical="center" wrapText="1"/>
    </xf>
    <xf numFmtId="0" fontId="5" fillId="11" borderId="4" applyAlignment="1" applyProtection="1" pivotButton="0" quotePrefix="0" xfId="0">
      <alignment horizontal="center" vertical="center"/>
      <protection locked="0" hidden="0"/>
    </xf>
    <xf numFmtId="0" fontId="5" fillId="11" borderId="11" applyAlignment="1" applyProtection="1" pivotButton="0" quotePrefix="0" xfId="0">
      <alignment horizontal="center" vertical="center"/>
      <protection locked="0" hidden="0"/>
    </xf>
    <xf numFmtId="0" fontId="5" fillId="11" borderId="5" applyAlignment="1" applyProtection="1" pivotButton="0" quotePrefix="0" xfId="0">
      <alignment horizontal="center" vertical="center"/>
      <protection locked="0" hidden="0"/>
    </xf>
    <xf numFmtId="0" fontId="5" fillId="11" borderId="8" applyAlignment="1" applyProtection="1" pivotButton="0" quotePrefix="0" xfId="0">
      <alignment horizontal="center" vertical="center"/>
      <protection locked="0" hidden="0"/>
    </xf>
    <xf numFmtId="0" fontId="5" fillId="11" borderId="12" applyAlignment="1" applyProtection="1" pivotButton="0" quotePrefix="0" xfId="0">
      <alignment horizontal="center" vertical="center"/>
      <protection locked="0" hidden="0"/>
    </xf>
    <xf numFmtId="0" fontId="5" fillId="11" borderId="9" applyAlignment="1" applyProtection="1" pivotButton="0" quotePrefix="0" xfId="0">
      <alignment horizontal="center" vertical="center"/>
      <protection locked="0" hidden="0"/>
    </xf>
    <xf numFmtId="0" fontId="27" fillId="2" borderId="0" applyAlignment="1" pivotButton="0" quotePrefix="0" xfId="0">
      <alignment horizontal="center" wrapText="1"/>
    </xf>
    <xf numFmtId="0" fontId="28" fillId="2" borderId="0" applyAlignment="1" pivotButton="0" quotePrefix="0" xfId="0">
      <alignment horizontal="right" vertical="center" wrapText="1"/>
    </xf>
    <xf numFmtId="0" fontId="5" fillId="2" borderId="24" applyAlignment="1" pivotButton="0" quotePrefix="0" xfId="0">
      <alignment horizontal="center" vertical="center" wrapText="1"/>
    </xf>
    <xf numFmtId="0" fontId="5" fillId="2" borderId="30" applyAlignment="1" pivotButton="0" quotePrefix="0" xfId="0">
      <alignment horizontal="center" vertical="center" wrapText="1"/>
    </xf>
    <xf numFmtId="49" fontId="5" fillId="2" borderId="25" applyAlignment="1" pivotButton="0" quotePrefix="0" xfId="0">
      <alignment horizontal="center" vertical="center" wrapText="1"/>
    </xf>
    <xf numFmtId="49" fontId="5" fillId="2" borderId="31" applyAlignment="1" pivotButton="0" quotePrefix="0" xfId="0">
      <alignment horizontal="center" vertical="center" wrapText="1"/>
    </xf>
    <xf numFmtId="49" fontId="5" fillId="2" borderId="14" applyAlignment="1" pivotButton="0" quotePrefix="0" xfId="0">
      <alignment horizontal="center" vertical="center" wrapText="1"/>
    </xf>
    <xf numFmtId="49" fontId="5" fillId="2" borderId="15" applyAlignment="1" pivotButton="0" quotePrefix="0" xfId="0">
      <alignment horizontal="center" vertical="center" wrapText="1"/>
    </xf>
    <xf numFmtId="17" fontId="9" fillId="0" borderId="14" applyAlignment="1" pivotButton="0" quotePrefix="0" xfId="0">
      <alignment horizontal="center" vertical="center" wrapText="1"/>
    </xf>
    <xf numFmtId="17" fontId="9" fillId="0" borderId="13" applyAlignment="1" pivotButton="0" quotePrefix="0" xfId="0">
      <alignment horizontal="center" vertical="center" wrapText="1"/>
    </xf>
    <xf numFmtId="0" fontId="7" fillId="2" borderId="4" applyAlignment="1" pivotButton="0" quotePrefix="0" xfId="0">
      <alignment horizontal="center"/>
    </xf>
    <xf numFmtId="0" fontId="7" fillId="2" borderId="11" applyAlignment="1" pivotButton="0" quotePrefix="0" xfId="0">
      <alignment horizontal="center"/>
    </xf>
    <xf numFmtId="0" fontId="7" fillId="2" borderId="6" applyAlignment="1" pivotButton="0" quotePrefix="0" xfId="0">
      <alignment horizontal="center"/>
    </xf>
    <xf numFmtId="0" fontId="7" fillId="2" borderId="0" applyAlignment="1" pivotButton="0" quotePrefix="0" xfId="0">
      <alignment horizontal="center"/>
    </xf>
    <xf numFmtId="0" fontId="7" fillId="2" borderId="8" applyAlignment="1" pivotButton="0" quotePrefix="0" xfId="0">
      <alignment horizontal="center"/>
    </xf>
    <xf numFmtId="0" fontId="7" fillId="2" borderId="12" applyAlignment="1" pivotButton="0" quotePrefix="0" xfId="0">
      <alignment horizontal="center"/>
    </xf>
    <xf numFmtId="0" fontId="9" fillId="2" borderId="23" applyAlignment="1" pivotButton="0" quotePrefix="0" xfId="0">
      <alignment horizontal="center" vertical="center" wrapText="1"/>
    </xf>
    <xf numFmtId="0" fontId="10" fillId="12" borderId="1" applyAlignment="1" pivotButton="0" quotePrefix="0" xfId="0">
      <alignment horizontal="center"/>
    </xf>
    <xf numFmtId="0" fontId="5" fillId="2" borderId="1" applyAlignment="1" pivotButton="0" quotePrefix="0" xfId="1">
      <alignment horizontal="center" vertical="center"/>
    </xf>
    <xf numFmtId="0" fontId="5" fillId="2" borderId="1" applyAlignment="1" pivotButton="0" quotePrefix="0" xfId="0">
      <alignment horizontal="left"/>
    </xf>
    <xf numFmtId="0" fontId="5" fillId="2" borderId="0" applyAlignment="1" pivotButton="0" quotePrefix="0" xfId="0">
      <alignment horizontal="center"/>
    </xf>
    <xf numFmtId="0" fontId="9" fillId="2" borderId="1" applyAlignment="1" pivotButton="0" quotePrefix="0" xfId="0">
      <alignment horizontal="center" vertical="center" wrapText="1"/>
    </xf>
    <xf numFmtId="0" fontId="10" fillId="10" borderId="13" applyAlignment="1" pivotButton="0" quotePrefix="0" xfId="0">
      <alignment horizontal="center" vertical="center" wrapText="1"/>
    </xf>
    <xf numFmtId="0" fontId="5" fillId="2" borderId="13" applyAlignment="1" pivotButton="0" quotePrefix="0" xfId="0">
      <alignment horizontal="left" vertical="center" wrapText="1"/>
    </xf>
    <xf numFmtId="0" fontId="5" fillId="2" borderId="13" applyAlignment="1" pivotButton="0" quotePrefix="0" xfId="0">
      <alignment horizontal="center" vertical="center" wrapText="1"/>
    </xf>
    <xf numFmtId="1" fontId="5" fillId="2" borderId="4" applyAlignment="1" pivotButton="0" quotePrefix="0" xfId="1">
      <alignment horizontal="center" vertical="center"/>
    </xf>
    <xf numFmtId="1" fontId="5" fillId="2" borderId="5" applyAlignment="1" pivotButton="0" quotePrefix="0" xfId="1">
      <alignment horizontal="center" vertical="center"/>
    </xf>
    <xf numFmtId="1" fontId="5" fillId="2" borderId="8" applyAlignment="1" pivotButton="0" quotePrefix="0" xfId="1">
      <alignment horizontal="center" vertical="center"/>
    </xf>
    <xf numFmtId="1" fontId="5" fillId="2" borderId="9" applyAlignment="1" pivotButton="0" quotePrefix="0" xfId="1">
      <alignment horizontal="center" vertical="center"/>
    </xf>
    <xf numFmtId="0" fontId="5" fillId="3" borderId="0" applyAlignment="1" pivotButton="0" quotePrefix="0" xfId="0">
      <alignment horizontal="center"/>
    </xf>
    <xf numFmtId="0" fontId="5" fillId="3" borderId="0" applyAlignment="1" pivotButton="0" quotePrefix="0" xfId="0">
      <alignment horizontal="center" vertical="top"/>
    </xf>
    <xf numFmtId="0" fontId="7" fillId="3" borderId="0" applyAlignment="1" pivotButton="0" quotePrefix="0" xfId="0">
      <alignment horizontal="center" vertical="center"/>
    </xf>
    <xf numFmtId="0" fontId="7" fillId="2" borderId="0" applyAlignment="1" pivotButton="0" quotePrefix="0" xfId="0">
      <alignment horizontal="left" vertical="top"/>
    </xf>
    <xf numFmtId="0" fontId="7" fillId="2" borderId="7" applyAlignment="1" pivotButton="0" quotePrefix="0" xfId="0">
      <alignment horizontal="left" vertical="top"/>
    </xf>
    <xf numFmtId="0" fontId="5" fillId="2" borderId="4" applyAlignment="1" pivotButton="0" quotePrefix="0" xfId="0">
      <alignment horizontal="center"/>
    </xf>
    <xf numFmtId="0" fontId="5" fillId="2" borderId="11" applyAlignment="1" pivotButton="0" quotePrefix="0" xfId="0">
      <alignment horizontal="center"/>
    </xf>
    <xf numFmtId="0" fontId="5" fillId="2" borderId="5" applyAlignment="1" pivotButton="0" quotePrefix="0" xfId="0">
      <alignment horizontal="center"/>
    </xf>
    <xf numFmtId="0" fontId="5" fillId="2" borderId="8" applyAlignment="1" pivotButton="0" quotePrefix="0" xfId="0">
      <alignment horizontal="center"/>
    </xf>
    <xf numFmtId="0" fontId="5" fillId="2" borderId="12" applyAlignment="1" pivotButton="0" quotePrefix="0" xfId="0">
      <alignment horizontal="center"/>
    </xf>
    <xf numFmtId="0" fontId="5" fillId="2" borderId="9" applyAlignment="1" pivotButton="0" quotePrefix="0" xfId="0">
      <alignment horizontal="center"/>
    </xf>
    <xf numFmtId="0" fontId="5" fillId="3" borderId="0" applyAlignment="1" pivotButton="0" quotePrefix="0" xfId="0">
      <alignment horizontal="center" vertical="center" wrapText="1"/>
    </xf>
    <xf numFmtId="0" fontId="5" fillId="3" borderId="0" applyAlignment="1" pivotButton="0" quotePrefix="0" xfId="0">
      <alignment horizontal="center" vertical="center"/>
    </xf>
    <xf numFmtId="0" fontId="10" fillId="12" borderId="4" applyAlignment="1" pivotButton="0" quotePrefix="0" xfId="0">
      <alignment horizontal="center" vertical="center"/>
    </xf>
    <xf numFmtId="0" fontId="10" fillId="12" borderId="11" applyAlignment="1" pivotButton="0" quotePrefix="0" xfId="0">
      <alignment horizontal="center" vertical="center"/>
    </xf>
    <xf numFmtId="0" fontId="10" fillId="12" borderId="5" applyAlignment="1" pivotButton="0" quotePrefix="0" xfId="0">
      <alignment horizontal="center" vertical="center"/>
    </xf>
    <xf numFmtId="0" fontId="5" fillId="11" borderId="0" applyAlignment="1" pivotButton="0" quotePrefix="0" xfId="0">
      <alignment horizontal="left" vertical="top" wrapText="1"/>
    </xf>
    <xf numFmtId="0" fontId="5" fillId="11" borderId="7" applyAlignment="1" pivotButton="0" quotePrefix="0" xfId="0">
      <alignment horizontal="left" vertical="top" wrapText="1"/>
    </xf>
    <xf numFmtId="0" fontId="5" fillId="11" borderId="0" applyAlignment="1" pivotButton="0" quotePrefix="0" xfId="0">
      <alignment horizontal="left" vertical="top"/>
    </xf>
    <xf numFmtId="0" fontId="5" fillId="11" borderId="7" applyAlignment="1" pivotButton="0" quotePrefix="0" xfId="0">
      <alignment horizontal="left" vertical="top"/>
    </xf>
    <xf numFmtId="0" fontId="7" fillId="3" borderId="0" applyAlignment="1" pivotButton="0" quotePrefix="0" xfId="0">
      <alignment horizontal="center" vertical="center" wrapText="1"/>
    </xf>
    <xf numFmtId="0" fontId="7" fillId="2" borderId="16" applyAlignment="1" pivotButton="0" quotePrefix="0" xfId="1">
      <alignment horizontal="center" vertical="center"/>
    </xf>
    <xf numFmtId="0" fontId="7" fillId="2" borderId="0" applyAlignment="1" pivotButton="0" quotePrefix="0" xfId="0">
      <alignment horizontal="left" vertical="top" wrapText="1"/>
    </xf>
    <xf numFmtId="0" fontId="7" fillId="2" borderId="7" applyAlignment="1" pivotButton="0" quotePrefix="0" xfId="0">
      <alignment horizontal="left" vertical="top" wrapText="1"/>
    </xf>
    <xf numFmtId="0" fontId="10" fillId="4" borderId="1" applyAlignment="1" pivotButton="0" quotePrefix="0" xfId="0">
      <alignment horizontal="center" vertical="center"/>
    </xf>
    <xf numFmtId="0" fontId="16" fillId="2" borderId="20" applyAlignment="1" applyProtection="1" pivotButton="0" quotePrefix="0" xfId="0">
      <alignment horizontal="center" vertical="center" wrapText="1"/>
      <protection locked="0" hidden="0"/>
    </xf>
    <xf numFmtId="0" fontId="10" fillId="2" borderId="21" applyAlignment="1" applyProtection="1" pivotButton="0" quotePrefix="0" xfId="0">
      <alignment horizontal="center" vertical="center" wrapText="1"/>
      <protection locked="0" hidden="0"/>
    </xf>
    <xf numFmtId="0" fontId="10" fillId="2" borderId="22" applyAlignment="1" applyProtection="1" pivotButton="0" quotePrefix="0" xfId="0">
      <alignment horizontal="center" vertical="center" wrapText="1"/>
      <protection locked="0" hidden="0"/>
    </xf>
    <xf numFmtId="0" fontId="22" fillId="2" borderId="20" applyAlignment="1" pivotButton="0" quotePrefix="0" xfId="0">
      <alignment horizontal="center" vertical="center"/>
    </xf>
    <xf numFmtId="0" fontId="16" fillId="2" borderId="21" applyAlignment="1" pivotButton="0" quotePrefix="0" xfId="0">
      <alignment horizontal="center" vertical="center"/>
    </xf>
    <xf numFmtId="0" fontId="16" fillId="2" borderId="22" applyAlignment="1" pivotButton="0" quotePrefix="0" xfId="0">
      <alignment horizontal="center" vertical="center"/>
    </xf>
    <xf numFmtId="9" fontId="7" fillId="2" borderId="20" applyAlignment="1" applyProtection="1" pivotButton="0" quotePrefix="0" xfId="1">
      <alignment horizontal="center" vertical="center"/>
      <protection locked="0" hidden="0"/>
    </xf>
    <xf numFmtId="9" fontId="7" fillId="2" borderId="21" applyAlignment="1" applyProtection="1" pivotButton="0" quotePrefix="0" xfId="1">
      <alignment horizontal="center" vertical="center"/>
      <protection locked="0" hidden="0"/>
    </xf>
    <xf numFmtId="9" fontId="7" fillId="2" borderId="22" applyAlignment="1" applyProtection="1" pivotButton="0" quotePrefix="0" xfId="1">
      <alignment horizontal="center" vertical="center"/>
      <protection locked="0" hidden="0"/>
    </xf>
    <xf numFmtId="0" fontId="5" fillId="2" borderId="20" applyAlignment="1" applyProtection="1" pivotButton="0" quotePrefix="0" xfId="0">
      <alignment horizontal="center" vertical="center" wrapText="1"/>
      <protection locked="0" hidden="0"/>
    </xf>
    <xf numFmtId="0" fontId="5" fillId="2" borderId="21" applyAlignment="1" applyProtection="1" pivotButton="0" quotePrefix="0" xfId="0">
      <alignment horizontal="center" vertical="center" wrapText="1"/>
      <protection locked="0" hidden="0"/>
    </xf>
    <xf numFmtId="0" fontId="5" fillId="2" borderId="22" applyAlignment="1" applyProtection="1" pivotButton="0" quotePrefix="0" xfId="0">
      <alignment horizontal="center" vertical="center" wrapText="1"/>
      <protection locked="0" hidden="0"/>
    </xf>
    <xf numFmtId="164" fontId="22" fillId="2" borderId="20" applyAlignment="1" applyProtection="1" pivotButton="0" quotePrefix="0" xfId="1">
      <alignment horizontal="center" vertical="center"/>
      <protection locked="0" hidden="0"/>
    </xf>
    <xf numFmtId="164" fontId="22" fillId="2" borderId="21" applyAlignment="1" applyProtection="1" pivotButton="0" quotePrefix="0" xfId="1">
      <alignment horizontal="center" vertical="center"/>
      <protection locked="0" hidden="0"/>
    </xf>
    <xf numFmtId="164" fontId="22" fillId="2" borderId="22" applyAlignment="1" applyProtection="1" pivotButton="0" quotePrefix="0" xfId="1">
      <alignment horizontal="center" vertical="center"/>
      <protection locked="0" hidden="0"/>
    </xf>
    <xf numFmtId="0" fontId="22" fillId="2" borderId="20" applyAlignment="1" applyProtection="1" pivotButton="0" quotePrefix="0" xfId="0">
      <alignment horizontal="justify" vertical="center" wrapText="1"/>
      <protection locked="0" hidden="0"/>
    </xf>
    <xf numFmtId="0" fontId="10" fillId="2" borderId="21" applyAlignment="1" applyProtection="1" pivotButton="0" quotePrefix="0" xfId="0">
      <alignment horizontal="justify" vertical="center" wrapText="1"/>
      <protection locked="0" hidden="0"/>
    </xf>
    <xf numFmtId="0" fontId="10" fillId="2" borderId="22" applyAlignment="1" applyProtection="1" pivotButton="0" quotePrefix="0" xfId="0">
      <alignment horizontal="justify" vertical="center" wrapText="1"/>
      <protection locked="0" hidden="0"/>
    </xf>
    <xf numFmtId="0" fontId="22" fillId="2" borderId="20" applyAlignment="1" applyProtection="1" pivotButton="0" quotePrefix="0" xfId="0">
      <alignment horizontal="center" vertical="center" wrapText="1"/>
      <protection locked="0" hidden="0"/>
    </xf>
    <xf numFmtId="0" fontId="5" fillId="2" borderId="2" applyAlignment="1" pivotButton="0" quotePrefix="0" xfId="0">
      <alignment horizontal="center" vertical="center"/>
    </xf>
    <xf numFmtId="0" fontId="5" fillId="2" borderId="10" applyAlignment="1" pivotButton="0" quotePrefix="0" xfId="0">
      <alignment horizontal="center" vertical="center"/>
    </xf>
    <xf numFmtId="0" fontId="5" fillId="2" borderId="3" applyAlignment="1" pivotButton="0" quotePrefix="0" xfId="0">
      <alignment horizontal="center" vertical="center"/>
    </xf>
    <xf numFmtId="0" fontId="7" fillId="2" borderId="16" applyAlignment="1" pivotButton="0" quotePrefix="0" xfId="1">
      <alignment horizontal="center" vertical="center" wrapText="1"/>
    </xf>
    <xf numFmtId="9" fontId="7" fillId="2" borderId="16" applyAlignment="1" applyProtection="1" pivotButton="0" quotePrefix="0" xfId="1">
      <alignment horizontal="center" vertical="center"/>
      <protection locked="0" hidden="0"/>
    </xf>
    <xf numFmtId="0" fontId="7" fillId="2" borderId="20" applyAlignment="1" pivotButton="0" quotePrefix="0" xfId="1">
      <alignment horizontal="center" vertical="center" wrapText="1"/>
    </xf>
    <xf numFmtId="0" fontId="7" fillId="2" borderId="21" applyAlignment="1" pivotButton="0" quotePrefix="0" xfId="1">
      <alignment horizontal="center" vertical="center" wrapText="1"/>
    </xf>
    <xf numFmtId="0" fontId="7" fillId="2" borderId="22" applyAlignment="1" pivotButton="0" quotePrefix="0" xfId="1">
      <alignment horizontal="center" vertical="center" wrapText="1"/>
    </xf>
    <xf numFmtId="164" fontId="7" fillId="2" borderId="16" applyAlignment="1" applyProtection="1" pivotButton="0" quotePrefix="0" xfId="1">
      <alignment horizontal="center" vertical="center"/>
      <protection locked="0" hidden="0"/>
    </xf>
    <xf numFmtId="164" fontId="7" fillId="2" borderId="20" applyAlignment="1" applyProtection="1" pivotButton="0" quotePrefix="0" xfId="1">
      <alignment horizontal="center" vertical="center"/>
      <protection locked="0" hidden="0"/>
    </xf>
    <xf numFmtId="164" fontId="7" fillId="2" borderId="21" applyAlignment="1" applyProtection="1" pivotButton="0" quotePrefix="0" xfId="1">
      <alignment horizontal="center" vertical="center"/>
      <protection locked="0" hidden="0"/>
    </xf>
    <xf numFmtId="164" fontId="7" fillId="2" borderId="22" applyAlignment="1" applyProtection="1" pivotButton="0" quotePrefix="0" xfId="1">
      <alignment horizontal="center" vertical="center"/>
      <protection locked="0" hidden="0"/>
    </xf>
    <xf numFmtId="2" fontId="22" fillId="2" borderId="20" applyAlignment="1" applyProtection="1" pivotButton="0" quotePrefix="0" xfId="0">
      <alignment horizontal="center" vertical="center" wrapText="1"/>
      <protection locked="0" hidden="0"/>
    </xf>
    <xf numFmtId="2" fontId="10" fillId="2" borderId="21" applyAlignment="1" applyProtection="1" pivotButton="0" quotePrefix="0" xfId="0">
      <alignment horizontal="center" vertical="center" wrapText="1"/>
      <protection locked="0" hidden="0"/>
    </xf>
    <xf numFmtId="2" fontId="10" fillId="2" borderId="22" applyAlignment="1" applyProtection="1" pivotButton="0" quotePrefix="0" xfId="0">
      <alignment horizontal="center" vertical="center" wrapText="1"/>
      <protection locked="0" hidden="0"/>
    </xf>
    <xf numFmtId="0" fontId="7" fillId="2" borderId="20" applyAlignment="1" applyProtection="1" pivotButton="0" quotePrefix="0" xfId="0">
      <alignment horizontal="center" vertical="center" wrapText="1"/>
      <protection locked="0" hidden="0"/>
    </xf>
    <xf numFmtId="0" fontId="7" fillId="2" borderId="21" applyAlignment="1" applyProtection="1" pivotButton="0" quotePrefix="0" xfId="0">
      <alignment horizontal="center" vertical="center" wrapText="1"/>
      <protection locked="0" hidden="0"/>
    </xf>
    <xf numFmtId="0" fontId="7" fillId="2" borderId="22" applyAlignment="1" applyProtection="1" pivotButton="0" quotePrefix="0" xfId="0">
      <alignment horizontal="center" vertical="center" wrapText="1"/>
      <protection locked="0" hidden="0"/>
    </xf>
    <xf numFmtId="2" fontId="7" fillId="2" borderId="20" applyAlignment="1" applyProtection="1" pivotButton="0" quotePrefix="0" xfId="0">
      <alignment horizontal="center" vertical="center" wrapText="1"/>
      <protection locked="0" hidden="0"/>
    </xf>
    <xf numFmtId="2" fontId="7" fillId="2" borderId="21" applyAlignment="1" applyProtection="1" pivotButton="0" quotePrefix="0" xfId="0">
      <alignment horizontal="center" vertical="center" wrapText="1"/>
      <protection locked="0" hidden="0"/>
    </xf>
    <xf numFmtId="2" fontId="7" fillId="2" borderId="22" applyAlignment="1" applyProtection="1" pivotButton="0" quotePrefix="0" xfId="0">
      <alignment horizontal="center" vertical="center" wrapText="1"/>
      <protection locked="0" hidden="0"/>
    </xf>
    <xf numFmtId="0" fontId="5" fillId="2" borderId="16" applyAlignment="1" applyProtection="1" pivotButton="0" quotePrefix="0" xfId="1">
      <alignment horizontal="center" vertical="center" wrapText="1"/>
      <protection locked="0" hidden="0"/>
    </xf>
    <xf numFmtId="0" fontId="16" fillId="2" borderId="2" applyAlignment="1" pivotButton="0" quotePrefix="0" xfId="0">
      <alignment horizontal="center" vertical="center" wrapText="1"/>
    </xf>
    <xf numFmtId="0" fontId="29" fillId="2" borderId="1" applyAlignment="1" pivotButton="0" quotePrefix="0" xfId="0">
      <alignment vertical="top" wrapText="1"/>
    </xf>
    <xf numFmtId="0" fontId="30" fillId="2" borderId="2" applyAlignment="1" pivotButton="0" quotePrefix="0" xfId="0">
      <alignment horizontal="center" vertical="center" wrapText="1"/>
    </xf>
    <xf numFmtId="0" fontId="30" fillId="2" borderId="10" applyAlignment="1" pivotButton="0" quotePrefix="0" xfId="0">
      <alignment horizontal="center" vertical="center" wrapText="1"/>
    </xf>
    <xf numFmtId="0" fontId="30" fillId="2" borderId="4" applyAlignment="1" pivotButton="0" quotePrefix="0" xfId="0">
      <alignment horizontal="center" vertical="center" wrapText="1"/>
    </xf>
    <xf numFmtId="0" fontId="30" fillId="2" borderId="11" applyAlignment="1" pivotButton="0" quotePrefix="0" xfId="0">
      <alignment horizontal="center" vertical="center" wrapText="1"/>
    </xf>
    <xf numFmtId="0" fontId="30" fillId="2" borderId="8" applyAlignment="1" pivotButton="0" quotePrefix="0" xfId="0">
      <alignment horizontal="center" vertical="center" wrapText="1"/>
    </xf>
    <xf numFmtId="0" fontId="30" fillId="2" borderId="12" applyAlignment="1" pivotButton="0" quotePrefix="0" xfId="0">
      <alignment horizontal="center" vertical="center" wrapText="1"/>
    </xf>
    <xf numFmtId="0" fontId="33" fillId="10" borderId="12" applyAlignment="1" pivotButton="0" quotePrefix="0" xfId="0">
      <alignment horizontal="center"/>
    </xf>
    <xf numFmtId="0" fontId="7" fillId="0" borderId="14" applyAlignment="1" pivotButton="0" quotePrefix="0" xfId="0">
      <alignment horizontal="justify" vertical="center" wrapText="1"/>
    </xf>
    <xf numFmtId="0" fontId="7" fillId="0" borderId="13" applyAlignment="1" pivotButton="0" quotePrefix="0" xfId="0">
      <alignment horizontal="justify" vertical="center" wrapText="1"/>
    </xf>
    <xf numFmtId="14" fontId="7" fillId="0" borderId="14" applyAlignment="1" pivotButton="0" quotePrefix="0" xfId="0">
      <alignment horizontal="center" vertical="center"/>
    </xf>
    <xf numFmtId="14" fontId="7" fillId="0" borderId="13" applyAlignment="1" pivotButton="0" quotePrefix="0" xfId="0">
      <alignment horizontal="center" vertical="center"/>
    </xf>
    <xf numFmtId="0" fontId="7" fillId="0" borderId="14" applyAlignment="1" pivotButton="0" quotePrefix="0" xfId="0">
      <alignment horizontal="center" vertical="center"/>
    </xf>
    <xf numFmtId="0" fontId="7" fillId="0" borderId="13" applyAlignment="1" pivotButton="0" quotePrefix="0" xfId="0">
      <alignment horizontal="center" vertical="center"/>
    </xf>
    <xf numFmtId="0" fontId="7" fillId="2" borderId="2" applyAlignment="1" pivotButton="0" quotePrefix="0" xfId="0">
      <alignment horizontal="center"/>
    </xf>
    <xf numFmtId="0" fontId="0" fillId="0" borderId="11" pivotButton="0" quotePrefix="0" xfId="0"/>
    <xf numFmtId="0" fontId="0" fillId="0" borderId="36" pivotButton="0" quotePrefix="0" xfId="0"/>
    <xf numFmtId="0" fontId="0" fillId="0" borderId="37" pivotButton="0" quotePrefix="0" xfId="0"/>
    <xf numFmtId="0" fontId="0" fillId="0" borderId="10" pivotButton="0" quotePrefix="0" xfId="0"/>
    <xf numFmtId="0" fontId="0" fillId="0" borderId="3" pivotButton="0" quotePrefix="0" xfId="0"/>
    <xf numFmtId="0" fontId="0" fillId="0" borderId="6" pivotButton="0" quotePrefix="0" xfId="0"/>
    <xf numFmtId="0" fontId="0" fillId="0" borderId="34" pivotButton="0" quotePrefix="0" xfId="0"/>
    <xf numFmtId="0" fontId="0" fillId="0" borderId="35" pivotButton="0" quotePrefix="0" xfId="0"/>
    <xf numFmtId="0" fontId="0" fillId="0" borderId="8" pivotButton="0" quotePrefix="0" xfId="0"/>
    <xf numFmtId="0" fontId="0" fillId="0" borderId="12" pivotButton="0" quotePrefix="0" xfId="0"/>
    <xf numFmtId="0" fontId="0" fillId="0" borderId="40" pivotButton="0" quotePrefix="0" xfId="0"/>
    <xf numFmtId="0" fontId="0" fillId="0" borderId="41" pivotButton="0" quotePrefix="0" xfId="0"/>
    <xf numFmtId="0" fontId="0" fillId="0" borderId="42" pivotButton="0" quotePrefix="0" xfId="0"/>
    <xf numFmtId="0" fontId="0" fillId="0" borderId="45" pivotButton="0" quotePrefix="0" xfId="0"/>
    <xf numFmtId="0" fontId="0" fillId="0" borderId="47" pivotButton="0" quotePrefix="0" xfId="0"/>
    <xf numFmtId="0" fontId="0" fillId="0" borderId="48" pivotButton="0" quotePrefix="0" xfId="0"/>
    <xf numFmtId="0" fontId="5" fillId="11" borderId="1" applyAlignment="1" applyProtection="1" pivotButton="0" quotePrefix="0" xfId="0">
      <alignment horizontal="center" vertical="center"/>
      <protection locked="0" hidden="0"/>
    </xf>
    <xf numFmtId="0" fontId="0" fillId="0" borderId="11" applyProtection="1" pivotButton="0" quotePrefix="0" xfId="0">
      <protection locked="0" hidden="0"/>
    </xf>
    <xf numFmtId="0" fontId="0" fillId="0" borderId="5" applyProtection="1" pivotButton="0" quotePrefix="0" xfId="0">
      <protection locked="0" hidden="0"/>
    </xf>
    <xf numFmtId="0" fontId="0" fillId="0" borderId="8" applyProtection="1" pivotButton="0" quotePrefix="0" xfId="0">
      <protection locked="0" hidden="0"/>
    </xf>
    <xf numFmtId="0" fontId="0" fillId="0" borderId="12" applyProtection="1" pivotButton="0" quotePrefix="0" xfId="0">
      <protection locked="0" hidden="0"/>
    </xf>
    <xf numFmtId="0" fontId="0" fillId="0" borderId="9" applyProtection="1" pivotButton="0" quotePrefix="0" xfId="0">
      <protection locked="0" hidden="0"/>
    </xf>
    <xf numFmtId="0" fontId="33" fillId="10" borderId="2" applyAlignment="1" pivotButton="0" quotePrefix="0" xfId="0">
      <alignment horizontal="center" vertical="center" wrapText="1"/>
    </xf>
    <xf numFmtId="0" fontId="33" fillId="10" borderId="52" applyAlignment="1" pivotButton="0" quotePrefix="0" xfId="0">
      <alignment horizontal="center" vertical="center" wrapText="1"/>
    </xf>
    <xf numFmtId="0" fontId="0" fillId="0" borderId="13" pivotButton="0" quotePrefix="0" xfId="0"/>
    <xf numFmtId="0" fontId="0" fillId="0" borderId="33" pivotButton="0" quotePrefix="0" xfId="0"/>
    <xf numFmtId="0" fontId="17" fillId="0" borderId="1" applyAlignment="1" pivotButton="0" quotePrefix="0" xfId="0">
      <alignment horizontal="center" vertical="center" wrapText="1"/>
    </xf>
    <xf numFmtId="0" fontId="9" fillId="2" borderId="1" applyAlignment="1" pivotButton="0" quotePrefix="0" xfId="0">
      <alignment horizontal="justify" vertical="center" wrapText="1"/>
    </xf>
    <xf numFmtId="17" fontId="9" fillId="0" borderId="1" applyAlignment="1" pivotButton="0" quotePrefix="0" xfId="0">
      <alignment horizontal="center" vertical="center" wrapText="1"/>
    </xf>
    <xf numFmtId="164" fontId="9" fillId="0" borderId="1" applyAlignment="1" applyProtection="1" pivotButton="0" quotePrefix="0" xfId="1">
      <alignment horizontal="center" vertical="center" wrapText="1"/>
      <protection locked="1" hidden="1"/>
    </xf>
    <xf numFmtId="0" fontId="0" fillId="0" borderId="15" applyProtection="1" pivotButton="0" quotePrefix="0" xfId="0">
      <protection locked="0" hidden="0"/>
    </xf>
    <xf numFmtId="0" fontId="0" fillId="0" borderId="15" pivotButton="0" quotePrefix="0" xfId="0"/>
    <xf numFmtId="0" fontId="0" fillId="0" borderId="30" pivotButton="0" quotePrefix="0" xfId="0"/>
    <xf numFmtId="0" fontId="0" fillId="0" borderId="31" pivotButton="0" quotePrefix="0" xfId="0"/>
    <xf numFmtId="9" fontId="9" fillId="0" borderId="49" applyAlignment="1" pivotButton="0" quotePrefix="0" xfId="0">
      <alignment horizontal="center" vertical="center" wrapText="1"/>
    </xf>
    <xf numFmtId="17" fontId="9" fillId="0" borderId="3" applyAlignment="1" pivotButton="0" quotePrefix="0" xfId="0">
      <alignment horizontal="center" vertical="center" wrapText="1"/>
    </xf>
    <xf numFmtId="9" fontId="18" fillId="0" borderId="1" applyAlignment="1" applyProtection="1" pivotButton="0" quotePrefix="0" xfId="0">
      <alignment horizontal="center" vertical="center"/>
      <protection locked="1" hidden="1"/>
    </xf>
    <xf numFmtId="0" fontId="0" fillId="0" borderId="28" pivotButton="0" quotePrefix="0" xfId="0"/>
    <xf numFmtId="0" fontId="0" fillId="0" borderId="7" pivotButton="0" quotePrefix="0" xfId="0"/>
    <xf numFmtId="0" fontId="0" fillId="0" borderId="15" applyProtection="1" pivotButton="0" quotePrefix="0" xfId="0">
      <protection locked="1" hidden="1"/>
    </xf>
    <xf numFmtId="0" fontId="0" fillId="0" borderId="29" pivotButton="0" quotePrefix="0" xfId="0"/>
    <xf numFmtId="0" fontId="0" fillId="0" borderId="9" pivotButton="0" quotePrefix="0" xfId="0"/>
    <xf numFmtId="0" fontId="0" fillId="0" borderId="13" applyProtection="1" pivotButton="0" quotePrefix="0" xfId="0">
      <protection locked="1" hidden="1"/>
    </xf>
    <xf numFmtId="17" fontId="9" fillId="0" borderId="50" applyAlignment="1" pivotButton="0" quotePrefix="0" xfId="0">
      <alignment horizontal="center" vertical="center" wrapText="1"/>
    </xf>
    <xf numFmtId="0" fontId="0" fillId="0" borderId="26" pivotButton="0" quotePrefix="0" xfId="0"/>
    <xf numFmtId="0" fontId="0" fillId="0" borderId="13" applyProtection="1" pivotButton="0" quotePrefix="0" xfId="0">
      <protection locked="0" hidden="0"/>
    </xf>
    <xf numFmtId="0" fontId="0" fillId="0" borderId="51" pivotButton="0" quotePrefix="0" xfId="0"/>
    <xf numFmtId="0" fontId="0" fillId="0" borderId="5" pivotButton="0" quotePrefix="0" xfId="0"/>
    <xf numFmtId="0" fontId="0" fillId="0" borderId="17" pivotButton="0" quotePrefix="0" xfId="0"/>
    <xf numFmtId="0" fontId="0" fillId="0" borderId="55" pivotButton="0" quotePrefix="0" xfId="0"/>
    <xf numFmtId="0" fontId="0" fillId="0" borderId="58" pivotButton="0" quotePrefix="0" xfId="0"/>
    <xf numFmtId="0" fontId="0" fillId="0" borderId="59" pivotButton="0" quotePrefix="0" xfId="0"/>
    <xf numFmtId="0" fontId="0" fillId="0" borderId="60" pivotButton="0" quotePrefix="0" xfId="0"/>
    <xf numFmtId="0" fontId="10" fillId="2" borderId="1" applyAlignment="1" pivotButton="0" quotePrefix="0" xfId="0">
      <alignment horizontal="center" vertical="center" wrapText="1"/>
    </xf>
    <xf numFmtId="0" fontId="5" fillId="2" borderId="1" applyAlignment="1" pivotButton="0" quotePrefix="0" xfId="0">
      <alignment horizontal="center" vertical="center" wrapText="1"/>
    </xf>
    <xf numFmtId="1" fontId="5" fillId="2" borderId="1" applyAlignment="1" pivotButton="0" quotePrefix="0" xfId="1">
      <alignment horizontal="center" vertical="center"/>
    </xf>
    <xf numFmtId="0" fontId="0" fillId="0" borderId="21" pivotButton="0" quotePrefix="0" xfId="0"/>
    <xf numFmtId="0" fontId="0" fillId="0" borderId="22" pivotButton="0" quotePrefix="0" xfId="0"/>
    <xf numFmtId="0" fontId="10" fillId="10" borderId="3" applyAlignment="1" pivotButton="0" quotePrefix="0" xfId="0">
      <alignment horizontal="center" vertical="center" wrapText="1"/>
    </xf>
    <xf numFmtId="0" fontId="0" fillId="0" borderId="0" applyProtection="1" pivotButton="0" quotePrefix="0" xfId="0">
      <protection locked="0" hidden="0"/>
    </xf>
    <xf numFmtId="0" fontId="0" fillId="0" borderId="7" applyProtection="1" pivotButton="0" quotePrefix="0" xfId="0">
      <protection locked="0" hidden="0"/>
    </xf>
    <xf numFmtId="0" fontId="10" fillId="12" borderId="13" applyAlignment="1" pivotButton="0" quotePrefix="0" xfId="0">
      <alignment horizontal="center" vertical="center"/>
    </xf>
    <xf numFmtId="0" fontId="22" fillId="2" borderId="16" applyAlignment="1" pivotButton="0" quotePrefix="0" xfId="0">
      <alignment horizontal="center" vertical="center"/>
    </xf>
    <xf numFmtId="164" fontId="22" fillId="2" borderId="16" applyAlignment="1" applyProtection="1" pivotButton="0" quotePrefix="0" xfId="1">
      <alignment horizontal="center" vertical="center"/>
      <protection locked="0" hidden="0"/>
    </xf>
    <xf numFmtId="0" fontId="0" fillId="0" borderId="21" applyProtection="1" pivotButton="0" quotePrefix="0" xfId="0">
      <protection locked="0" hidden="0"/>
    </xf>
    <xf numFmtId="0" fontId="0" fillId="0" borderId="22" applyProtection="1" pivotButton="0" quotePrefix="0" xfId="0">
      <protection locked="0" hidden="0"/>
    </xf>
    <xf numFmtId="0" fontId="22" fillId="2" borderId="16" applyAlignment="1" applyProtection="1" pivotButton="0" quotePrefix="0" xfId="0">
      <alignment horizontal="justify" vertical="center" wrapText="1"/>
      <protection locked="0" hidden="0"/>
    </xf>
    <xf numFmtId="9" fontId="22" fillId="2" borderId="16" applyAlignment="1" applyProtection="1" pivotButton="0" quotePrefix="0" xfId="1">
      <alignment horizontal="center" vertical="center"/>
      <protection locked="0" hidden="0"/>
    </xf>
    <xf numFmtId="0" fontId="22" fillId="2" borderId="16" applyAlignment="1" applyProtection="1" pivotButton="0" quotePrefix="0" xfId="0">
      <alignment horizontal="center" vertical="center" wrapText="1"/>
      <protection locked="0" hidden="0"/>
    </xf>
    <xf numFmtId="0" fontId="16" fillId="2" borderId="16" applyAlignment="1" applyProtection="1" pivotButton="0" quotePrefix="0" xfId="0">
      <alignment horizontal="center" vertical="center" wrapText="1"/>
      <protection locked="0" hidden="0"/>
    </xf>
    <xf numFmtId="0" fontId="5" fillId="2" borderId="16" applyAlignment="1" applyProtection="1" pivotButton="0" quotePrefix="0" xfId="0">
      <alignment horizontal="center" vertical="center" wrapText="1"/>
      <protection locked="0" hidden="0"/>
    </xf>
    <xf numFmtId="164" fontId="7" fillId="2" borderId="1" applyAlignment="1" pivotButton="0" quotePrefix="0" xfId="1">
      <alignment horizontal="center" vertical="center"/>
    </xf>
    <xf numFmtId="164" fontId="7" fillId="2" borderId="16" applyAlignment="1" applyProtection="1" pivotButton="0" quotePrefix="0" xfId="1">
      <alignment horizontal="center" vertical="center"/>
      <protection locked="0" hidden="0"/>
    </xf>
    <xf numFmtId="2" fontId="22" fillId="2" borderId="16" applyAlignment="1" applyProtection="1" pivotButton="0" quotePrefix="0" xfId="0">
      <alignment horizontal="center" vertical="center" wrapText="1"/>
      <protection locked="0" hidden="0"/>
    </xf>
    <xf numFmtId="0" fontId="7" fillId="2" borderId="16" applyAlignment="1" applyProtection="1" pivotButton="0" quotePrefix="0" xfId="0">
      <alignment horizontal="center" vertical="center" wrapText="1"/>
      <protection locked="0" hidden="0"/>
    </xf>
    <xf numFmtId="2" fontId="7" fillId="2" borderId="16" applyAlignment="1" applyProtection="1" pivotButton="0" quotePrefix="0" xfId="0">
      <alignment horizontal="center" vertical="center" wrapText="1"/>
      <protection locked="0" hidden="0"/>
    </xf>
    <xf numFmtId="0" fontId="16" fillId="2" borderId="1" applyAlignment="1" pivotButton="0" quotePrefix="0" xfId="0">
      <alignment horizontal="center" vertical="center" wrapText="1"/>
    </xf>
    <xf numFmtId="9" fontId="29" fillId="0" borderId="16" applyAlignment="1" applyProtection="1" pivotButton="0" quotePrefix="0" xfId="1">
      <alignment horizontal="center" vertical="center"/>
      <protection locked="0" hidden="0"/>
    </xf>
    <xf numFmtId="0" fontId="29" fillId="15" borderId="16" applyAlignment="1" applyProtection="1" pivotButton="0" quotePrefix="0" xfId="0">
      <alignment horizontal="center" vertical="center" wrapText="1"/>
      <protection locked="0" hidden="0"/>
    </xf>
    <xf numFmtId="164" fontId="29" fillId="0" borderId="16" applyAlignment="1" applyProtection="1" pivotButton="0" quotePrefix="0" xfId="0">
      <alignment horizontal="center" vertical="center"/>
      <protection locked="0" hidden="0"/>
    </xf>
    <xf numFmtId="0" fontId="7" fillId="15" borderId="16" applyAlignment="1" applyProtection="1" pivotButton="0" quotePrefix="0" xfId="0">
      <alignment horizontal="center" vertical="center" wrapText="1"/>
      <protection locked="0" hidden="0"/>
    </xf>
    <xf numFmtId="9" fontId="7" fillId="14" borderId="16" applyAlignment="1" applyProtection="1" pivotButton="0" quotePrefix="0" xfId="1">
      <alignment horizontal="center" vertical="center"/>
      <protection locked="0" hidden="0"/>
    </xf>
    <xf numFmtId="0" fontId="29" fillId="13" borderId="16" applyAlignment="1" applyProtection="1" pivotButton="0" quotePrefix="0" xfId="0">
      <alignment horizontal="center" vertical="center" wrapText="1"/>
      <protection locked="0" hidden="0"/>
    </xf>
    <xf numFmtId="0" fontId="7" fillId="13" borderId="16" applyAlignment="1" applyProtection="1" pivotButton="0" quotePrefix="0" xfId="0">
      <alignment horizontal="center" vertical="center" wrapText="1"/>
      <protection locked="0" hidden="0"/>
    </xf>
  </cellXfs>
  <cellStyles count="7">
    <cellStyle name="Normal" xfId="0" builtinId="0"/>
    <cellStyle name="Porcentaje" xfId="1" builtinId="5"/>
    <cellStyle name="Hipervínculo" xfId="2" builtinId="8"/>
    <cellStyle name="Moneda 2" xfId="3"/>
    <cellStyle name="Millares [0] 2" xfId="4"/>
    <cellStyle name="Millares [0] 2 3" xfId="5"/>
    <cellStyle name="Millares [0] 2 2" xfId="6"/>
  </cellStyles>
  <dxfs count="8">
    <dxf>
      <fill>
        <patternFill>
          <bgColor rgb="FF00B050"/>
        </patternFill>
      </fill>
    </dxf>
    <dxf>
      <fill>
        <patternFill>
          <bgColor rgb="FFFFFF00"/>
        </patternFill>
      </fill>
    </dxf>
    <dxf>
      <fill>
        <patternFill>
          <bgColor rgb="FFFF0000"/>
        </patternFill>
      </fill>
    </dxf>
    <dxf>
      <fill>
        <patternFill>
          <bgColor rgb="FF00B0F0"/>
        </patternFill>
      </fill>
    </dxf>
    <dxf>
      <fill>
        <patternFill>
          <bgColor rgb="FF00B050"/>
        </patternFill>
      </fill>
    </dxf>
    <dxf>
      <fill>
        <patternFill>
          <bgColor rgb="FFFFFF00"/>
        </patternFill>
      </fill>
    </dxf>
    <dxf>
      <fill>
        <patternFill>
          <bgColor rgb="FFFF0000"/>
        </patternFill>
      </fill>
    </dxf>
    <dxf>
      <fill>
        <patternFill>
          <bgColor rgb="FF00B0F0"/>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externalLink" Target="/xl/externalLinks/externalLink1.xml" Id="rId10"/><Relationship Type="http://schemas.openxmlformats.org/officeDocument/2006/relationships/styles" Target="styles.xml" Id="rId11"/><Relationship Type="http://schemas.openxmlformats.org/officeDocument/2006/relationships/theme" Target="theme/theme1.xml" Id="rId12"/></Relationships>
</file>

<file path=xl/charts/chart1.xml><?xml version="1.0" encoding="utf-8"?>
<chartSpace xmlns="http://schemas.openxmlformats.org/drawingml/2006/chart">
  <chart>
    <plotArea>
      <layout/>
      <lineChart>
        <grouping val="standard"/>
        <varyColors val="0"/>
        <ser>
          <idx val="0"/>
          <order val="0"/>
          <tx>
            <strRef>
              <f>'----1'!$C$49</f>
              <strCache>
                <ptCount val="1"/>
                <pt idx="0">
                  <v xml:space="preserve">VALOR </v>
                </pt>
              </strCache>
            </strRef>
          </tx>
          <spPr>
            <a:ln xmlns:a="http://schemas.openxmlformats.org/drawingml/2006/main" w="34925" cap="rnd">
              <a:solidFill>
                <a:schemeClr val="accent2"/>
              </a:solidFill>
              <a:prstDash val="solid"/>
              <a:round/>
            </a:ln>
          </spPr>
          <marker>
            <symbol val="none"/>
            <spPr>
              <a:ln xmlns:a="http://schemas.openxmlformats.org/drawingml/2006/main">
                <a:prstDash val="solid"/>
              </a:ln>
            </spPr>
          </marker>
          <cat>
            <strRef>
              <f>'----1'!$D$46:$G$46</f>
              <strCache>
                <ptCount val="4"/>
                <pt idx="0">
                  <v>MARZO</v>
                </pt>
                <pt idx="1">
                  <v>JUNIO</v>
                </pt>
                <pt idx="2">
                  <v>SEPTIEMBRE</v>
                </pt>
                <pt idx="3">
                  <v>DICIEMBRE</v>
                </pt>
              </strCache>
            </strRef>
          </cat>
          <val>
            <numRef>
              <f>'----1'!$D$49:$G$49</f>
              <numCache>
                <formatCode>General</formatCode>
                <ptCount val="4"/>
                <pt idx="0">
                  <v>0</v>
                </pt>
                <pt idx="1">
                  <v>0</v>
                </pt>
                <pt idx="2">
                  <v>0</v>
                </pt>
                <pt idx="3">
                  <v>0</v>
                </pt>
              </numCache>
            </numRef>
          </val>
          <smooth val="0"/>
        </ser>
        <ser>
          <idx val="1"/>
          <order val="1"/>
          <tx>
            <strRef>
              <f>'----1'!$C$50</f>
              <strCache>
                <ptCount val="1"/>
                <pt idx="0">
                  <v>META PONDERADA</v>
                </pt>
              </strCache>
            </strRef>
          </tx>
          <spPr>
            <a:ln xmlns:a="http://schemas.openxmlformats.org/drawingml/2006/main" w="34925" cap="rnd">
              <a:solidFill>
                <a:srgbClr val="00B050"/>
              </a:solidFill>
              <a:prstDash val="solid"/>
              <a:round/>
            </a:ln>
          </spPr>
          <marker>
            <symbol val="none"/>
            <spPr>
              <a:ln xmlns:a="http://schemas.openxmlformats.org/drawingml/2006/main">
                <a:prstDash val="solid"/>
              </a:ln>
            </spPr>
          </marker>
          <cat>
            <strRef>
              <f>'----1'!$D$46:$G$46</f>
              <strCache>
                <ptCount val="4"/>
                <pt idx="0">
                  <v>MARZO</v>
                </pt>
                <pt idx="1">
                  <v>JUNIO</v>
                </pt>
                <pt idx="2">
                  <v>SEPTIEMBRE</v>
                </pt>
                <pt idx="3">
                  <v>DICIEMBRE</v>
                </pt>
              </strCache>
            </strRef>
          </cat>
          <val>
            <numRef>
              <f>'----1'!$D$50:$G$50</f>
              <numCache>
                <formatCode>General</formatCode>
                <ptCount val="4"/>
                <pt idx="0">
                  <v>0</v>
                </pt>
                <pt idx="1">
                  <v>0</v>
                </pt>
                <pt idx="2">
                  <v>0</v>
                </pt>
                <pt idx="3">
                  <v>0</v>
                </pt>
              </numCache>
            </numRef>
          </val>
          <smooth val="0"/>
        </ser>
        <dLbls>
          <showLegendKey val="0"/>
          <showVal val="0"/>
          <showCatName val="0"/>
          <showSerName val="0"/>
          <showPercent val="0"/>
          <showBubbleSize val="0"/>
        </dLbls>
        <smooth val="0"/>
        <axId val="297011360"/>
        <axId val="297011920"/>
      </lineChart>
      <catAx>
        <axId val="297011360"/>
        <scaling>
          <orientation val="minMax"/>
        </scaling>
        <delete val="0"/>
        <axPos val="b"/>
        <numFmt formatCode="General" sourceLinked="0"/>
        <majorTickMark val="none"/>
        <minorTickMark val="none"/>
        <tickLblPos val="nextTo"/>
        <spPr>
          <a:noFill xmlns:a="http://schemas.openxmlformats.org/drawingml/2006/main"/>
          <a:ln xmlns:a="http://schemas.openxmlformats.org/drawingml/2006/main" w="12700" cap="flat" cmpd="sng" algn="ctr">
            <a:solidFill>
              <a:schemeClr val="tx1">
                <a:lumMod val="15000"/>
                <a:lumOff val="85000"/>
              </a:schemeClr>
            </a:solidFill>
            <a:prstDash val="solid"/>
            <a:roun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297011920"/>
        <crosses val="autoZero"/>
        <auto val="1"/>
        <lblAlgn val="ctr"/>
        <lblOffset val="100"/>
        <noMultiLvlLbl val="0"/>
      </catAx>
      <valAx>
        <axId val="297011920"/>
        <scaling>
          <orientation val="minMax"/>
        </scaling>
        <delete val="0"/>
        <axPos val="l"/>
        <majorGridlines>
          <spPr>
            <a:ln xmlns:a="http://schemas.openxmlformats.org/drawingml/2006/main" w="9525" cap="flat" cmpd="sng" algn="ctr">
              <a:solidFill>
                <a:schemeClr val="tx1">
                  <a:lumMod val="15000"/>
                  <a:lumOff val="85000"/>
                </a:schemeClr>
              </a:solidFill>
              <a:prstDash val="solid"/>
              <a:round/>
            </a:ln>
          </spPr>
        </majorGridlines>
        <numFmt formatCode="General" sourceLinked="1"/>
        <majorTickMark val="none"/>
        <minorTickMark val="none"/>
        <tickLblPos val="nextTo"/>
        <spPr>
          <a:noFill xmlns:a="http://schemas.openxmlformats.org/drawingml/2006/main"/>
          <a:ln xmlns:a="http://schemas.openxmlformats.org/drawingml/2006/main">
            <a:noFill/>
            <a:prstDash val="solid"/>
          </a:ln>
        </spPr>
        <txPr>
          <a:bodyPr xmlns:a="http://schemas.openxmlformats.org/drawingml/2006/main" rot="-60000000" spcFirstLastPara="1" vertOverflow="ellipsis" vert="horz" wrap="square" anchor="ctr" anchorCtr="1"/>
          <a:lstStyle xmlns:a="http://schemas.openxmlformats.org/drawingml/2006/main"/>
          <a:p xmlns:a="http://schemas.openxmlformats.org/drawingml/2006/main">
            <a:pPr>
              <a:defRPr sz="900" b="1" i="0" strike="noStrike" kern="1200" baseline="0">
                <a:solidFill>
                  <a:schemeClr val="tx1"/>
                </a:solidFill>
                <a:latin typeface="Arial" panose="020B0604020202020204" pitchFamily="34" charset="0"/>
                <a:ea typeface="+mn-ea"/>
                <a:cs typeface="Arial" panose="020B0604020202020204" pitchFamily="34" charset="0"/>
              </a:defRPr>
            </a:pPr>
            <a:r>
              <a:t/>
            </a:r>
            <a:endParaRPr lang="es-CO"/>
          </a:p>
        </txPr>
        <crossAx val="297011360"/>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2.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'AJU-4'!$D$46:$G$46</f>
              <strCache>
                <ptCount val="4"/>
                <pt idx="0">
                  <v>MARZO</v>
                </pt>
                <pt idx="1">
                  <v>JUNIO</v>
                </pt>
                <pt idx="2">
                  <v>SEPTIEMBRE</v>
                </pt>
                <pt idx="3">
                  <v>DICIEMBRE</v>
                </pt>
              </strCache>
            </strRef>
          </cat>
          <val>
            <numRef>
              <f>'AJU-4'!$D$49:$G$49</f>
              <numCache>
                <formatCode>0%</formatCode>
                <ptCount val="4"/>
                <pt idx="0">
                  <v>0.7619047619047619</v>
                </pt>
                <pt idx="1">
                  <v>0</v>
                </pt>
                <pt idx="2">
                  <v>0</v>
                </pt>
                <pt idx="3">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'AJU-4'!$D$46:$G$46</f>
              <strCache>
                <ptCount val="4"/>
                <pt idx="0">
                  <v>MARZO</v>
                </pt>
                <pt idx="1">
                  <v>JUNIO</v>
                </pt>
                <pt idx="2">
                  <v>SEPTIEMBRE</v>
                </pt>
                <pt idx="3">
                  <v>DICIEMBRE</v>
                </pt>
              </strCache>
            </strRef>
          </cat>
          <val>
            <numRef>
              <f>'AJU-4'!$D$50:$G$50</f>
              <numCache>
                <formatCode>0%</formatCode>
                <ptCount val="4"/>
                <pt idx="0">
                  <v>0.85</v>
                </pt>
                <pt idx="1">
                  <v>0.85</v>
                </pt>
                <pt idx="2">
                  <v>0.85</v>
                </pt>
                <pt idx="3">
                  <v>0.85</v>
                </pt>
              </numCache>
            </numRef>
          </val>
        </ser>
        <dLbls>
          <showLegendKey val="0"/>
          <showVal val="0"/>
          <showCatName val="0"/>
          <showSerName val="0"/>
          <showPercent val="0"/>
          <showBubbleSize val="0"/>
        </dLbls>
        <gapWidth val="150"/>
        <gapDepth val="150"/>
        <shape val="box"/>
        <axId val="299875792"/>
        <axId val="299876352"/>
      </bar3DChart>
      <catAx>
        <axId val="299875792"/>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1740000" spcFirstLastPara="1" vertOverflow="ellipsis" wrap="square" anchor="ctr" anchorCtr="1"/>
          <a:lstStyle xmlns:a="http://schemas.openxmlformats.org/drawingml/2006/main"/>
          <a:p xmlns:a="http://schemas.openxmlformats.org/drawingml/2006/main">
            <a:pPr>
              <a:defRPr sz="1200" b="1" i="0" strike="noStrike" kern="1200" baseline="0">
                <a:solidFill>
                  <a:sysClr val="windowText" lastClr="000000"/>
                </a:solidFill>
                <a:latin typeface="+mn-lt"/>
                <a:ea typeface="+mn-ea"/>
                <a:cs typeface="+mn-cs"/>
              </a:defRPr>
            </a:pPr>
            <a:r>
              <a:t/>
            </a:r>
            <a:endParaRPr lang="es-CO"/>
          </a:p>
        </txPr>
        <crossAx val="299876352"/>
        <crosses val="autoZero"/>
        <auto val="1"/>
        <lblAlgn val="ctr"/>
        <lblOffset val="100"/>
        <noMultiLvlLbl val="0"/>
      </catAx>
      <valAx>
        <axId val="299876352"/>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299875792"/>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3.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'AJU-5'!$D$46:$G$46</f>
              <strCache>
                <ptCount val="4"/>
                <pt idx="0">
                  <v>MARZO</v>
                </pt>
                <pt idx="1">
                  <v>JUNIO</v>
                </pt>
                <pt idx="2">
                  <v>SEPTIEMBRE</v>
                </pt>
                <pt idx="3">
                  <v>DICIEMBRE</v>
                </pt>
              </strCache>
            </strRef>
          </cat>
          <val>
            <numRef>
              <f>'AJU-5'!$D$49:$G$49</f>
              <numCache>
                <formatCode>0%</formatCode>
                <ptCount val="4"/>
                <pt idx="0">
                  <v>0.918918918918919</v>
                </pt>
                <pt idx="1">
                  <v>0</v>
                </pt>
                <pt idx="2">
                  <v>0</v>
                </pt>
                <pt idx="3">
                  <formatCode>0.0%</formatCode>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'AJU-5'!$D$46:$G$46</f>
              <strCache>
                <ptCount val="4"/>
                <pt idx="0">
                  <v>MARZO</v>
                </pt>
                <pt idx="1">
                  <v>JUNIO</v>
                </pt>
                <pt idx="2">
                  <v>SEPTIEMBRE</v>
                </pt>
                <pt idx="3">
                  <v>DICIEMBRE</v>
                </pt>
              </strCache>
            </strRef>
          </cat>
          <val>
            <numRef>
              <f>'AJU-5'!$D$50:$G$50</f>
              <numCache>
                <formatCode>0%</formatCode>
                <ptCount val="4"/>
                <pt idx="0">
                  <v>0.85</v>
                </pt>
                <pt idx="1">
                  <v>0.85</v>
                </pt>
                <pt idx="2">
                  <v>0.85</v>
                </pt>
                <pt idx="3">
                  <v>0.85</v>
                </pt>
              </numCache>
            </numRef>
          </val>
        </ser>
        <dLbls>
          <showLegendKey val="0"/>
          <showVal val="0"/>
          <showCatName val="0"/>
          <showSerName val="0"/>
          <showPercent val="0"/>
          <showBubbleSize val="0"/>
        </dLbls>
        <gapWidth val="150"/>
        <gapDepth val="150"/>
        <shape val="box"/>
        <axId val="299881392"/>
        <axId val="299881952"/>
      </bar3DChart>
      <catAx>
        <axId val="299881392"/>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299881952"/>
        <crosses val="autoZero"/>
        <auto val="1"/>
        <lblAlgn val="ctr"/>
        <lblOffset val="100"/>
        <noMultiLvlLbl val="0"/>
      </catAx>
      <valAx>
        <axId val="299881952"/>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299881392"/>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4.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'AJU-6'!$D$46:$G$46</f>
              <strCache>
                <ptCount val="4"/>
                <pt idx="0">
                  <v>MARZO</v>
                </pt>
                <pt idx="1">
                  <v>JUNIO</v>
                </pt>
                <pt idx="2">
                  <v>SEPTIEMBRE</v>
                </pt>
                <pt idx="3">
                  <v>DICIEMBRE</v>
                </pt>
              </strCache>
            </strRef>
          </cat>
          <val>
            <numRef>
              <f>'AJU-6'!$D$49:$G$49</f>
              <numCache>
                <formatCode>0%</formatCode>
                <ptCount val="4"/>
                <pt idx="0">
                  <v>0</v>
                </pt>
                <pt idx="1">
                  <v>0</v>
                </pt>
                <pt idx="2">
                  <v>0</v>
                </pt>
                <pt idx="3">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'AJU-6'!$D$46:$G$46</f>
              <strCache>
                <ptCount val="4"/>
                <pt idx="0">
                  <v>MARZO</v>
                </pt>
                <pt idx="1">
                  <v>JUNIO</v>
                </pt>
                <pt idx="2">
                  <v>SEPTIEMBRE</v>
                </pt>
                <pt idx="3">
                  <v>DICIEMBRE</v>
                </pt>
              </strCache>
            </strRef>
          </cat>
          <val>
            <numRef>
              <f>'AJU-6'!$D$50:$G$50</f>
              <numCache>
                <formatCode>0%</formatCode>
                <ptCount val="4"/>
                <pt idx="0">
                  <v>0.45</v>
                </pt>
                <pt idx="1">
                  <v>0.9</v>
                </pt>
                <pt idx="2">
                  <v>0.45</v>
                </pt>
                <pt idx="3">
                  <v>0.9</v>
                </pt>
              </numCache>
            </numRef>
          </val>
        </ser>
        <dLbls>
          <showLegendKey val="0"/>
          <showVal val="0"/>
          <showCatName val="0"/>
          <showSerName val="0"/>
          <showPercent val="0"/>
          <showBubbleSize val="0"/>
        </dLbls>
        <gapWidth val="150"/>
        <gapDepth val="150"/>
        <shape val="box"/>
        <axId val="405640448"/>
        <axId val="405641008"/>
      </bar3DChart>
      <catAx>
        <axId val="405640448"/>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405641008"/>
        <crosses val="autoZero"/>
        <auto val="1"/>
        <lblAlgn val="ctr"/>
        <lblOffset val="100"/>
        <noMultiLvlLbl val="0"/>
      </catAx>
      <valAx>
        <axId val="4056410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405640448"/>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5.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'AJU-7'!$D$46:$G$46</f>
              <strCache>
                <ptCount val="4"/>
                <pt idx="0">
                  <v>MARZO</v>
                </pt>
                <pt idx="1">
                  <v>JUNIO</v>
                </pt>
                <pt idx="2">
                  <v>SEPTIEMBRE</v>
                </pt>
                <pt idx="3">
                  <v>DICIEMBRE</v>
                </pt>
              </strCache>
            </strRef>
          </cat>
          <val>
            <numRef>
              <f>'AJU-7'!$D$49:$G$49</f>
              <numCache>
                <formatCode>0%</formatCode>
                <ptCount val="4"/>
                <pt idx="0">
                  <v>0.5</v>
                </pt>
                <pt idx="1">
                  <v>0</v>
                </pt>
                <pt idx="2">
                  <v>0</v>
                </pt>
                <pt idx="3">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'AJU-7'!$D$46:$G$46</f>
              <strCache>
                <ptCount val="4"/>
                <pt idx="0">
                  <v>MARZO</v>
                </pt>
                <pt idx="1">
                  <v>JUNIO</v>
                </pt>
                <pt idx="2">
                  <v>SEPTIEMBRE</v>
                </pt>
                <pt idx="3">
                  <v>DICIEMBRE</v>
                </pt>
              </strCache>
            </strRef>
          </cat>
          <val>
            <numRef>
              <f>'AJU-7'!$D$50:$G$50</f>
              <numCache>
                <formatCode>0%</formatCode>
                <ptCount val="4"/>
                <pt idx="0">
                  <v>0.8</v>
                </pt>
                <pt idx="1">
                  <v>0.8</v>
                </pt>
                <pt idx="2">
                  <v>0.8</v>
                </pt>
                <pt idx="3">
                  <v>0.8</v>
                </pt>
              </numCache>
            </numRef>
          </val>
        </ser>
        <dLbls>
          <showLegendKey val="0"/>
          <showVal val="0"/>
          <showCatName val="0"/>
          <showSerName val="0"/>
          <showPercent val="0"/>
          <showBubbleSize val="0"/>
        </dLbls>
        <gapWidth val="150"/>
        <gapDepth val="150"/>
        <shape val="box"/>
        <axId val="405640448"/>
        <axId val="405641008"/>
      </bar3DChart>
      <catAx>
        <axId val="405640448"/>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405641008"/>
        <crosses val="autoZero"/>
        <auto val="1"/>
        <lblAlgn val="ctr"/>
        <lblOffset val="100"/>
        <noMultiLvlLbl val="0"/>
      </catAx>
      <valAx>
        <axId val="4056410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405640448"/>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6.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'AJU-8'!$D$46:$G$46</f>
              <strCache>
                <ptCount val="4"/>
                <pt idx="0">
                  <v>MARZO</v>
                </pt>
                <pt idx="1">
                  <v>JUNIO</v>
                </pt>
                <pt idx="2">
                  <v>SEPTIEMBRE</v>
                </pt>
                <pt idx="3">
                  <v>DICIEMBRE</v>
                </pt>
              </strCache>
            </strRef>
          </cat>
          <val>
            <numRef>
              <f>'AJU-8'!$D$49:$G$49</f>
              <numCache>
                <formatCode>0%</formatCode>
                <ptCount val="4"/>
                <pt idx="0">
                  <v>1</v>
                </pt>
                <pt idx="1">
                  <v>0</v>
                </pt>
                <pt idx="2">
                  <v>0</v>
                </pt>
                <pt idx="3">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'AJU-8'!$D$46:$G$46</f>
              <strCache>
                <ptCount val="4"/>
                <pt idx="0">
                  <v>MARZO</v>
                </pt>
                <pt idx="1">
                  <v>JUNIO</v>
                </pt>
                <pt idx="2">
                  <v>SEPTIEMBRE</v>
                </pt>
                <pt idx="3">
                  <v>DICIEMBRE</v>
                </pt>
              </strCache>
            </strRef>
          </cat>
          <val>
            <numRef>
              <f>'AJU-8'!$D$50:$G$50</f>
              <numCache>
                <formatCode>0%</formatCode>
                <ptCount val="4"/>
                <pt idx="0">
                  <v>0.88</v>
                </pt>
                <pt idx="1">
                  <v>0.88</v>
                </pt>
                <pt idx="2">
                  <v>0.88</v>
                </pt>
                <pt idx="3">
                  <v>0.88</v>
                </pt>
              </numCache>
            </numRef>
          </val>
        </ser>
        <dLbls>
          <showLegendKey val="0"/>
          <showVal val="0"/>
          <showCatName val="0"/>
          <showSerName val="0"/>
          <showPercent val="0"/>
          <showBubbleSize val="0"/>
        </dLbls>
        <gapWidth val="150"/>
        <gapDepth val="150"/>
        <shape val="box"/>
        <axId val="405640448"/>
        <axId val="405641008"/>
      </bar3DChart>
      <catAx>
        <axId val="405640448"/>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405641008"/>
        <crosses val="autoZero"/>
        <auto val="1"/>
        <lblAlgn val="ctr"/>
        <lblOffset val="100"/>
        <noMultiLvlLbl val="0"/>
      </catAx>
      <valAx>
        <axId val="4056410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405640448"/>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omments/comment1.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2.xml><?xml version="1.0" encoding="utf-8"?>
<comments xmlns="http://schemas.openxmlformats.org/spreadsheetml/2006/main">
  <authors>
    <author>OFICINA DE CALIDAD</author>
  </authors>
  <commentList>
    <comment ref="J20" authorId="0" shapeId="0">
      <text>
        <t>Por requerimientos</t>
      </text>
    </comment>
  </commentList>
</comments>
</file>

<file path=xl/comments/comment3.xml><?xml version="1.0" encoding="utf-8"?>
<comments xmlns="http://schemas.openxmlformats.org/spreadsheetml/2006/main">
  <authors>
    <author>OFICINA DE CALIDAD</author>
  </authors>
  <commentList>
    <comment ref="J20" authorId="0" shapeId="0">
      <text>
        <t>Por requerimientos</t>
      </text>
    </comment>
  </commentList>
</comments>
</file>

<file path=xl/comments/comment4.xml><?xml version="1.0" encoding="utf-8"?>
<comments xmlns="http://schemas.openxmlformats.org/spreadsheetml/2006/main">
  <authors>
    <author>OFICINA DE CALIDAD</author>
  </authors>
  <commentList>
    <comment ref="J20" authorId="0" shapeId="0">
      <text>
        <t>Por requerimientos</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s>
</file>

<file path=xl/drawings/_rels/drawing2.xml.rels><Relationships xmlns="http://schemas.openxmlformats.org/package/2006/relationships"><Relationship Type="http://schemas.openxmlformats.org/officeDocument/2006/relationships/chart" Target="/xl/charts/chart1.xml" Id="rId1"/><Relationship Type="http://schemas.openxmlformats.org/officeDocument/2006/relationships/image" Target="/xl/media/image7.png" Id="rId2"/><Relationship Type="http://schemas.openxmlformats.org/officeDocument/2006/relationships/image" Target="/xl/media/image8.png" Id="rId3"/></Relationships>
</file>

<file path=xl/drawings/_rels/drawing3.xml.rels><Relationships xmlns="http://schemas.openxmlformats.org/package/2006/relationships"><Relationship Type="http://schemas.openxmlformats.org/officeDocument/2006/relationships/chart" Target="/xl/charts/chart2.xml" Id="rId1"/><Relationship Type="http://schemas.openxmlformats.org/officeDocument/2006/relationships/image" Target="/xl/media/image9.png" Id="rId2"/><Relationship Type="http://schemas.openxmlformats.org/officeDocument/2006/relationships/image" Target="/xl/media/image10.png" Id="rId3"/></Relationships>
</file>

<file path=xl/drawings/_rels/drawing4.xml.rels><Relationships xmlns="http://schemas.openxmlformats.org/package/2006/relationships"><Relationship Type="http://schemas.openxmlformats.org/officeDocument/2006/relationships/chart" Target="/xl/charts/chart3.xml" Id="rId1"/><Relationship Type="http://schemas.openxmlformats.org/officeDocument/2006/relationships/image" Target="/xl/media/image11.png" Id="rId2"/><Relationship Type="http://schemas.openxmlformats.org/officeDocument/2006/relationships/image" Target="/xl/media/image12.png" Id="rId3"/></Relationships>
</file>

<file path=xl/drawings/_rels/drawing5.xml.rels><Relationships xmlns="http://schemas.openxmlformats.org/package/2006/relationships"><Relationship Type="http://schemas.openxmlformats.org/officeDocument/2006/relationships/chart" Target="/xl/charts/chart4.xml" Id="rId1"/><Relationship Type="http://schemas.openxmlformats.org/officeDocument/2006/relationships/image" Target="/xl/media/image13.png" Id="rId2"/><Relationship Type="http://schemas.openxmlformats.org/officeDocument/2006/relationships/image" Target="/xl/media/image14.png" Id="rId3"/></Relationships>
</file>

<file path=xl/drawings/_rels/drawing6.xml.rels><Relationships xmlns="http://schemas.openxmlformats.org/package/2006/relationships"><Relationship Type="http://schemas.openxmlformats.org/officeDocument/2006/relationships/chart" Target="/xl/charts/chart5.xml" Id="rId1"/><Relationship Type="http://schemas.openxmlformats.org/officeDocument/2006/relationships/image" Target="/xl/media/image15.png" Id="rId2"/><Relationship Type="http://schemas.openxmlformats.org/officeDocument/2006/relationships/image" Target="/xl/media/image16.png" Id="rId3"/></Relationships>
</file>

<file path=xl/drawings/_rels/drawing7.xml.rels><Relationships xmlns="http://schemas.openxmlformats.org/package/2006/relationships"><Relationship Type="http://schemas.openxmlformats.org/officeDocument/2006/relationships/chart" Target="/xl/charts/chart6.xml" Id="rId1"/><Relationship Type="http://schemas.openxmlformats.org/officeDocument/2006/relationships/image" Target="/xl/media/image17.png" Id="rId2"/><Relationship Type="http://schemas.openxmlformats.org/officeDocument/2006/relationships/image" Target="/xl/media/image18.png" Id="rId3"/></Relationships>
</file>

<file path=xl/drawings/_rels/drawing8.xml.rels><Relationships xmlns="http://schemas.openxmlformats.org/package/2006/relationships"><Relationship Type="http://schemas.openxmlformats.org/officeDocument/2006/relationships/image" Target="/xl/media/image19.png" Id="rId1"/></Relationships>
</file>

<file path=xl/drawings/drawing1.xml><?xml version="1.0" encoding="utf-8"?>
<wsDr xmlns="http://schemas.openxmlformats.org/drawingml/2006/spreadsheetDrawing">
  <twoCellAnchor editAs="oneCell">
    <from>
      <col>1</col>
      <colOff>1177636</colOff>
      <row>1</row>
      <rowOff>39367</rowOff>
    </from>
    <to>
      <col>2</col>
      <colOff>217589</colOff>
      <row>4</row>
      <rowOff>180111</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6"/>
        <a:stretch xmlns:a="http://schemas.openxmlformats.org/drawingml/2006/main">
          <a:fillRect/>
        </a:stretch>
      </blipFill>
      <spPr>
        <a:xfrm xmlns:a="http://schemas.openxmlformats.org/drawingml/2006/main">
          <a:off x="1274618" y="219476"/>
          <a:ext cx="508535" cy="722635"/>
        </a:xfrm>
        <a:prstGeom xmlns:a="http://schemas.openxmlformats.org/drawingml/2006/main" prst="rect">
          <avLst/>
        </a:prstGeom>
        <a:ln xmlns:a="http://schemas.openxmlformats.org/drawingml/2006/main">
          <a:prstDash val="solid"/>
        </a:ln>
      </spPr>
    </pic>
    <clientData/>
  </twoCellAnchor>
  <oneCellAnchor>
    <from>
      <col>20</col>
      <colOff>58796</colOff>
      <row>13</row>
      <rowOff>70555</rowOff>
    </from>
    <ext cx="440373" cy="440373"/>
    <pic>
      <nvPicPr>
        <cNvPr id="3" name="Imagen 2">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7889596" y="2632780"/>
          <a:ext cx="440373" cy="440373"/>
        </a:xfrm>
        <a:prstGeom xmlns:a="http://schemas.openxmlformats.org/drawingml/2006/main" prst="rect">
          <avLst/>
        </a:prstGeom>
        <a:ln xmlns:a="http://schemas.openxmlformats.org/drawingml/2006/main">
          <a:prstDash val="solid"/>
        </a:ln>
      </spPr>
    </pic>
    <clientData/>
  </oneCellAnchor>
  <oneCellAnchor>
    <from>
      <col>20</col>
      <colOff>74250</colOff>
      <row>15</row>
      <rowOff>86009</rowOff>
    </from>
    <ext cx="440373" cy="440373"/>
    <pic>
      <nvPicPr>
        <cNvPr id="4" name="Imagen 3">
          <a:hlinkClick xmlns:a="http://schemas.openxmlformats.org/drawingml/2006/main" xmlns:r="http://schemas.openxmlformats.org/officeDocument/2006/relationships" r:id="rId3"/>
        </cNvPr>
        <cNvPicPr>
          <a:picLocks xmlns:a="http://schemas.openxmlformats.org/drawingml/2006/main" noChangeAspect="1"/>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25451571" y="4957366"/>
          <a:ext cx="440373" cy="440373"/>
        </a:xfrm>
        <a:prstGeom xmlns:a="http://schemas.openxmlformats.org/drawingml/2006/main" prst="rect">
          <avLst/>
        </a:prstGeom>
        <a:ln xmlns:a="http://schemas.openxmlformats.org/drawingml/2006/main">
          <a:prstDash val="solid"/>
        </a:ln>
      </spPr>
    </pic>
    <clientData/>
  </oneCellAnchor>
  <oneCellAnchor>
    <from>
      <col>20</col>
      <colOff>60643</colOff>
      <row>20</row>
      <rowOff>81642</rowOff>
    </from>
    <ext cx="440373" cy="440373"/>
    <pic>
      <nvPicPr>
        <cNvPr id="5" name="Imagen 4">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25437964" y="6082392"/>
          <a:ext cx="440373" cy="440373"/>
        </a:xfrm>
        <a:prstGeom xmlns:a="http://schemas.openxmlformats.org/drawingml/2006/main" prst="rect">
          <avLst/>
        </a:prstGeom>
        <a:ln xmlns:a="http://schemas.openxmlformats.org/drawingml/2006/main">
          <a:prstDash val="solid"/>
        </a:ln>
      </spPr>
    </pic>
    <clientData/>
  </oneCellAnchor>
  <oneCellAnchor>
    <from>
      <col>20</col>
      <colOff>58795</colOff>
      <row>25</row>
      <rowOff>78786</rowOff>
    </from>
    <ext cx="440373" cy="440373"/>
    <pic>
      <nvPicPr>
        <cNvPr id="7" name="Imagen 6">
          <a:hlinkClick xmlns:a="http://schemas.openxmlformats.org/drawingml/2006/main" xmlns:r="http://schemas.openxmlformats.org/officeDocument/2006/relationships" r:id="rId5"/>
        </cNvPr>
        <cNvPicPr>
          <a:picLocks xmlns:a="http://schemas.openxmlformats.org/drawingml/2006/main" noChangeAspect="1"/>
        </cNvPicPr>
      </nvPicPr>
      <blipFill>
        <a:blip xmlns:a="http://schemas.openxmlformats.org/drawingml/2006/main" xmlns:r="http://schemas.openxmlformats.org/officeDocument/2006/relationships" cstate="print" r:embed="rId4"/>
        <a:stretch xmlns:a="http://schemas.openxmlformats.org/drawingml/2006/main">
          <a:fillRect/>
        </a:stretch>
      </blipFill>
      <spPr>
        <a:xfrm xmlns:a="http://schemas.openxmlformats.org/drawingml/2006/main">
          <a:off x="28014670" y="16763411"/>
          <a:ext cx="440373" cy="440373"/>
        </a:xfrm>
        <a:prstGeom xmlns:a="http://schemas.openxmlformats.org/drawingml/2006/main" prst="rect">
          <avLst/>
        </a:prstGeom>
        <a:ln xmlns:a="http://schemas.openxmlformats.org/drawingml/2006/main">
          <a:prstDash val="solid"/>
        </a:ln>
      </spPr>
    </pic>
    <clientData/>
  </oneCellAnchor>
  <oneCellAnchor>
    <from>
      <col>20</col>
      <colOff>47036</colOff>
      <row>14</row>
      <rowOff>47036</rowOff>
    </from>
    <ext cx="440373" cy="440373"/>
    <pic>
      <nvPicPr>
        <cNvPr id="8" name="Imagen 7">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5"/>
        <a:stretch xmlns:a="http://schemas.openxmlformats.org/drawingml/2006/main">
          <a:fillRect/>
        </a:stretch>
      </blipFill>
      <spPr>
        <a:xfrm xmlns:a="http://schemas.openxmlformats.org/drawingml/2006/main">
          <a:off x="27206893" y="10197965"/>
          <a:ext cx="440373" cy="440373"/>
        </a:xfrm>
        <a:prstGeom xmlns:a="http://schemas.openxmlformats.org/drawingml/2006/main" prst="rect">
          <avLst/>
        </a:prstGeom>
        <a:ln xmlns:a="http://schemas.openxmlformats.org/drawingml/2006/main">
          <a:prstDash val="solid"/>
        </a:ln>
      </spPr>
    </pic>
    <clientData/>
  </oneCellAnchor>
</wsDr>
</file>

<file path=xl/drawings/drawing2.xml><?xml version="1.0" encoding="utf-8"?>
<wsDr xmlns="http://schemas.openxmlformats.org/drawingml/2006/spreadsheetDrawing">
  <twoCellAnchor>
    <from>
      <col>2</col>
      <colOff>9525</colOff>
      <row>26</row>
      <rowOff>42861</rowOff>
    </from>
    <to>
      <col>8</col>
      <colOff>781049</colOff>
      <row>42</row>
      <rowOff>142874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313751</colOff>
      <row>3</row>
      <rowOff>105832</rowOff>
    </to>
    <pic>
      <nvPicPr>
        <cNvPr id="6" name="Imagen 5">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92147"/>
          <a:ext cx="660060" cy="428035"/>
        </a:xfrm>
        <a:prstGeom xmlns:a="http://schemas.openxmlformats.org/drawingml/2006/main" prst="rect">
          <avLst/>
        </a:prstGeom>
        <a:ln xmlns:a="http://schemas.openxmlformats.org/drawingml/2006/main">
          <a:prstDash val="solid"/>
        </a:ln>
      </spPr>
    </pic>
    <clientData/>
  </twoCellAnchor>
  <twoCellAnchor editAs="oneCell">
    <from>
      <col>2</col>
      <colOff>1131094</colOff>
      <row>4</row>
      <rowOff>23812</rowOff>
    </from>
    <to>
      <col>2</col>
      <colOff>1538478</colOff>
      <row>7</row>
      <rowOff>184499</rowOff>
    </to>
    <pic>
      <nvPicPr>
        <cNvPr id="7" name="Imagen 6"/>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bwMode="auto">
        <a:xfrm xmlns:a="http://schemas.openxmlformats.org/drawingml/2006/main">
          <a:off x="1821657" y="738187"/>
          <a:ext cx="407384" cy="756000"/>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3.xml><?xml version="1.0" encoding="utf-8"?>
<wsDr xmlns="http://schemas.openxmlformats.org/drawingml/2006/spreadsheetDrawing">
  <twoCellAnchor editAs="absolute">
    <from>
      <col>2</col>
      <colOff>0</colOff>
      <row>26</row>
      <rowOff>0</rowOff>
    </from>
    <to>
      <col>9</col>
      <colOff>0</colOff>
      <row>38</row>
      <rowOff>10886</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1044634</colOff>
      <row>4</row>
      <rowOff>32656</rowOff>
    </from>
    <to>
      <col>2</col>
      <colOff>1554061</colOff>
      <row>7</row>
      <rowOff>168729</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773977" y="718456"/>
          <a:ext cx="509427" cy="723902"/>
        </a:xfrm>
        <a:prstGeom xmlns:a="http://schemas.openxmlformats.org/drawingml/2006/main" prst="rect">
          <avLst/>
        </a:prstGeom>
        <a:ln xmlns:a="http://schemas.openxmlformats.org/drawingml/2006/main">
          <a:prstDash val="solid"/>
        </a:ln>
      </spPr>
    </pic>
    <clientData/>
  </twoCellAnchor>
</wsDr>
</file>

<file path=xl/drawings/drawing4.xml><?xml version="1.0" encoding="utf-8"?>
<wsDr xmlns="http://schemas.openxmlformats.org/drawingml/2006/spreadsheetDrawing">
  <twoCellAnchor editAs="absolute">
    <from>
      <col>2</col>
      <colOff>0</colOff>
      <row>26</row>
      <rowOff>0</rowOff>
    </from>
    <to>
      <col>9</col>
      <colOff>0</colOff>
      <row>40</row>
      <rowOff>76200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6" name="Imagen 5">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1149056</colOff>
      <row>4</row>
      <rowOff>21771</rowOff>
    </from>
    <to>
      <col>2</col>
      <colOff>1654753</colOff>
      <row>7</row>
      <rowOff>179615</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878399" y="707571"/>
          <a:ext cx="524747" cy="745673"/>
        </a:xfrm>
        <a:prstGeom xmlns:a="http://schemas.openxmlformats.org/drawingml/2006/main" prst="rect">
          <avLst/>
        </a:prstGeom>
        <a:ln xmlns:a="http://schemas.openxmlformats.org/drawingml/2006/main">
          <a:prstDash val="solid"/>
        </a:ln>
      </spPr>
    </pic>
    <clientData/>
  </twoCellAnchor>
</wsDr>
</file>

<file path=xl/drawings/drawing5.xml><?xml version="1.0" encoding="utf-8"?>
<wsDr xmlns="http://schemas.openxmlformats.org/drawingml/2006/spreadsheetDrawing">
  <twoCellAnchor editAs="absolute">
    <from>
      <col>2</col>
      <colOff>0</colOff>
      <row>26</row>
      <rowOff>0</rowOff>
    </from>
    <to>
      <col>9</col>
      <colOff>0</colOff>
      <row>42</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1121869</colOff>
      <row>4</row>
      <rowOff>35859</rowOff>
    </from>
    <to>
      <col>2</col>
      <colOff>1627548</colOff>
      <row>7</row>
      <rowOff>160094</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1836244" y="731184"/>
          <a:ext cx="505679" cy="724310"/>
        </a:xfrm>
        <a:prstGeom xmlns:a="http://schemas.openxmlformats.org/drawingml/2006/main" prst="rect">
          <avLst/>
        </a:prstGeom>
        <a:ln xmlns:a="http://schemas.openxmlformats.org/drawingml/2006/main">
          <a:prstDash val="solid"/>
        </a:ln>
      </spPr>
    </pic>
    <clientData/>
  </twoCellAnchor>
</wsDr>
</file>

<file path=xl/drawings/drawing6.xml><?xml version="1.0" encoding="utf-8"?>
<wsDr xmlns="http://schemas.openxmlformats.org/drawingml/2006/spreadsheetDrawing">
  <twoCellAnchor editAs="absolute">
    <from>
      <col>2</col>
      <colOff>0</colOff>
      <row>26</row>
      <rowOff>0</rowOff>
    </from>
    <to>
      <col>9</col>
      <colOff>0</colOff>
      <row>42</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1121869</colOff>
      <row>4</row>
      <rowOff>35859</rowOff>
    </from>
    <to>
      <col>2</col>
      <colOff>1627548</colOff>
      <row>7</row>
      <rowOff>160094</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1856975" y="717177"/>
          <a:ext cx="505679" cy="715905"/>
        </a:xfrm>
        <a:prstGeom xmlns:a="http://schemas.openxmlformats.org/drawingml/2006/main" prst="rect">
          <avLst/>
        </a:prstGeom>
        <a:ln xmlns:a="http://schemas.openxmlformats.org/drawingml/2006/main">
          <a:prstDash val="solid"/>
        </a:ln>
      </spPr>
    </pic>
    <clientData/>
  </twoCellAnchor>
</wsDr>
</file>

<file path=xl/drawings/drawing7.xml><?xml version="1.0" encoding="utf-8"?>
<wsDr xmlns="http://schemas.openxmlformats.org/drawingml/2006/spreadsheetDrawing">
  <twoCellAnchor editAs="absolute">
    <from>
      <col>2</col>
      <colOff>0</colOff>
      <row>26</row>
      <rowOff>0</rowOff>
    </from>
    <to>
      <col>9</col>
      <colOff>0</colOff>
      <row>42</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993503</colOff>
      <row>4</row>
      <rowOff>30480</rowOff>
    </from>
    <to>
      <col>2</col>
      <colOff>1518179</colOff>
      <row>7</row>
      <rowOff>178920</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1725023" y="716280"/>
          <a:ext cx="524676" cy="742800"/>
        </a:xfrm>
        <a:prstGeom xmlns:a="http://schemas.openxmlformats.org/drawingml/2006/main" prst="rect">
          <avLst/>
        </a:prstGeom>
        <a:ln xmlns:a="http://schemas.openxmlformats.org/drawingml/2006/main">
          <a:prstDash val="solid"/>
        </a:ln>
      </spPr>
    </pic>
    <clientData/>
  </twoCellAnchor>
</wsDr>
</file>

<file path=xl/drawings/drawing8.xml><?xml version="1.0" encoding="utf-8"?>
<wsDr xmlns="http://schemas.openxmlformats.org/drawingml/2006/spreadsheetDrawing">
  <twoCellAnchor editAs="oneCell">
    <from>
      <col>1</col>
      <colOff>176376</colOff>
      <row>1</row>
      <rowOff>143435</rowOff>
    </from>
    <to>
      <col>1</col>
      <colOff>708211</colOff>
      <row>4</row>
      <rowOff>107476</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552894" y="322729"/>
          <a:ext cx="531835" cy="752935"/>
        </a:xfrm>
        <a:prstGeom xmlns:a="http://schemas.openxmlformats.org/drawingml/2006/main" prst="rect">
          <avLst/>
        </a:prstGeom>
        <a:ln xmlns:a="http://schemas.openxmlformats.org/drawingml/2006/main">
          <a:prstDash val="solid"/>
        </a:ln>
      </spPr>
    </pic>
    <clientData/>
  </twoCellAnchor>
</wsDr>
</file>

<file path=xl/externalLinks/_rels/externalLink1.xml.rels><Relationships xmlns="http://schemas.openxmlformats.org/package/2006/relationships"><Relationship Type="http://schemas.openxmlformats.org/officeDocument/2006/relationships/externalLinkPath" Target="https://mailunicundiedu-my.sharepoint.com/Users/Paola%20M/Downloads/ESGr027_V8.xlsm"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MATRIZ DE INDICADORES"/>
      <sheetName val="----1"/>
      <sheetName val="----2"/>
      <sheetName val="ACTUALIZACIONES"/>
      <sheetName val="ITEM"/>
    </sheetNames>
    <sheetDataSet>
      <sheetData sheetId="0"/>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_rels/sheet5.xml.rels><Relationships xmlns="http://schemas.openxmlformats.org/package/2006/relationships"><Relationship Type="http://schemas.openxmlformats.org/officeDocument/2006/relationships/drawing" Target="/xl/drawings/drawing5.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6.xml.rels><Relationships xmlns="http://schemas.openxmlformats.org/package/2006/relationships"><Relationship Type="http://schemas.openxmlformats.org/officeDocument/2006/relationships/drawing" Target="/xl/drawings/drawing6.xml" Id="rId1"/><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7.xml.rels><Relationships xmlns="http://schemas.openxmlformats.org/package/2006/relationships"><Relationship Type="http://schemas.openxmlformats.org/officeDocument/2006/relationships/drawing" Target="/xl/drawings/drawing7.xml" Id="rId1"/><Relationship Type="http://schemas.openxmlformats.org/officeDocument/2006/relationships/comments" Target="/xl/comments/comment4.xml" Id="comments"/><Relationship Type="http://schemas.openxmlformats.org/officeDocument/2006/relationships/vmlDrawing" Target="/xl/drawings/commentsDrawing4.vml" Id="anysvml"/></Relationships>
</file>

<file path=xl/worksheets/_rels/sheet8.xml.rels><Relationships xmlns="http://schemas.openxmlformats.org/package/2006/relationships"><Relationship Type="http://schemas.openxmlformats.org/officeDocument/2006/relationships/drawing" Target="/xl/drawings/drawing8.xml" Id="rId1"/></Relationships>
</file>

<file path=xl/worksheets/sheet1.xml><?xml version="1.0" encoding="utf-8"?>
<worksheet xmlns="http://schemas.openxmlformats.org/spreadsheetml/2006/main">
  <sheetPr codeName="Hoja4">
    <tabColor rgb="FF0F3D38"/>
    <outlinePr summaryBelow="1" summaryRight="1"/>
    <pageSetUpPr fitToPage="1"/>
  </sheetPr>
  <dimension ref="A1:AU64"/>
  <sheetViews>
    <sheetView tabSelected="1" zoomScale="55" zoomScaleNormal="55" workbookViewId="0">
      <selection activeCell="B14" sqref="B14:B28"/>
    </sheetView>
  </sheetViews>
  <sheetFormatPr baseColWidth="10" defaultColWidth="11.44140625" defaultRowHeight="14.4"/>
  <cols>
    <col width="1.44140625" customWidth="1" style="13" min="1" max="1"/>
    <col width="21.44140625" customWidth="1" style="20" min="2" max="2"/>
    <col width="20.44140625" customWidth="1" style="45" min="3" max="3"/>
    <col width="24.44140625" customWidth="1" style="21" min="4" max="4"/>
    <col width="26.6640625" customWidth="1" style="20" min="5" max="6"/>
    <col width="33.6640625" customWidth="1" style="20" min="7" max="7"/>
    <col width="20.44140625" customWidth="1" style="45" min="8" max="8"/>
    <col width="34.44140625" customWidth="1" style="45" min="9" max="9"/>
    <col width="20.44140625" customWidth="1" style="45" min="10" max="12"/>
    <col width="47.5546875" customWidth="1" style="45" min="13" max="13"/>
    <col width="23.6640625" customWidth="1" style="45" min="14" max="14"/>
    <col width="30" customWidth="1" style="45" min="15" max="15"/>
    <col width="20.44140625" customWidth="1" style="45" min="16" max="16"/>
    <col width="26.88671875" customWidth="1" style="45" min="17" max="17"/>
    <col width="22.109375" customWidth="1" style="26" min="18" max="18"/>
    <col width="16.109375" customWidth="1" style="13" min="19" max="19"/>
    <col width="17" customWidth="1" style="22" min="20" max="20"/>
    <col width="13" customWidth="1" style="13" min="21" max="21"/>
    <col width="1.44140625" customWidth="1" style="47" min="22" max="22"/>
    <col width="11.44140625" customWidth="1" style="13" min="23" max="47"/>
    <col width="11.44140625" customWidth="1" style="23" min="48" max="16384"/>
  </cols>
  <sheetData>
    <row r="1">
      <c r="A1" s="1" t="n"/>
      <c r="B1" s="7" t="n"/>
      <c r="C1" s="184" t="n"/>
      <c r="D1" s="8" t="n"/>
      <c r="E1" s="7" t="n"/>
      <c r="F1" s="7" t="n"/>
      <c r="G1" s="7" t="n"/>
      <c r="H1" s="184" t="n"/>
      <c r="I1" s="184" t="n"/>
      <c r="J1" s="184" t="n"/>
      <c r="K1" s="184" t="n"/>
      <c r="L1" s="184" t="n"/>
      <c r="M1" s="184" t="n"/>
      <c r="N1" s="184" t="n"/>
      <c r="O1" s="184" t="n"/>
      <c r="P1" s="184" t="n"/>
      <c r="Q1" s="184" t="n"/>
      <c r="R1" s="27" t="n"/>
      <c r="S1" s="1" t="n"/>
      <c r="T1" s="6" t="n"/>
      <c r="U1" s="1" t="n"/>
      <c r="V1" s="46" t="n"/>
    </row>
    <row r="2" ht="15" customHeight="1">
      <c r="A2" s="1" t="n"/>
      <c r="B2" s="413" t="n"/>
      <c r="C2" s="414" t="n"/>
      <c r="D2" s="319" t="inlineStr">
        <is>
          <t>MACROPROCESO ESTRATÉGICO</t>
        </is>
      </c>
      <c r="E2" s="415" t="n"/>
      <c r="F2" s="415" t="n"/>
      <c r="G2" s="415" t="n"/>
      <c r="H2" s="415" t="n"/>
      <c r="I2" s="415" t="n"/>
      <c r="J2" s="415" t="n"/>
      <c r="K2" s="415" t="n"/>
      <c r="L2" s="415" t="n"/>
      <c r="M2" s="415" t="n"/>
      <c r="N2" s="415" t="n"/>
      <c r="O2" s="415" t="n"/>
      <c r="P2" s="415" t="n"/>
      <c r="Q2" s="415" t="n"/>
      <c r="R2" s="416" t="n"/>
      <c r="S2" s="143" t="inlineStr">
        <is>
          <t>CÓDIGO: ESGr027</t>
        </is>
      </c>
      <c r="T2" s="417" t="n"/>
      <c r="U2" s="418" t="n"/>
      <c r="V2" s="46" t="n"/>
    </row>
    <row r="3" ht="15" customHeight="1">
      <c r="A3" s="1" t="n"/>
      <c r="B3" s="419" t="n"/>
      <c r="D3" s="319" t="inlineStr">
        <is>
          <t>PROCESO GESTIÓN SISTEMAS INTEGRADOS - CALIDAD</t>
        </is>
      </c>
      <c r="E3" s="415" t="n"/>
      <c r="F3" s="415" t="n"/>
      <c r="G3" s="415" t="n"/>
      <c r="H3" s="415" t="n"/>
      <c r="I3" s="415" t="n"/>
      <c r="J3" s="415" t="n"/>
      <c r="K3" s="415" t="n"/>
      <c r="L3" s="415" t="n"/>
      <c r="M3" s="415" t="n"/>
      <c r="N3" s="415" t="n"/>
      <c r="O3" s="415" t="n"/>
      <c r="P3" s="415" t="n"/>
      <c r="Q3" s="415" t="n"/>
      <c r="R3" s="416" t="n"/>
      <c r="S3" s="143" t="inlineStr">
        <is>
          <t>VERSIÓN: 10</t>
        </is>
      </c>
      <c r="T3" s="417" t="n"/>
      <c r="U3" s="418" t="n"/>
      <c r="V3" s="46" t="n"/>
    </row>
    <row r="4" ht="15" customHeight="1">
      <c r="A4" s="1" t="n"/>
      <c r="B4" s="419" t="n"/>
      <c r="D4" s="319" t="inlineStr">
        <is>
          <t>MATRIZ Y FICHA DE MEDICIÓN DE INDICADORES Y SEGUIMIENTO A LOS PROCESOS DE GESTIÓN</t>
        </is>
      </c>
      <c r="E4" s="420" t="n"/>
      <c r="F4" s="420" t="n"/>
      <c r="G4" s="420" t="n"/>
      <c r="H4" s="420" t="n"/>
      <c r="I4" s="420" t="n"/>
      <c r="J4" s="420" t="n"/>
      <c r="K4" s="420" t="n"/>
      <c r="L4" s="420" t="n"/>
      <c r="M4" s="420" t="n"/>
      <c r="N4" s="420" t="n"/>
      <c r="O4" s="420" t="n"/>
      <c r="P4" s="420" t="n"/>
      <c r="Q4" s="420" t="n"/>
      <c r="R4" s="421" t="n"/>
      <c r="S4" s="143" t="inlineStr">
        <is>
          <t>VIGENCIA: 2026-02-26</t>
        </is>
      </c>
      <c r="T4" s="417" t="n"/>
      <c r="U4" s="418" t="n"/>
      <c r="V4" s="46" t="n"/>
    </row>
    <row r="5" ht="15" customHeight="1">
      <c r="A5" s="1" t="n"/>
      <c r="B5" s="422" t="n"/>
      <c r="C5" s="423" t="n"/>
      <c r="D5" s="424" t="n"/>
      <c r="E5" s="425" t="n"/>
      <c r="F5" s="425" t="n"/>
      <c r="G5" s="425" t="n"/>
      <c r="H5" s="425" t="n"/>
      <c r="I5" s="425" t="n"/>
      <c r="J5" s="425" t="n"/>
      <c r="K5" s="425" t="n"/>
      <c r="L5" s="425" t="n"/>
      <c r="M5" s="425" t="n"/>
      <c r="N5" s="425" t="n"/>
      <c r="O5" s="425" t="n"/>
      <c r="P5" s="425" t="n"/>
      <c r="Q5" s="425" t="n"/>
      <c r="R5" s="426" t="n"/>
      <c r="S5" s="143" t="inlineStr">
        <is>
          <t>PÁGINA: 1 de 7</t>
        </is>
      </c>
      <c r="T5" s="417" t="n"/>
      <c r="U5" s="418" t="n"/>
      <c r="V5" s="46" t="n"/>
    </row>
    <row r="6" ht="11.25" customHeight="1">
      <c r="A6" s="1" t="n"/>
      <c r="B6" s="9" t="n"/>
      <c r="C6" s="184" t="n"/>
      <c r="D6" s="8" t="n"/>
      <c r="E6" s="7" t="n"/>
      <c r="F6" s="7" t="n"/>
      <c r="G6" s="7" t="n"/>
      <c r="H6" s="184" t="n"/>
      <c r="I6" s="184" t="n"/>
      <c r="J6" s="184" t="n"/>
      <c r="K6" s="184" t="n"/>
      <c r="L6" s="184" t="n"/>
      <c r="M6" s="184" t="n"/>
      <c r="N6" s="184" t="n"/>
      <c r="O6" s="184" t="n"/>
      <c r="P6" s="184" t="n"/>
      <c r="Q6" s="184" t="n"/>
      <c r="R6" s="27" t="n"/>
      <c r="S6" s="1" t="n"/>
      <c r="T6" s="6" t="n"/>
      <c r="U6" s="1" t="n"/>
      <c r="V6" s="46" t="n"/>
    </row>
    <row r="7" ht="15" customHeight="1">
      <c r="A7" s="1" t="n"/>
      <c r="B7" s="9" t="n"/>
      <c r="C7" s="184" t="n"/>
      <c r="D7" s="8" t="n"/>
      <c r="E7" s="7" t="n"/>
      <c r="F7" s="7" t="n"/>
      <c r="G7" s="7" t="n"/>
      <c r="H7" s="184" t="n"/>
      <c r="I7" s="184" t="n"/>
      <c r="J7" s="184" t="n"/>
      <c r="K7" s="184" t="n"/>
      <c r="L7" s="184" t="n"/>
      <c r="M7" s="184" t="n"/>
      <c r="N7" s="184" t="n"/>
      <c r="O7" s="184" t="n"/>
      <c r="P7" s="184" t="n"/>
      <c r="Q7" s="296" t="inlineStr">
        <is>
          <t>FECHA DE ACTUALIZACIÓN:</t>
        </is>
      </c>
      <c r="R7" s="427" t="n"/>
      <c r="S7" s="60" t="inlineStr">
        <is>
          <t>AÑO</t>
        </is>
      </c>
      <c r="T7" s="60" t="inlineStr">
        <is>
          <t>MES</t>
        </is>
      </c>
      <c r="U7" s="60" t="inlineStr">
        <is>
          <t>DÍA</t>
        </is>
      </c>
      <c r="V7" s="46" t="n"/>
    </row>
    <row r="8" ht="15" customHeight="1">
      <c r="A8" s="1" t="n"/>
      <c r="B8" s="9" t="n"/>
      <c r="C8" s="184" t="n"/>
      <c r="D8" s="8" t="n"/>
      <c r="E8" s="7" t="n"/>
      <c r="F8" s="7" t="n"/>
      <c r="G8" s="7" t="n"/>
      <c r="H8" s="184" t="n"/>
      <c r="I8" s="184" t="n"/>
      <c r="J8" s="184" t="n"/>
      <c r="K8" s="184" t="n"/>
      <c r="L8" s="184" t="n"/>
      <c r="M8" s="184" t="n"/>
      <c r="N8" s="184" t="n"/>
      <c r="O8" s="184" t="n"/>
      <c r="P8" s="184" t="n"/>
      <c r="Q8" s="428" t="n"/>
      <c r="R8" s="429" t="n"/>
      <c r="S8" s="69" t="n">
        <v>2026</v>
      </c>
      <c r="T8" s="69" t="n">
        <v>3</v>
      </c>
      <c r="U8" s="69" t="n">
        <v>16</v>
      </c>
      <c r="V8" s="46" t="n"/>
    </row>
    <row r="9" ht="11.25" customHeight="1">
      <c r="A9" s="1" t="n"/>
      <c r="B9" s="9" t="n"/>
      <c r="C9" s="184" t="n"/>
      <c r="D9" s="8" t="n"/>
      <c r="E9" s="7" t="n"/>
      <c r="F9" s="7" t="n"/>
      <c r="G9" s="7" t="n"/>
      <c r="H9" s="184" t="n"/>
      <c r="I9" s="184" t="n"/>
      <c r="J9" s="184" t="n"/>
      <c r="K9" s="184" t="n"/>
      <c r="L9" s="184" t="n"/>
      <c r="M9" s="184" t="n"/>
      <c r="N9" s="184" t="n"/>
      <c r="O9" s="184" t="n"/>
      <c r="P9" s="184" t="n"/>
      <c r="Q9" s="184" t="n"/>
      <c r="R9" s="27" t="n"/>
      <c r="S9" s="184" t="n"/>
      <c r="T9" s="184" t="n"/>
      <c r="U9" s="184" t="n"/>
      <c r="V9" s="46" t="n"/>
    </row>
    <row r="10">
      <c r="A10" s="1" t="n"/>
      <c r="B10" s="430" t="inlineStr">
        <is>
          <t>ALINEACIÓN DE LOS INDICADORES CON LOS DOCUMENTOS ESTRATÉGICOS Y LOS OBJETIVOS DE LOS SISTEMAS DE GESTIÓN</t>
        </is>
      </c>
      <c r="C10" s="431" t="n"/>
      <c r="D10" s="431" t="n"/>
      <c r="E10" s="431" t="n"/>
      <c r="F10" s="431" t="n"/>
      <c r="G10" s="431" t="n"/>
      <c r="H10" s="431" t="n"/>
      <c r="I10" s="431" t="n"/>
      <c r="J10" s="431" t="n"/>
      <c r="K10" s="431" t="n"/>
      <c r="L10" s="431" t="n"/>
      <c r="M10" s="431" t="n"/>
      <c r="N10" s="431" t="n"/>
      <c r="O10" s="431" t="n"/>
      <c r="P10" s="431" t="n"/>
      <c r="Q10" s="431" t="n"/>
      <c r="R10" s="431" t="n"/>
      <c r="S10" s="431" t="n"/>
      <c r="T10" s="431" t="n"/>
      <c r="U10" s="432" t="n"/>
      <c r="V10" s="46" t="n"/>
    </row>
    <row r="11">
      <c r="A11" s="1" t="n"/>
      <c r="B11" s="433" t="n"/>
      <c r="C11" s="434" t="n"/>
      <c r="D11" s="434" t="n"/>
      <c r="E11" s="434" t="n"/>
      <c r="F11" s="434" t="n"/>
      <c r="G11" s="434" t="n"/>
      <c r="H11" s="434" t="n"/>
      <c r="I11" s="434" t="n"/>
      <c r="J11" s="434" t="n"/>
      <c r="K11" s="434" t="n"/>
      <c r="L11" s="434" t="n"/>
      <c r="M11" s="434" t="n"/>
      <c r="N11" s="434" t="n"/>
      <c r="O11" s="434" t="n"/>
      <c r="P11" s="434" t="n"/>
      <c r="Q11" s="434" t="n"/>
      <c r="R11" s="434" t="n"/>
      <c r="S11" s="434" t="n"/>
      <c r="T11" s="434" t="n"/>
      <c r="U11" s="435" t="n"/>
      <c r="V11" s="46" t="n"/>
    </row>
    <row r="12" ht="61.2" customFormat="1" customHeight="1" s="25">
      <c r="A12" s="10" t="n"/>
      <c r="B12" s="130" t="inlineStr">
        <is>
          <t>PROCESO GESTIÓN</t>
        </is>
      </c>
      <c r="C12" s="119" t="inlineStr">
        <is>
          <t>FRENTES DEL PLAN ESTRATÉGICO</t>
        </is>
      </c>
      <c r="D12" s="119" t="inlineStr">
        <is>
          <t>LINEAMIENTOS DE LA POLÍTICA DEL SISTEMA DE GESTIÓN</t>
        </is>
      </c>
      <c r="E12" s="119" t="inlineStr">
        <is>
          <t>OBJETIVOS  DEL SISTEMA DE GESTIÓN</t>
        </is>
      </c>
      <c r="F12" s="130" t="inlineStr">
        <is>
          <t>OBJETIVO GENERAL DEL PROCESO</t>
        </is>
      </c>
      <c r="G12" s="130" t="inlineStr">
        <is>
          <t>OBJETIVOS ESPECÍFICOS</t>
        </is>
      </c>
      <c r="H12" s="130" t="inlineStr">
        <is>
          <t>NOMBRE INDICADOR</t>
        </is>
      </c>
      <c r="I12" s="130" t="inlineStr">
        <is>
          <t>FÓRMULA</t>
        </is>
      </c>
      <c r="J12" s="130" t="inlineStr">
        <is>
          <t>TIPO DE INDICADOR</t>
        </is>
      </c>
      <c r="K12" s="130" t="inlineStr">
        <is>
          <t>FRECUENCIA MEDICIÓN</t>
        </is>
      </c>
      <c r="L12" s="130" t="inlineStr">
        <is>
          <t>META</t>
        </is>
      </c>
      <c r="M12" s="130" t="inlineStr">
        <is>
          <t>ACTIVIDAD(ES) A DESARROLLAR</t>
        </is>
      </c>
      <c r="N12" s="130" t="inlineStr">
        <is>
          <t>RESPONSABLE DE LA ACTIVIDAD</t>
        </is>
      </c>
      <c r="O12" s="130" t="inlineStr">
        <is>
          <t>¿QUÉ RECURSOS SE REQUIEREN?</t>
        </is>
      </c>
      <c r="P12" s="130" t="inlineStr">
        <is>
          <t>FECHA EJECUCIÓN DE ACTIVIDADES</t>
        </is>
      </c>
      <c r="Q12" s="130" t="inlineStr">
        <is>
          <t>EVIDENCIA</t>
        </is>
      </c>
      <c r="R12" s="130" t="inlineStr">
        <is>
          <t>¿CUÁNDO FINALIZARÁ?</t>
        </is>
      </c>
      <c r="S12" s="436" t="inlineStr">
        <is>
          <t xml:space="preserve">RESULTADO </t>
        </is>
      </c>
      <c r="T12" s="436" t="inlineStr">
        <is>
          <t>NIVEL OBTENIDO</t>
        </is>
      </c>
      <c r="U12" s="437" t="inlineStr">
        <is>
          <t>ACCESO</t>
        </is>
      </c>
      <c r="V12" s="46" t="n"/>
      <c r="W12" s="24" t="n"/>
      <c r="X12" s="24" t="n"/>
      <c r="Y12" s="24" t="n"/>
      <c r="Z12" s="24" t="n"/>
      <c r="AA12" s="24" t="n"/>
      <c r="AB12" s="24" t="n"/>
      <c r="AC12" s="24" t="n"/>
      <c r="AD12" s="24" t="n"/>
      <c r="AE12" s="24" t="n"/>
      <c r="AF12" s="24" t="n"/>
      <c r="AG12" s="24" t="n"/>
      <c r="AH12" s="24" t="n"/>
      <c r="AI12" s="24" t="n"/>
      <c r="AJ12" s="24" t="n"/>
      <c r="AK12" s="24" t="n"/>
      <c r="AL12" s="24" t="n"/>
      <c r="AM12" s="24" t="n"/>
      <c r="AN12" s="24" t="n"/>
      <c r="AO12" s="24" t="n"/>
      <c r="AP12" s="24" t="n"/>
      <c r="AQ12" s="24" t="n"/>
      <c r="AR12" s="24" t="n"/>
      <c r="AS12" s="24" t="n"/>
      <c r="AT12" s="24" t="n"/>
      <c r="AU12" s="24" t="n"/>
    </row>
    <row r="13" ht="44.25" customFormat="1" customHeight="1" s="25">
      <c r="A13" s="10" t="n"/>
      <c r="B13" s="438" t="n"/>
      <c r="C13" s="119" t="n"/>
      <c r="D13" s="127" t="inlineStr">
        <is>
          <t>CALIDAD</t>
        </is>
      </c>
      <c r="E13" s="127" t="inlineStr">
        <is>
          <t>CALIDAD</t>
        </is>
      </c>
      <c r="F13" s="438" t="n"/>
      <c r="G13" s="438" t="n"/>
      <c r="H13" s="438" t="n"/>
      <c r="I13" s="438" t="n"/>
      <c r="J13" s="438" t="n"/>
      <c r="K13" s="438" t="n"/>
      <c r="L13" s="438" t="n"/>
      <c r="M13" s="438" t="n"/>
      <c r="N13" s="438" t="n"/>
      <c r="O13" s="438" t="n"/>
      <c r="P13" s="438" t="n"/>
      <c r="Q13" s="438" t="n"/>
      <c r="R13" s="438" t="n"/>
      <c r="S13" s="422" t="n"/>
      <c r="T13" s="422" t="n"/>
      <c r="U13" s="439" t="n"/>
      <c r="V13" s="46" t="n"/>
      <c r="W13" s="24" t="n"/>
      <c r="X13" s="24" t="n"/>
      <c r="Y13" s="24" t="n"/>
      <c r="Z13" s="24" t="n"/>
      <c r="AA13" s="24" t="n"/>
      <c r="AB13" s="24" t="n"/>
      <c r="AC13" s="24" t="n"/>
      <c r="AD13" s="24" t="n"/>
      <c r="AE13" s="24" t="n"/>
      <c r="AF13" s="24" t="n"/>
      <c r="AG13" s="24" t="n"/>
      <c r="AH13" s="24" t="n"/>
      <c r="AI13" s="24" t="n"/>
      <c r="AJ13" s="24" t="n"/>
      <c r="AK13" s="24" t="n"/>
      <c r="AL13" s="24" t="n"/>
      <c r="AM13" s="24" t="n"/>
      <c r="AN13" s="24" t="n"/>
      <c r="AO13" s="24" t="n"/>
      <c r="AP13" s="24" t="n"/>
      <c r="AQ13" s="24" t="n"/>
      <c r="AR13" s="24" t="n"/>
      <c r="AS13" s="24" t="n"/>
      <c r="AT13" s="24" t="n"/>
      <c r="AU13" s="24" t="n"/>
    </row>
    <row r="14" ht="198" customHeight="1">
      <c r="A14" s="1" t="n"/>
      <c r="B14" s="72" t="inlineStr">
        <is>
          <t>Jurídica</t>
        </is>
      </c>
      <c r="C14" s="440" t="inlineStr">
        <is>
          <t>Frente Estratégico 5. Organización social del conocimiento y aprendizaje viva.</t>
        </is>
      </c>
      <c r="D14" s="441" t="inlineStr">
        <is>
          <t>Se legitima como una organización social del conocimiento y el aprendizaje que se compromete con el pensamiento basado en riesgos y el mejoramiento continuo mediante buenas prácticas administrativas y académicas en búsqueda de la acreditación de programas y la acreditación institucional, enfocándose en el bienestar de la comunidad universitaria como factor constitutivo de la vida y la libertad y la consolidación de una organización universitaria inteligente con alma y corazón.</t>
        </is>
      </c>
      <c r="E14" s="441" t="inlineStr">
        <is>
          <t>5. Mejorar continuamente el desempeño de los procesos a través de la implementación de buenas prácticas institucionales y de la aplicación de los mecanismos dispuestos por la Universidad de Cundinamarca, para la constitución de una organización universitaria inteligente con alma y corazón.</t>
        </is>
      </c>
      <c r="F14" s="441" t="inlineStr">
        <is>
          <t>Apoyar a las diferentes dependencias de la Universidad de Cundinamarca, verificando el cumplimiento de requisitos legales para la contratación, emitiendo conceptos y representando judicial y extrajudicialmente a la Universidad de Cundinamarca, a través del estudio y aplicación permanente de la normatividad vigente con el fin de que todas las actividades realizadas por los diferentes procesos se encuentren ajustadas aL derecho.</t>
        </is>
      </c>
      <c r="G14" s="276" t="inlineStr">
        <is>
          <t>Responder un 85% de todas las revisiones de las minutas y garantías de contratación directa de forma oportuna dentro de la plataforma Integradoc para el año 2026, con verificación permanente de los requisitos legales de acuerdo con la normatividad vigente y de los tiempos establecidos por la Universidad, con un seguimiento trimestral.</t>
        </is>
      </c>
      <c r="H14" s="100" t="inlineStr">
        <is>
          <t>Oportunidad de respuesta en revisión minuta y garantía de contratación Directa</t>
        </is>
      </c>
      <c r="I14" s="100" t="inlineStr">
        <is>
          <t>Número de solicitudes atendidas oportunamente *100 / Total de solicitudes aprobadas por la Dirección Jurídica</t>
        </is>
      </c>
      <c r="J14" s="100" t="inlineStr">
        <is>
          <t>EFICACIA</t>
        </is>
      </c>
      <c r="K14" s="100" t="inlineStr">
        <is>
          <t>Trimestral</t>
        </is>
      </c>
      <c r="L14" s="101" t="n">
        <v>0.85</v>
      </c>
      <c r="M14" s="305" t="inlineStr">
        <is>
          <t xml:space="preserve">1.1 Gestionar capacidad instalada (recurso humano) para la ejecución de las actividades
1.2 Establecer mediante acto administrativo tiempos de respuesta a las solicitudes referentes
1.3 Verificar y actualizar roles en Integradoc
1.4 Implementar las actividades de los procedimientos AJUP01 ASESORÍA JURÍDICA, ABSP18 SUPERVISORES E INTERVENTORES (Actividad 3) y ABSP01 ADQUISICIÓN DE BIENES, SERVICIOS U OBRAS CONTRATACIÓN DIRECTA (Actividad 16)
1.5 Evaluar mediante los indicadores establecidos
</t>
        </is>
      </c>
      <c r="N14" s="305" t="inlineStr">
        <is>
          <t>1.1 Dirección Jurídica
1.2 Secretaría General - Vicerrectoría Administrativa y Financiera
1.3 Dirección Jurídica - Integradoc
1.4 Dirección Jurídica
1.5 Dirección Jurídica</t>
        </is>
      </c>
      <c r="O14" s="307" t="inlineStr">
        <is>
          <t>1.1 Financiero
1.2 Recurso Humano, Herramientas Ofimáticas
1.3 Recurso Humano, Herramientas Ofimáticas, Herramienta Integradoc, Conexión a internet
1.4 Recurso Humano, Herramientas Ofimáticas, Herramienta Integradoc, Conexión a internet
1.5 Recurso Humano, Información documentada</t>
        </is>
      </c>
      <c r="P14" s="309" t="inlineStr">
        <is>
          <t>1.1 enero 2026
1.2 09/08/2021 - 
03/06/2022
1.3 2026
1.4 2026
1.5 marzo / junio / septiembre / diciembre 2026</t>
        </is>
      </c>
      <c r="Q14" s="309" t="inlineStr">
        <is>
          <t>1.1 Proyección presupuestal - Contratos
1.2 Circular No. 008 de 2021  -  Circular No. 006 de 2022
1.3 Correos electrónicos
1.4 Registro Integradoc, Correo Electrónico Institucional
1.5 Reporte de los indicadores - Fichas técnicas</t>
        </is>
      </c>
      <c r="R14" s="442" t="n">
        <v>46387</v>
      </c>
      <c r="S14" s="443">
        <f>+'AJU-4'!P49</f>
        <v/>
      </c>
      <c r="T14" s="122">
        <f>IF(S14&lt;=0%,"",IF(S14&lt;=40.9%,"DEFICIENTE",IF(S14&lt;=60.9%,"ACEPTABLE",IF(S14&lt;=84.9%,"BUENO",IF(S14&gt;85%,"EXCELENTE")))))</f>
        <v/>
      </c>
      <c r="U14" s="117" t="inlineStr">
        <is>
          <t>AJU-4</t>
        </is>
      </c>
      <c r="V14" s="46" t="n"/>
    </row>
    <row r="15" ht="162" customHeight="1">
      <c r="A15" s="1" t="n"/>
      <c r="B15" s="444" t="n"/>
      <c r="C15" s="445" t="n"/>
      <c r="D15" s="445" t="n"/>
      <c r="E15" s="445" t="n"/>
      <c r="F15" s="445" t="n"/>
      <c r="G15" s="276" t="inlineStr">
        <is>
          <t>Responder un 80% a todos los requerimientos jurídicos de forma oportuna dentro de la plataforma Integradoc para el año 2026, con verificación permanente de los requisitos legales de acuerdo con la normatividad vigente y de los tiempos establecidos por la Universidad, con un seguimiento trimestral.</t>
        </is>
      </c>
      <c r="H15" s="100" t="inlineStr">
        <is>
          <t>Oportunidad en los términos de respuesta frente a los requerimientos jurídicos (Integradoc)</t>
        </is>
      </c>
      <c r="I15" s="100" t="inlineStr">
        <is>
          <t>N° solicitudes atendidas en los términos establecidos (requerimientos jurídicos por Integradoc) *100 / Total de solicitudes contestadas, allegadas como requerimientos jurídicos por Integradoc</t>
        </is>
      </c>
      <c r="J15" s="102" t="inlineStr">
        <is>
          <t>EFICACIA</t>
        </is>
      </c>
      <c r="K15" s="100" t="inlineStr">
        <is>
          <t>Trimestral</t>
        </is>
      </c>
      <c r="L15" s="101" t="n">
        <v>0.8</v>
      </c>
      <c r="M15" s="446" t="n"/>
      <c r="N15" s="446" t="n"/>
      <c r="O15" s="447" t="n"/>
      <c r="P15" s="445" t="n"/>
      <c r="Q15" s="445" t="n"/>
      <c r="R15" s="438" t="n"/>
      <c r="S15" s="443">
        <f>+'AJU-7'!P49</f>
        <v/>
      </c>
      <c r="T15" s="122">
        <f>IF(S15&lt;=0%,"",IF(S15&lt;=40.9%,"DEFICIENTE",IF(S15&lt;=60.9%,"ACEPTABLE",IF(S15&lt;=79.9%,"BUENO",IF(S15&gt;80%,"EXCELENTE")))))</f>
        <v/>
      </c>
      <c r="U15" s="118" t="inlineStr">
        <is>
          <t>AJU-7</t>
        </is>
      </c>
      <c r="V15" s="46" t="n"/>
    </row>
    <row r="16" ht="51.75" customHeight="1">
      <c r="A16" s="1" t="n"/>
      <c r="B16" s="444" t="n"/>
      <c r="C16" s="445" t="n"/>
      <c r="D16" s="445" t="n"/>
      <c r="E16" s="445" t="n"/>
      <c r="F16" s="445" t="n"/>
      <c r="G16" s="324" t="inlineStr">
        <is>
          <t>Dar respuesta oportuna en un 85% para el año 2026 a toda la revisión de términos de referencia y minuta de contratación Público-Privada cumpliendo los lineamientos definidos por la Universidad con un seguimiento trimestral.</t>
        </is>
      </c>
      <c r="H16" s="100" t="inlineStr">
        <is>
          <t>Oportunidad de respuesta en revisión de términos de referencia y minuta de contratación Publico-Privada</t>
        </is>
      </c>
      <c r="I16" s="100" t="inlineStr">
        <is>
          <t>Número de solicitudes atendidas oportunamente * 100 / Total de solicitudes aprobadas por la Dirección Jurídica</t>
        </is>
      </c>
      <c r="J16" s="100" t="inlineStr">
        <is>
          <t>EFICACIA</t>
        </is>
      </c>
      <c r="K16" s="100" t="inlineStr">
        <is>
          <t>Trimestral</t>
        </is>
      </c>
      <c r="L16" s="448" t="n">
        <v>0.85</v>
      </c>
      <c r="M16" s="103" t="inlineStr">
        <is>
          <t>2.1 Gestionar capacidad instalada (recurso humano) para la ejecución de las actividades</t>
        </is>
      </c>
      <c r="N16" s="103" t="inlineStr">
        <is>
          <t>Dirección Jurídica</t>
        </is>
      </c>
      <c r="O16" s="105" t="inlineStr">
        <is>
          <t>Financiero</t>
        </is>
      </c>
      <c r="P16" s="104" t="n">
        <v>46023</v>
      </c>
      <c r="Q16" s="103" t="inlineStr">
        <is>
          <t>Proyección presupuestal - Contratos</t>
        </is>
      </c>
      <c r="R16" s="449" t="n">
        <v>46387</v>
      </c>
      <c r="S16" s="443">
        <f>+'AJU-5'!P49</f>
        <v/>
      </c>
      <c r="T16" s="450">
        <f>IF(S16&lt;=0%,"",IF(S16&lt;=45.9%,"DEFICIENTE",IF(S16&lt;=65.9%,"ACEPTABLE",IF(S16&lt;=84.9%,"BUENO",IF(S16&gt;=85%,"EXCELENTE")))))</f>
        <v/>
      </c>
      <c r="U16" s="118" t="inlineStr">
        <is>
          <t>AJU-5</t>
        </is>
      </c>
      <c r="V16" s="46" t="n"/>
    </row>
    <row r="17" ht="55.2" customHeight="1">
      <c r="A17" s="1" t="n"/>
      <c r="B17" s="444" t="n"/>
      <c r="C17" s="445" t="n"/>
      <c r="D17" s="445" t="n"/>
      <c r="E17" s="445" t="n"/>
      <c r="F17" s="445" t="n"/>
      <c r="G17" s="445" t="n"/>
      <c r="H17" s="445" t="n"/>
      <c r="I17" s="445" t="n"/>
      <c r="J17" s="445" t="n"/>
      <c r="K17" s="445" t="n"/>
      <c r="L17" s="451" t="n"/>
      <c r="M17" s="103" t="inlineStr">
        <is>
          <t>2.2 Establecer mediante acto administrativo tiempos de respuesta a las solicitudes referentes</t>
        </is>
      </c>
      <c r="N17" s="103" t="inlineStr">
        <is>
          <t>Secretaría General - Vicerrectoría Administrativa y Financiera</t>
        </is>
      </c>
      <c r="O17" s="103" t="inlineStr">
        <is>
          <t>Recurso Humano</t>
        </is>
      </c>
      <c r="P17" s="103" t="inlineStr">
        <is>
          <t>09/08/2021
03/06/2022</t>
        </is>
      </c>
      <c r="Q17" s="103" t="inlineStr">
        <is>
          <t>Circular No. 008 de 2021
Circular No. 006 de 2022</t>
        </is>
      </c>
      <c r="R17" s="452" t="n"/>
      <c r="S17" s="453" t="n"/>
      <c r="T17" s="453" t="n"/>
      <c r="U17" s="445" t="n"/>
      <c r="V17" s="46" t="n"/>
    </row>
    <row r="18" ht="55.2" customHeight="1">
      <c r="A18" s="1" t="n"/>
      <c r="B18" s="444" t="n"/>
      <c r="C18" s="445" t="n"/>
      <c r="D18" s="445" t="n"/>
      <c r="E18" s="445" t="n"/>
      <c r="F18" s="445" t="n"/>
      <c r="G18" s="445" t="n"/>
      <c r="H18" s="445" t="n"/>
      <c r="I18" s="445" t="n"/>
      <c r="J18" s="445" t="n"/>
      <c r="K18" s="445" t="n"/>
      <c r="L18" s="451" t="n"/>
      <c r="M18" s="103" t="inlineStr">
        <is>
          <t>2.3 Verificar y actualizar roles en Integradoc</t>
        </is>
      </c>
      <c r="N18" s="103" t="inlineStr">
        <is>
          <t>Dirección Jurídica - Integradoc</t>
        </is>
      </c>
      <c r="O18" s="103" t="inlineStr">
        <is>
          <t>Recurso Humano, Herramientas Ofimáticas, Herramienta Integradoc, Conexión a internet</t>
        </is>
      </c>
      <c r="P18" s="103" t="n">
        <v>2026</v>
      </c>
      <c r="Q18" s="103" t="inlineStr">
        <is>
          <t>Correos electrónicos</t>
        </is>
      </c>
      <c r="R18" s="452" t="n"/>
      <c r="S18" s="453" t="n"/>
      <c r="T18" s="453" t="n"/>
      <c r="U18" s="445" t="n"/>
      <c r="V18" s="46" t="n"/>
    </row>
    <row r="19" ht="55.2" customHeight="1">
      <c r="A19" s="1" t="n"/>
      <c r="B19" s="444" t="n"/>
      <c r="C19" s="445" t="n"/>
      <c r="D19" s="445" t="n"/>
      <c r="E19" s="445" t="n"/>
      <c r="F19" s="445" t="n"/>
      <c r="G19" s="445" t="n"/>
      <c r="H19" s="445" t="n"/>
      <c r="I19" s="445" t="n"/>
      <c r="J19" s="445" t="n"/>
      <c r="K19" s="445" t="n"/>
      <c r="L19" s="451" t="n"/>
      <c r="M19" s="103" t="inlineStr">
        <is>
          <t>2.4 Implementar las actividades del procedimiento ABSP15 (Actividad 8 y 22)</t>
        </is>
      </c>
      <c r="N19" s="103" t="inlineStr">
        <is>
          <t>Dirección Jurídica</t>
        </is>
      </c>
      <c r="O19" s="103" t="inlineStr">
        <is>
          <t>Recurso Humano, Herramientas Ofimáticas, Herramienta Integradoc, Conexión a internet</t>
        </is>
      </c>
      <c r="P19" s="103" t="n">
        <v>2026</v>
      </c>
      <c r="Q19" s="103" t="inlineStr">
        <is>
          <t>Registro Integradoc, Correo Electrónico notificación</t>
        </is>
      </c>
      <c r="R19" s="452" t="n"/>
      <c r="S19" s="453" t="n"/>
      <c r="T19" s="453" t="n"/>
      <c r="U19" s="445" t="n"/>
      <c r="V19" s="46" t="n"/>
    </row>
    <row r="20" ht="27.6" customHeight="1">
      <c r="A20" s="1" t="n"/>
      <c r="B20" s="444" t="n"/>
      <c r="C20" s="445" t="n"/>
      <c r="D20" s="445" t="n"/>
      <c r="E20" s="445" t="n"/>
      <c r="F20" s="445" t="n"/>
      <c r="G20" s="438" t="n"/>
      <c r="H20" s="438" t="n"/>
      <c r="I20" s="438" t="n"/>
      <c r="J20" s="438" t="n"/>
      <c r="K20" s="438" t="n"/>
      <c r="L20" s="454" t="n"/>
      <c r="M20" s="103" t="inlineStr">
        <is>
          <t>2.5 Evaluar mediante indicador establecido</t>
        </is>
      </c>
      <c r="N20" s="103" t="inlineStr">
        <is>
          <t>Dirección Jurídica</t>
        </is>
      </c>
      <c r="O20" s="103" t="inlineStr">
        <is>
          <t>Recurso Humano, Información documentada</t>
        </is>
      </c>
      <c r="P20" s="116" t="inlineStr">
        <is>
          <t>I y II SEMESTRE 2026</t>
        </is>
      </c>
      <c r="Q20" s="103" t="inlineStr">
        <is>
          <t>Reporte del indicador - Ficha técnica</t>
        </is>
      </c>
      <c r="R20" s="455" t="n"/>
      <c r="S20" s="456" t="n"/>
      <c r="T20" s="456" t="n"/>
      <c r="U20" s="438" t="n"/>
      <c r="V20" s="46" t="n"/>
    </row>
    <row r="21" ht="76.5" customHeight="1">
      <c r="A21" s="1" t="n"/>
      <c r="B21" s="444" t="n"/>
      <c r="C21" s="445" t="n"/>
      <c r="D21" s="445" t="n"/>
      <c r="E21" s="445" t="n"/>
      <c r="F21" s="445" t="n"/>
      <c r="G21" s="324" t="inlineStr">
        <is>
          <t>Gestionar y hacer seguimiento en un 90% a los casos recibidos para la recuperación de cartera durante el 2026, con diligencia pertinente a los procesos judiciales.</t>
        </is>
      </c>
      <c r="H21" s="100" t="inlineStr">
        <is>
          <t xml:space="preserve"> Proceso Jurídico en Recuperación de cartera</t>
        </is>
      </c>
      <c r="I21" s="100" t="inlineStr">
        <is>
          <t>Casos gestionados y con seguimiento*100/Total de casos en/para cobro jurídico (a satisfacción de criterios)
Notas:
Casos gestionados se entenderán como aquellos analizados y que cuenten con el cumplimiento a satisfacción de los requisitos jurídicos.
Casos en seguimiento se entenderán como aquellos que se encuentran radicados ante el ente judicial competente.</t>
        </is>
      </c>
      <c r="J21" s="100" t="inlineStr">
        <is>
          <t>EFICIENCIA</t>
        </is>
      </c>
      <c r="K21" s="100" t="inlineStr">
        <is>
          <t>Semestral</t>
        </is>
      </c>
      <c r="L21" s="287" t="n">
        <v>0.9</v>
      </c>
      <c r="M21" s="103" t="inlineStr">
        <is>
          <t>3.1 Recepcionar títulos valores por parte del área de Financiera</t>
        </is>
      </c>
      <c r="N21" s="103" t="inlineStr">
        <is>
          <t>Dirección Financiera -Dirección Jurídica</t>
        </is>
      </c>
      <c r="O21" s="103" t="inlineStr">
        <is>
          <t>Base de datos documentada, Recurso Humano, Herramientas ofimáticas</t>
        </is>
      </c>
      <c r="P21" s="103" t="n">
        <v>2026</v>
      </c>
      <c r="Q21" s="103" t="inlineStr">
        <is>
          <t>Títulos Valores, Correo Electrónico Institucional</t>
        </is>
      </c>
      <c r="R21" s="457" t="n">
        <v>46387</v>
      </c>
      <c r="S21" s="443">
        <f>+#REF!</f>
        <v/>
      </c>
      <c r="T21" s="450">
        <f>IF(S21&lt;=0%,"",IF(S21&lt;=44.9%,"DEFICIENTE",IF(S21&lt;=64.9%,"ACEPTABLE",IF(S21&lt;=89.9%,"BUENO",IF(S21&gt;=90%,"EXCELENTE")))))</f>
        <v/>
      </c>
      <c r="U21" s="118" t="inlineStr">
        <is>
          <t>AJU-6</t>
        </is>
      </c>
      <c r="V21" s="46" t="n"/>
    </row>
    <row r="22" ht="72.75" customHeight="1">
      <c r="A22" s="1" t="n"/>
      <c r="B22" s="444" t="n"/>
      <c r="C22" s="445" t="n"/>
      <c r="D22" s="445" t="n"/>
      <c r="E22" s="445" t="n"/>
      <c r="F22" s="445" t="n"/>
      <c r="G22" s="445" t="n"/>
      <c r="H22" s="445" t="n"/>
      <c r="I22" s="445" t="n"/>
      <c r="J22" s="445" t="n"/>
      <c r="K22" s="445" t="n"/>
      <c r="L22" s="451" t="n"/>
      <c r="M22" s="103" t="inlineStr">
        <is>
          <t>3.2 Verificar la completitud de la información de los títulos valores</t>
        </is>
      </c>
      <c r="N22" s="105" t="inlineStr">
        <is>
          <t>Dirección Jurídica</t>
        </is>
      </c>
      <c r="O22" s="103" t="inlineStr">
        <is>
          <t>Base de datos documentada, Recurso Humano, Herramientas ofimáticas</t>
        </is>
      </c>
      <c r="P22" s="103" t="n">
        <v>2026</v>
      </c>
      <c r="Q22" s="103" t="inlineStr">
        <is>
          <t>Títulos Valores, Correo Electrónico Institucional</t>
        </is>
      </c>
      <c r="R22" s="447" t="n"/>
      <c r="S22" s="453" t="n"/>
      <c r="T22" s="453" t="n"/>
      <c r="U22" s="445" t="n"/>
      <c r="V22" s="46" t="n"/>
    </row>
    <row r="23" ht="41.4" customHeight="1">
      <c r="A23" s="1" t="n"/>
      <c r="B23" s="444" t="n"/>
      <c r="C23" s="445" t="n"/>
      <c r="D23" s="445" t="n"/>
      <c r="E23" s="445" t="n"/>
      <c r="F23" s="445" t="n"/>
      <c r="G23" s="445" t="n"/>
      <c r="H23" s="445" t="n"/>
      <c r="I23" s="445" t="n"/>
      <c r="J23" s="445" t="n"/>
      <c r="K23" s="445" t="n"/>
      <c r="L23" s="451" t="n"/>
      <c r="M23" s="103" t="inlineStr">
        <is>
          <t xml:space="preserve">3.3 Gestionar, aprobar y suscribir poder con las formalidades de ley, poder para representar judicialmente a la Universidad </t>
        </is>
      </c>
      <c r="N23" s="105" t="inlineStr">
        <is>
          <t>Secretaría General</t>
        </is>
      </c>
      <c r="O23" s="103" t="inlineStr">
        <is>
          <t>Títulos Valores, Recurso Humano, Herramientas ofimáticas</t>
        </is>
      </c>
      <c r="P23" s="103" t="n">
        <v>2026</v>
      </c>
      <c r="Q23" s="103" t="inlineStr">
        <is>
          <t>Correo Electrónico, y AJUr002 Poder</t>
        </is>
      </c>
      <c r="R23" s="447" t="n"/>
      <c r="S23" s="453" t="n"/>
      <c r="T23" s="453" t="n"/>
      <c r="U23" s="445" t="n"/>
      <c r="V23" s="46" t="n"/>
    </row>
    <row r="24" ht="103.5" customHeight="1">
      <c r="A24" s="1" t="n"/>
      <c r="B24" s="444" t="n"/>
      <c r="C24" s="445" t="n"/>
      <c r="D24" s="445" t="n"/>
      <c r="E24" s="445" t="n"/>
      <c r="F24" s="445" t="n"/>
      <c r="G24" s="445" t="n"/>
      <c r="H24" s="445" t="n"/>
      <c r="I24" s="445" t="n"/>
      <c r="J24" s="445" t="n"/>
      <c r="K24" s="445" t="n"/>
      <c r="L24" s="451" t="n"/>
      <c r="M24" s="103" t="inlineStr">
        <is>
          <t>3.4 Implementar las actividades de los procedimientos AFIP31 FRACCIONAMIENTO DE MATRICULA Y RECUPERACIÓN DE CARTERA (Actividades 42-44) y AJUP05 REPRESENTACIÓN JUDICIAL Y ADMINISTRATIVA</t>
        </is>
      </c>
      <c r="N24" s="105" t="inlineStr">
        <is>
          <t>Dirección Jurídica</t>
        </is>
      </c>
      <c r="O24" s="103" t="inlineStr">
        <is>
          <t>Títulos Valores, Recurso Humano, Herramientas ofimáticas</t>
        </is>
      </c>
      <c r="P24" s="103" t="n">
        <v>2026</v>
      </c>
      <c r="Q24" s="103" t="inlineStr">
        <is>
          <t>Trámite judicial</t>
        </is>
      </c>
      <c r="R24" s="447" t="n"/>
      <c r="S24" s="453" t="n"/>
      <c r="T24" s="453" t="n"/>
      <c r="U24" s="445" t="n"/>
      <c r="V24" s="46" t="n"/>
    </row>
    <row r="25" ht="54" customHeight="1">
      <c r="A25" s="1" t="n"/>
      <c r="B25" s="444" t="n"/>
      <c r="C25" s="445" t="n"/>
      <c r="D25" s="445" t="n"/>
      <c r="E25" s="445" t="n"/>
      <c r="F25" s="445" t="n"/>
      <c r="G25" s="438" t="n"/>
      <c r="H25" s="438" t="n"/>
      <c r="I25" s="438" t="n"/>
      <c r="J25" s="438" t="n"/>
      <c r="K25" s="438" t="n"/>
      <c r="L25" s="451" t="n"/>
      <c r="M25" s="106" t="inlineStr">
        <is>
          <t>3.5 Evaluar mediante indicador establecido</t>
        </is>
      </c>
      <c r="N25" s="106" t="inlineStr">
        <is>
          <t>Dirección Jurídica</t>
        </is>
      </c>
      <c r="O25" s="106" t="inlineStr">
        <is>
          <t>Recurso Humano, Información documentada</t>
        </is>
      </c>
      <c r="P25" s="116" t="inlineStr">
        <is>
          <t>I y II SEMESTRE 2026</t>
        </is>
      </c>
      <c r="Q25" s="106" t="inlineStr">
        <is>
          <t>Reporte del indicador - Ficha técnica</t>
        </is>
      </c>
      <c r="R25" s="458" t="n"/>
      <c r="S25" s="456" t="n"/>
      <c r="T25" s="456" t="n"/>
      <c r="U25" s="438" t="n"/>
      <c r="V25" s="46" t="n"/>
    </row>
    <row r="26" ht="76.5" customHeight="1">
      <c r="A26" s="1" t="n"/>
      <c r="B26" s="444" t="n"/>
      <c r="C26" s="445" t="n"/>
      <c r="D26" s="445" t="n"/>
      <c r="E26" s="445" t="n"/>
      <c r="F26" s="445" t="n"/>
      <c r="G26" s="324" t="inlineStr">
        <is>
          <t>Adelantar las diligencias judiciales en pro de ganar mínimo el 88% de las tutelas en que la Universidad es la accionada durante el 2026, con seguimiento trimestral.</t>
        </is>
      </c>
      <c r="H26" s="324" t="inlineStr">
        <is>
          <t>Eficacia en la defensa judicial de las acciones de tutela en que la Universidad es la accionada</t>
        </is>
      </c>
      <c r="I26" s="100" t="inlineStr">
        <is>
          <t xml:space="preserve">(No.  tutelas ganadas/Total tutelas accionadas cerradas) *100 </t>
        </is>
      </c>
      <c r="J26" s="324" t="inlineStr">
        <is>
          <t>EFICACIA</t>
        </is>
      </c>
      <c r="K26" s="141" t="inlineStr">
        <is>
          <t>Trimestral</t>
        </is>
      </c>
      <c r="L26" s="280" t="n">
        <v>0.88</v>
      </c>
      <c r="M26" s="103" t="inlineStr">
        <is>
          <t>4.1 Recepcionar las tutelas</t>
        </is>
      </c>
      <c r="N26" s="103" t="inlineStr">
        <is>
          <t>Dirección Jurídica-Dependencias de la Universidad</t>
        </is>
      </c>
      <c r="O26" s="103" t="inlineStr">
        <is>
          <t>Recurso Humano, Información documentada, Herramientas Ofimáticas</t>
        </is>
      </c>
      <c r="P26" s="105" t="n">
        <v>2026</v>
      </c>
      <c r="Q26" s="105" t="inlineStr">
        <is>
          <t>Correo Electrónico</t>
        </is>
      </c>
      <c r="R26" s="457" t="n">
        <v>46387</v>
      </c>
      <c r="S26" s="443">
        <f>+'AJU-8'!P49</f>
        <v/>
      </c>
      <c r="T26" s="122">
        <f>IF(S26&lt;=0%,"",IF(S26&lt;=42.9%,"DEFICIENTE",IF(S26&lt;=62.9%,"ACEPTABLE",IF(S26&lt;=87.9%,"BUENO",IF(S26&gt;=88%,"EXCELENTE")))))</f>
        <v/>
      </c>
      <c r="U26" s="118" t="inlineStr">
        <is>
          <t>AJU-8</t>
        </is>
      </c>
      <c r="V26" s="46" t="n"/>
    </row>
    <row r="27" ht="41.4" customHeight="1">
      <c r="A27" s="1" t="n"/>
      <c r="B27" s="444" t="n"/>
      <c r="C27" s="445" t="n"/>
      <c r="D27" s="445" t="n"/>
      <c r="E27" s="445" t="n"/>
      <c r="F27" s="445" t="n"/>
      <c r="G27" s="445" t="n"/>
      <c r="H27" s="445" t="n"/>
      <c r="I27" s="445" t="n"/>
      <c r="J27" s="445" t="n"/>
      <c r="K27" s="419" t="n"/>
      <c r="L27" s="446" t="n"/>
      <c r="M27" s="103" t="inlineStr">
        <is>
          <t>4.2 Implementar las actividades del procedimiento AJUP05 (Actividad 9)</t>
        </is>
      </c>
      <c r="N27" s="105" t="inlineStr">
        <is>
          <t>Dirección Jurídica</t>
        </is>
      </c>
      <c r="O27" s="103" t="inlineStr">
        <is>
          <t>Recurso Humano, Información documentada, Herramientas Ofimáticas</t>
        </is>
      </c>
      <c r="P27" s="105" t="n">
        <v>2026</v>
      </c>
      <c r="Q27" s="103" t="inlineStr">
        <is>
          <t>Correo Electrónico, ADOr001, AJUr013</t>
        </is>
      </c>
      <c r="R27" s="447" t="n"/>
      <c r="S27" s="453" t="n"/>
      <c r="T27" s="453" t="n"/>
      <c r="U27" s="445" t="n"/>
      <c r="V27" s="46" t="n"/>
    </row>
    <row r="28" ht="51" customFormat="1" customHeight="1" s="13">
      <c r="A28" s="1" t="n"/>
      <c r="B28" s="459" t="n"/>
      <c r="C28" s="438" t="n"/>
      <c r="D28" s="438" t="n"/>
      <c r="E28" s="438" t="n"/>
      <c r="F28" s="438" t="n"/>
      <c r="G28" s="438" t="n"/>
      <c r="H28" s="438" t="n"/>
      <c r="I28" s="438" t="n"/>
      <c r="J28" s="438" t="n"/>
      <c r="K28" s="422" t="n"/>
      <c r="L28" s="460" t="n"/>
      <c r="M28" s="103" t="inlineStr">
        <is>
          <t>4.3 Evaluar mediante indicador establecido</t>
        </is>
      </c>
      <c r="N28" s="103" t="inlineStr">
        <is>
          <t>Dirección Jurídica</t>
        </is>
      </c>
      <c r="O28" s="103" t="inlineStr">
        <is>
          <t>Recurso Humano, Información documentada</t>
        </is>
      </c>
      <c r="P28" s="115" t="inlineStr">
        <is>
          <t>marzo / junio / septiembre / diciembre 2026</t>
        </is>
      </c>
      <c r="Q28" s="103" t="inlineStr">
        <is>
          <t>Reporte del indicador - Ficha técnica</t>
        </is>
      </c>
      <c r="R28" s="458" t="n"/>
      <c r="S28" s="456" t="n"/>
      <c r="T28" s="456" t="n"/>
      <c r="U28" s="438" t="n"/>
      <c r="V28" s="46" t="n"/>
    </row>
    <row r="29" ht="13.8" customFormat="1" customHeight="1" s="13">
      <c r="A29" s="1" t="n"/>
      <c r="B29" s="70" t="n"/>
      <c r="C29" s="71" t="n"/>
      <c r="D29" s="70" t="n"/>
      <c r="E29" s="70" t="n"/>
      <c r="F29" s="70" t="n"/>
      <c r="G29" s="70" t="n"/>
      <c r="H29" s="71" t="n"/>
      <c r="I29" s="71" t="n"/>
      <c r="J29" s="71" t="n"/>
      <c r="K29" s="71" t="n"/>
      <c r="L29" s="95" t="n"/>
      <c r="M29" s="96" t="n"/>
      <c r="N29" s="96" t="n"/>
      <c r="O29" s="97" t="n"/>
      <c r="P29" s="97" t="n"/>
      <c r="Q29" s="97" t="n"/>
      <c r="R29" s="72" t="n"/>
      <c r="S29" s="76" t="n"/>
      <c r="T29" s="74" t="n"/>
      <c r="U29" s="75" t="n"/>
      <c r="V29" s="46" t="n"/>
    </row>
    <row r="30" ht="13.8" customFormat="1" customHeight="1" s="13">
      <c r="A30" s="1" t="n"/>
      <c r="B30" s="70" t="n"/>
      <c r="C30" s="71" t="n"/>
      <c r="D30" s="70" t="n"/>
      <c r="E30" s="70" t="n"/>
      <c r="F30" s="70" t="n"/>
      <c r="G30" s="70" t="n"/>
      <c r="H30" s="71" t="n"/>
      <c r="I30" s="71" t="n"/>
      <c r="J30" s="71" t="n"/>
      <c r="K30" s="71" t="n"/>
      <c r="L30" s="71" t="n"/>
      <c r="M30" s="77" t="n"/>
      <c r="N30" s="77" t="n"/>
      <c r="O30" s="78" t="n"/>
      <c r="P30" s="78" t="n"/>
      <c r="Q30" s="78" t="n"/>
      <c r="R30" s="72" t="n"/>
      <c r="S30" s="76" t="n"/>
      <c r="T30" s="74" t="n"/>
      <c r="U30" s="75" t="n"/>
      <c r="V30" s="46" t="n"/>
    </row>
    <row r="31" ht="13.8" customFormat="1" customHeight="1" s="13">
      <c r="A31" s="1" t="n"/>
      <c r="B31" s="70" t="n"/>
      <c r="C31" s="71" t="n"/>
      <c r="D31" s="70" t="n"/>
      <c r="E31" s="70" t="n"/>
      <c r="F31" s="70" t="n"/>
      <c r="G31" s="70" t="n"/>
      <c r="H31" s="71" t="n"/>
      <c r="I31" s="71" t="n"/>
      <c r="J31" s="71" t="n"/>
      <c r="K31" s="71" t="n"/>
      <c r="L31" s="71" t="n"/>
      <c r="M31" s="72" t="n"/>
      <c r="N31" s="72" t="n"/>
      <c r="O31" s="82" t="n"/>
      <c r="P31" s="82" t="n"/>
      <c r="Q31" s="82" t="n"/>
      <c r="R31" s="72" t="n"/>
      <c r="S31" s="81" t="n"/>
      <c r="T31" s="74" t="n"/>
      <c r="U31" s="75" t="n"/>
      <c r="V31" s="46" t="n"/>
    </row>
    <row r="32" ht="13.8" customFormat="1" customHeight="1" s="13">
      <c r="A32" s="1" t="n"/>
      <c r="B32" s="70" t="n"/>
      <c r="C32" s="71" t="n"/>
      <c r="D32" s="70" t="n"/>
      <c r="E32" s="70" t="n"/>
      <c r="F32" s="70" t="n"/>
      <c r="G32" s="70" t="n"/>
      <c r="H32" s="71" t="n"/>
      <c r="I32" s="71" t="n"/>
      <c r="J32" s="71" t="n"/>
      <c r="K32" s="71" t="n"/>
      <c r="L32" s="71" t="n"/>
      <c r="M32" s="72" t="n"/>
      <c r="N32" s="72" t="n"/>
      <c r="O32" s="82" t="n"/>
      <c r="P32" s="82" t="n"/>
      <c r="Q32" s="82" t="n"/>
      <c r="R32" s="72" t="n"/>
      <c r="S32" s="81" t="n"/>
      <c r="T32" s="74" t="n"/>
      <c r="U32" s="75" t="n"/>
      <c r="V32" s="46" t="n"/>
    </row>
    <row r="33" ht="13.8" customFormat="1" customHeight="1" s="13">
      <c r="A33" s="1" t="n"/>
      <c r="B33" s="70" t="n"/>
      <c r="C33" s="71" t="n"/>
      <c r="D33" s="70" t="n"/>
      <c r="E33" s="70" t="n"/>
      <c r="F33" s="70" t="n"/>
      <c r="G33" s="70" t="n"/>
      <c r="H33" s="71" t="n"/>
      <c r="I33" s="71" t="n"/>
      <c r="J33" s="71" t="n"/>
      <c r="K33" s="71" t="n"/>
      <c r="L33" s="71" t="n"/>
      <c r="M33" s="72" t="n"/>
      <c r="N33" s="72" t="n"/>
      <c r="O33" s="82" t="n"/>
      <c r="P33" s="82" t="n"/>
      <c r="Q33" s="82" t="n"/>
      <c r="R33" s="72" t="n"/>
      <c r="S33" s="81" t="n"/>
      <c r="T33" s="74" t="n"/>
      <c r="U33" s="75" t="n"/>
      <c r="V33" s="46" t="n"/>
    </row>
    <row r="34" ht="13.8" customFormat="1" customHeight="1" s="13">
      <c r="A34" s="1" t="n"/>
      <c r="B34" s="70" t="n"/>
      <c r="C34" s="71" t="n"/>
      <c r="D34" s="70" t="n"/>
      <c r="E34" s="72" t="n"/>
      <c r="F34" s="72" t="n"/>
      <c r="G34" s="72" t="n"/>
      <c r="H34" s="71" t="n"/>
      <c r="I34" s="71" t="n"/>
      <c r="J34" s="71" t="n"/>
      <c r="K34" s="71" t="n"/>
      <c r="L34" s="71" t="n"/>
      <c r="M34" s="72" t="n"/>
      <c r="N34" s="72" t="n"/>
      <c r="O34" s="78" t="n"/>
      <c r="P34" s="78" t="n"/>
      <c r="Q34" s="78" t="n"/>
      <c r="R34" s="73" t="n"/>
      <c r="S34" s="84" t="n"/>
      <c r="T34" s="74" t="n"/>
      <c r="U34" s="85" t="n"/>
      <c r="V34" s="46" t="n"/>
    </row>
    <row r="35" ht="13.8" customFormat="1" customHeight="1" s="13">
      <c r="A35" s="1" t="n"/>
      <c r="B35" s="70" t="n"/>
      <c r="C35" s="71" t="n"/>
      <c r="D35" s="70" t="n"/>
      <c r="E35" s="70" t="n"/>
      <c r="F35" s="70" t="n"/>
      <c r="G35" s="70" t="n"/>
      <c r="H35" s="71" t="n"/>
      <c r="I35" s="71" t="n"/>
      <c r="J35" s="71" t="n"/>
      <c r="K35" s="71" t="n"/>
      <c r="L35" s="71" t="n"/>
      <c r="M35" s="72" t="n"/>
      <c r="N35" s="72" t="n"/>
      <c r="O35" s="80" t="n"/>
      <c r="P35" s="80" t="n"/>
      <c r="Q35" s="80" t="n"/>
      <c r="R35" s="73" t="n"/>
      <c r="S35" s="79" t="n"/>
      <c r="T35" s="74" t="n"/>
      <c r="U35" s="85" t="n"/>
      <c r="V35" s="46" t="n"/>
    </row>
    <row r="36" ht="13.8" customFormat="1" customHeight="1" s="13">
      <c r="A36" s="1" t="n"/>
      <c r="B36" s="70" t="n"/>
      <c r="C36" s="71" t="n"/>
      <c r="D36" s="70" t="n"/>
      <c r="E36" s="70" t="n"/>
      <c r="F36" s="70" t="n"/>
      <c r="G36" s="70" t="n"/>
      <c r="H36" s="71" t="n"/>
      <c r="I36" s="71" t="n"/>
      <c r="J36" s="71" t="n"/>
      <c r="K36" s="71" t="n"/>
      <c r="L36" s="71" t="n"/>
      <c r="M36" s="72" t="n"/>
      <c r="N36" s="72" t="n"/>
      <c r="O36" s="70" t="n"/>
      <c r="P36" s="70" t="n"/>
      <c r="Q36" s="70" t="n"/>
      <c r="R36" s="73" t="n"/>
      <c r="S36" s="79" t="n"/>
      <c r="T36" s="74" t="n"/>
      <c r="U36" s="85" t="n"/>
      <c r="V36" s="46" t="n"/>
    </row>
    <row r="37" ht="13.8" customFormat="1" customHeight="1" s="13">
      <c r="A37" s="1" t="n"/>
      <c r="B37" s="1" t="n"/>
      <c r="C37" s="1" t="n"/>
      <c r="D37" s="1" t="n"/>
      <c r="E37" s="1" t="n"/>
      <c r="F37" s="1" t="n"/>
      <c r="G37" s="1" t="n"/>
      <c r="H37" s="1" t="n"/>
      <c r="I37" s="1" t="n"/>
      <c r="J37" s="1" t="n"/>
      <c r="K37" s="1" t="n"/>
      <c r="L37" s="1" t="n"/>
      <c r="M37" s="1" t="n"/>
      <c r="N37" s="1" t="n"/>
      <c r="O37" s="1" t="n"/>
      <c r="P37" s="1" t="n"/>
      <c r="Q37" s="1" t="n"/>
      <c r="R37" s="1" t="n"/>
      <c r="S37" s="1" t="n"/>
      <c r="T37" s="1" t="n"/>
      <c r="U37" s="1" t="n"/>
      <c r="V37" s="1" t="n"/>
    </row>
    <row r="38" ht="13.8" customFormat="1" customHeight="1" s="13">
      <c r="B38" s="7" t="n"/>
      <c r="C38" s="184" t="n"/>
      <c r="D38" s="8" t="n"/>
      <c r="E38" s="7" t="n"/>
      <c r="F38" s="7" t="n"/>
      <c r="G38" s="7" t="n"/>
      <c r="H38" s="184" t="n"/>
      <c r="I38" s="184" t="n"/>
      <c r="J38" s="184" t="n"/>
      <c r="K38" s="184" t="n"/>
      <c r="L38" s="184" t="n"/>
      <c r="M38" s="184" t="n"/>
      <c r="N38" s="184" t="n"/>
      <c r="O38" s="184" t="n"/>
      <c r="P38" s="184" t="n"/>
      <c r="Q38" s="184" t="n"/>
      <c r="R38" s="27" t="n"/>
      <c r="S38" s="1" t="n"/>
      <c r="T38" s="6" t="n"/>
      <c r="U38" s="1" t="n"/>
      <c r="V38" s="47" t="n"/>
    </row>
    <row r="39" ht="13.8" customFormat="1" customHeight="1" s="13">
      <c r="B39" s="7" t="n"/>
      <c r="C39" s="184" t="n"/>
      <c r="D39" s="8" t="n"/>
      <c r="E39" s="7" t="n"/>
      <c r="F39" s="7" t="n"/>
      <c r="G39" s="7" t="n"/>
      <c r="H39" s="184" t="n"/>
      <c r="I39" s="184" t="n"/>
      <c r="J39" s="184" t="n"/>
      <c r="K39" s="184" t="n"/>
      <c r="L39" s="184" t="n"/>
      <c r="M39" s="184" t="n"/>
      <c r="N39" s="184" t="n"/>
      <c r="O39" s="184" t="n"/>
      <c r="P39" s="184" t="n"/>
      <c r="Q39" s="184" t="n"/>
      <c r="R39" s="27" t="n"/>
      <c r="S39" s="1" t="n"/>
      <c r="T39" s="6" t="n"/>
      <c r="U39" s="1" t="n"/>
      <c r="V39" s="47" t="n"/>
    </row>
    <row r="40" ht="13.8" customFormat="1" customHeight="1" s="13">
      <c r="B40" s="7" t="n"/>
      <c r="C40" s="184" t="n"/>
      <c r="D40" s="8" t="n"/>
      <c r="E40" s="7" t="n"/>
      <c r="F40" s="7" t="n"/>
      <c r="G40" s="7" t="n"/>
      <c r="H40" s="184" t="n"/>
      <c r="I40" s="184" t="n"/>
      <c r="J40" s="184" t="n"/>
      <c r="K40" s="184" t="n"/>
      <c r="L40" s="184" t="n"/>
      <c r="M40" s="184" t="n"/>
      <c r="N40" s="184" t="n"/>
      <c r="O40" s="184" t="n"/>
      <c r="P40" s="184" t="n"/>
      <c r="Q40" s="184" t="n"/>
      <c r="R40" s="27" t="n"/>
      <c r="S40" s="1" t="n"/>
      <c r="T40" s="6" t="n"/>
      <c r="U40" s="1" t="n"/>
      <c r="V40" s="47" t="n"/>
    </row>
    <row r="41" ht="66" customFormat="1" customHeight="1" s="13">
      <c r="B41" s="303" t="inlineStr">
        <is>
          <t xml:space="preserve">Diagonal 18 No. 20-29 Fusagasugá – Cundinamarca
Teléfono (601)  8281483 Línea Gratuita 018000180414
www.ucundinamarca.edu.co   E-mail:  info@ucundinamarca.edu.co
NIT: 890.680.062-2                                                                             </t>
        </is>
      </c>
      <c r="V41" s="47" t="n"/>
    </row>
    <row r="42" ht="41.25" customFormat="1" customHeight="1" s="13">
      <c r="B42" s="304" t="inlineStr">
        <is>
          <t>Documento controlado por el Sistema de Gestión de la Calidad
Asegúrese que corresponde a la última versión consultando el Portal Institucional</t>
        </is>
      </c>
      <c r="V42" s="47" t="n"/>
    </row>
    <row r="43" ht="13.8" customFormat="1" customHeight="1" s="13">
      <c r="B43" s="7" t="n"/>
      <c r="C43" s="184" t="n"/>
      <c r="D43" s="8" t="n"/>
      <c r="E43" s="7" t="n"/>
      <c r="F43" s="7" t="n"/>
      <c r="G43" s="7" t="n"/>
      <c r="H43" s="184" t="n"/>
      <c r="I43" s="184" t="n"/>
      <c r="J43" s="184" t="n"/>
      <c r="K43" s="184" t="n"/>
      <c r="L43" s="184" t="n"/>
      <c r="M43" s="184" t="n"/>
      <c r="N43" s="184" t="n"/>
      <c r="O43" s="184" t="n"/>
      <c r="P43" s="184" t="n"/>
      <c r="Q43" s="184" t="n"/>
      <c r="R43" s="27" t="n"/>
      <c r="S43" s="1" t="n"/>
      <c r="T43" s="6" t="n"/>
      <c r="U43" s="1" t="n"/>
      <c r="V43" s="47" t="n"/>
    </row>
    <row r="44" ht="13.8" customFormat="1" customHeight="1" s="13">
      <c r="B44" s="7" t="n"/>
      <c r="C44" s="184" t="n"/>
      <c r="D44" s="8" t="n"/>
      <c r="E44" s="7" t="n"/>
      <c r="F44" s="7" t="n"/>
      <c r="G44" s="7" t="n"/>
      <c r="H44" s="184" t="n"/>
      <c r="I44" s="184" t="n"/>
      <c r="J44" s="184" t="n"/>
      <c r="K44" s="184" t="n"/>
      <c r="L44" s="184" t="n"/>
      <c r="M44" s="184" t="n"/>
      <c r="N44" s="184" t="n"/>
      <c r="O44" s="184" t="n"/>
      <c r="P44" s="184" t="n"/>
      <c r="Q44" s="184" t="n"/>
      <c r="R44" s="27" t="n"/>
      <c r="S44" s="1" t="n"/>
      <c r="T44" s="6" t="n"/>
      <c r="U44" s="1" t="n"/>
      <c r="V44" s="47" t="n"/>
    </row>
    <row r="45" ht="13.8" customFormat="1" customHeight="1" s="13">
      <c r="B45" s="7" t="n"/>
      <c r="C45" s="184" t="n"/>
      <c r="D45" s="8" t="n"/>
      <c r="E45" s="7" t="n"/>
      <c r="F45" s="7" t="n"/>
      <c r="G45" s="7" t="n"/>
      <c r="H45" s="184" t="n"/>
      <c r="I45" s="184" t="n"/>
      <c r="J45" s="184" t="n"/>
      <c r="K45" s="184" t="n"/>
      <c r="L45" s="184" t="n"/>
      <c r="M45" s="184" t="n"/>
      <c r="N45" s="184" t="n"/>
      <c r="O45" s="184" t="n"/>
      <c r="P45" s="184" t="n"/>
      <c r="Q45" s="184" t="n"/>
      <c r="R45" s="27" t="n"/>
      <c r="S45" s="1" t="n"/>
      <c r="T45" s="6" t="n"/>
      <c r="U45" s="1" t="n"/>
      <c r="V45" s="47" t="n"/>
    </row>
    <row r="54" hidden="1">
      <c r="D54" s="128" t="inlineStr">
        <is>
          <t>CALIDAD</t>
        </is>
      </c>
    </row>
    <row r="55" hidden="1">
      <c r="D55" s="128" t="inlineStr">
        <is>
          <t xml:space="preserve">AMBIENTAL </t>
        </is>
      </c>
    </row>
    <row r="56" hidden="1">
      <c r="D56" s="128" t="inlineStr">
        <is>
          <t xml:space="preserve">SEGURIDAD Y SALUD EN EL TRABAJO </t>
        </is>
      </c>
    </row>
    <row r="57" hidden="1">
      <c r="D57" s="128" t="inlineStr">
        <is>
          <t>SEGURIDAD DE LA INFORMACIÓN</t>
        </is>
      </c>
    </row>
    <row r="58" hidden="1">
      <c r="D58" s="128" t="inlineStr">
        <is>
          <t xml:space="preserve">ANTISOBORNO </t>
        </is>
      </c>
    </row>
    <row r="59">
      <c r="C59" s="21" t="n"/>
    </row>
    <row r="60">
      <c r="C60" s="21" t="n"/>
    </row>
    <row r="61">
      <c r="C61" s="21" t="n"/>
    </row>
    <row r="62">
      <c r="C62" s="21" t="n"/>
    </row>
    <row r="63">
      <c r="C63" s="21" t="n"/>
    </row>
    <row r="64">
      <c r="C64" s="21" t="n"/>
    </row>
  </sheetData>
  <sheetProtection selectLockedCells="1" selectUnlockedCells="0" algorithmName="SHA-512" sheet="1" objects="0" insertRows="0" insertHyperlinks="1" autoFilter="0" scenarios="0" formatColumns="0" deleteColumns="0" insertColumns="0" pivotTables="0" deleteRows="0" formatCells="0" saltValue="bIqwGSJO8dXSBlB1O6hBLw==" formatRows="0" sort="0" spinCount="100000" hashValue="S8GaN0qCOeORR5JMAuBEb/gnVAJH7sQ2JVb/tVIe48dBnBV0Nq6k2BF7H4A119VTlnvJYYG99t7zMsktARdOxQ=="/>
  <mergeCells count="70">
    <mergeCell ref="R26:R28"/>
    <mergeCell ref="B41:U41"/>
    <mergeCell ref="T26:T28"/>
    <mergeCell ref="J26:J28"/>
    <mergeCell ref="R21:R25"/>
    <mergeCell ref="L26:L28"/>
    <mergeCell ref="Q14:Q15"/>
    <mergeCell ref="D2:R2"/>
    <mergeCell ref="T21:T25"/>
    <mergeCell ref="I21:I25"/>
    <mergeCell ref="U21:U25"/>
    <mergeCell ref="U16:U20"/>
    <mergeCell ref="B12:B13"/>
    <mergeCell ref="F12:F13"/>
    <mergeCell ref="L12:L13"/>
    <mergeCell ref="H16:H20"/>
    <mergeCell ref="C14:C28"/>
    <mergeCell ref="N12:N13"/>
    <mergeCell ref="J16:J20"/>
    <mergeCell ref="E14:E28"/>
    <mergeCell ref="B10:U11"/>
    <mergeCell ref="G16:G20"/>
    <mergeCell ref="G26:G28"/>
    <mergeCell ref="S26:S28"/>
    <mergeCell ref="N14:N15"/>
    <mergeCell ref="U26:U28"/>
    <mergeCell ref="R12:R13"/>
    <mergeCell ref="T12:T13"/>
    <mergeCell ref="J21:J25"/>
    <mergeCell ref="Q7:R8"/>
    <mergeCell ref="T16:T20"/>
    <mergeCell ref="L21:L25"/>
    <mergeCell ref="I12:I13"/>
    <mergeCell ref="K12:K13"/>
    <mergeCell ref="M12:M13"/>
    <mergeCell ref="B14:B28"/>
    <mergeCell ref="O12:O13"/>
    <mergeCell ref="U12:U13"/>
    <mergeCell ref="B42:U42"/>
    <mergeCell ref="D3:R3"/>
    <mergeCell ref="S5:U5"/>
    <mergeCell ref="H26:H28"/>
    <mergeCell ref="M14:M15"/>
    <mergeCell ref="I26:I28"/>
    <mergeCell ref="K16:K20"/>
    <mergeCell ref="G21:G25"/>
    <mergeCell ref="L16:L20"/>
    <mergeCell ref="S4:U4"/>
    <mergeCell ref="S16:S20"/>
    <mergeCell ref="H12:H13"/>
    <mergeCell ref="J12:J13"/>
    <mergeCell ref="P12:P13"/>
    <mergeCell ref="S21:S25"/>
    <mergeCell ref="O14:O15"/>
    <mergeCell ref="D4:R5"/>
    <mergeCell ref="K21:K25"/>
    <mergeCell ref="K26:K28"/>
    <mergeCell ref="P14:P15"/>
    <mergeCell ref="R14:R15"/>
    <mergeCell ref="B2:C5"/>
    <mergeCell ref="R16:R20"/>
    <mergeCell ref="H21:H25"/>
    <mergeCell ref="G12:G13"/>
    <mergeCell ref="I16:I20"/>
    <mergeCell ref="D14:D28"/>
    <mergeCell ref="S3:U3"/>
    <mergeCell ref="Q12:Q13"/>
    <mergeCell ref="F14:F28"/>
    <mergeCell ref="S12:S13"/>
    <mergeCell ref="S2:U2"/>
  </mergeCells>
  <conditionalFormatting sqref="T14 T26 T29:T36">
    <cfRule type="cellIs" priority="9" operator="equal" dxfId="3">
      <formula>5</formula>
    </cfRule>
    <cfRule type="cellIs" priority="10" operator="equal" dxfId="2">
      <formula>1</formula>
    </cfRule>
    <cfRule type="cellIs" priority="11" operator="equal" dxfId="1">
      <formula>2</formula>
    </cfRule>
    <cfRule type="cellIs" priority="12" operator="equal" dxfId="0">
      <formula>4</formula>
    </cfRule>
  </conditionalFormatting>
  <conditionalFormatting sqref="T15">
    <cfRule type="cellIs" priority="1" operator="equal" dxfId="3">
      <formula>5</formula>
    </cfRule>
    <cfRule type="cellIs" priority="2" operator="equal" dxfId="2">
      <formula>1</formula>
    </cfRule>
    <cfRule type="cellIs" priority="3" operator="equal" dxfId="1">
      <formula>2</formula>
    </cfRule>
    <cfRule type="cellIs" priority="4" operator="equal" dxfId="0">
      <formula>4</formula>
    </cfRule>
  </conditionalFormatting>
  <dataValidations count="2">
    <dataValidation sqref="E13" showDropDown="0" showInputMessage="1" showErrorMessage="1" allowBlank="1" error="Debe seleccionar un Sistema de Gestión" prompt="Seleccione el Sistema de Gestión que corresponda" type="list">
      <formula1>$D$54:$D$57</formula1>
    </dataValidation>
    <dataValidation sqref="D13" showDropDown="0" showInputMessage="1" showErrorMessage="1" allowBlank="1" error="Debe seleccionar un Sistema de Gestión" prompt="Seleccione el Sistema de Gestión que corresponda" type="list">
      <formula1>$D$54:$D$58</formula1>
    </dataValidation>
  </dataValidations>
  <hyperlinks>
    <hyperlink ref="U14" location="'AJU-4'!A1" display="AJU-4"/>
    <hyperlink ref="U15" location="'AJU-7'!A1" display="AJU-7"/>
    <hyperlink ref="U16" location="'AJU-5'!A1" display="AJU-5"/>
    <hyperlink ref="U21" location="'AJU-6'!A1" display="AJU-6"/>
    <hyperlink ref="U26" location="'AJU-8'!A1" display="AJU-8"/>
  </hyperlinks>
  <pageMargins left="0.7086614173228347" right="0.7086614173228347" top="0.7480314960629921" bottom="0.7480314960629921" header="0.3149606299212598" footer="0.3149606299212598"/>
  <pageSetup orientation="portrait" scale="18"/>
  <drawing xmlns:r="http://schemas.openxmlformats.org/officeDocument/2006/relationships" r:id="rId1"/>
</worksheet>
</file>

<file path=xl/worksheets/sheet2.xml><?xml version="1.0" encoding="utf-8"?>
<worksheet xmlns="http://schemas.openxmlformats.org/spreadsheetml/2006/main">
  <sheetPr codeName="Hoja45">
    <tabColor rgb="FFEDE394"/>
    <outlinePr summaryBelow="1" summaryRight="1"/>
    <pageSetUpPr/>
  </sheetPr>
  <dimension ref="A2:AB99"/>
  <sheetViews>
    <sheetView workbookViewId="0">
      <selection activeCell="A1" sqref="A1"/>
    </sheetView>
  </sheetViews>
  <sheetFormatPr baseColWidth="10" defaultColWidth="11.44140625" defaultRowHeight="15"/>
  <cols>
    <col width="4" customWidth="1" style="30" min="1" max="1"/>
    <col width="6.44140625" customWidth="1" style="30" min="2" max="2"/>
    <col width="25.109375" customWidth="1" style="30" min="3" max="3"/>
    <col width="15.109375" customWidth="1" style="30" min="4" max="4"/>
    <col width="12.6640625" customWidth="1" style="30" min="5" max="5"/>
    <col width="15.109375" customWidth="1" style="30" min="6" max="6"/>
    <col width="14" customWidth="1" style="30" min="7" max="7"/>
    <col width="11.44140625" customWidth="1" style="30" min="8" max="8"/>
    <col width="12.88671875" customWidth="1" style="30" min="9" max="9"/>
    <col width="15.5546875" customWidth="1" style="30" min="10" max="10"/>
    <col width="14.44140625" customWidth="1" style="30" min="11" max="11"/>
    <col width="15.33203125" customWidth="1" style="30" min="12" max="15"/>
    <col width="6.44140625" customWidth="1" style="30" min="16" max="16"/>
    <col width="11.44140625" customWidth="1" style="30" min="17" max="28"/>
    <col width="11.44140625" customWidth="1" style="28" min="29" max="16384"/>
  </cols>
  <sheetData>
    <row r="1" ht="10.5" customHeight="1"/>
    <row r="2">
      <c r="B2" s="134" t="inlineStr">
        <is>
          <t xml:space="preserve">      REGRESAR</t>
        </is>
      </c>
      <c r="D2" s="1" t="n"/>
      <c r="E2" s="1" t="n"/>
      <c r="F2" s="1" t="n"/>
      <c r="G2" s="1" t="n"/>
      <c r="H2" s="1" t="n"/>
      <c r="I2" s="1" t="n"/>
      <c r="J2" s="1" t="n"/>
      <c r="K2" s="1" t="n"/>
      <c r="L2" s="1" t="n"/>
      <c r="M2" s="1" t="n"/>
      <c r="N2" s="1" t="n"/>
      <c r="O2" s="1" t="n"/>
      <c r="P2" s="1" t="n"/>
    </row>
    <row r="3">
      <c r="D3" s="1" t="n"/>
      <c r="E3" s="1" t="n"/>
      <c r="F3" s="1" t="n"/>
      <c r="G3" s="1" t="n"/>
      <c r="H3" s="1" t="n"/>
      <c r="I3" s="1" t="n"/>
      <c r="J3" s="1" t="n"/>
      <c r="K3" s="1" t="n"/>
      <c r="L3" s="1" t="n"/>
      <c r="M3" s="1" t="n"/>
      <c r="N3" s="1" t="n"/>
      <c r="O3" s="1" t="n"/>
      <c r="P3" s="1" t="n"/>
    </row>
    <row r="4" ht="15.75" customHeight="1">
      <c r="D4" s="1" t="n"/>
      <c r="E4" s="1" t="n"/>
      <c r="F4" s="1" t="n"/>
      <c r="G4" s="1" t="n"/>
      <c r="H4" s="1" t="n"/>
      <c r="I4" s="1" t="n"/>
      <c r="J4" s="1" t="n"/>
      <c r="K4" s="1" t="n"/>
      <c r="L4" s="1" t="n"/>
      <c r="M4" s="1" t="n"/>
      <c r="N4" s="1" t="n"/>
      <c r="O4" s="1" t="n"/>
      <c r="P4" s="1" t="n"/>
    </row>
    <row r="5" ht="15.75" customHeight="1">
      <c r="B5" s="1" t="n"/>
      <c r="C5" s="160" t="n"/>
      <c r="D5" s="461" t="n"/>
      <c r="E5" s="324" t="inlineStr">
        <is>
          <t>MACROPROCESO ESTRATÉGICO</t>
        </is>
      </c>
      <c r="F5" s="417" t="n"/>
      <c r="G5" s="417" t="n"/>
      <c r="H5" s="417" t="n"/>
      <c r="I5" s="417" t="n"/>
      <c r="J5" s="417" t="n"/>
      <c r="K5" s="417" t="n"/>
      <c r="L5" s="418" t="n"/>
      <c r="M5" s="324" t="inlineStr">
        <is>
          <t>CÓDIGO: ESGr027</t>
        </is>
      </c>
      <c r="N5" s="417" t="n"/>
      <c r="O5" s="418" t="n"/>
      <c r="P5" s="1" t="n"/>
    </row>
    <row r="6" ht="15.75" customHeight="1">
      <c r="B6" s="1" t="n"/>
      <c r="C6" s="419" t="n"/>
      <c r="D6" s="452" t="n"/>
      <c r="E6" s="324" t="inlineStr">
        <is>
          <t>PROCESO GESTIÓN SISTEMAS INTEGRADOS</t>
        </is>
      </c>
      <c r="F6" s="417" t="n"/>
      <c r="G6" s="417" t="n"/>
      <c r="H6" s="417" t="n"/>
      <c r="I6" s="417" t="n"/>
      <c r="J6" s="417" t="n"/>
      <c r="K6" s="417" t="n"/>
      <c r="L6" s="418" t="n"/>
      <c r="M6" s="324" t="inlineStr">
        <is>
          <t>VERSIÓN: 7</t>
        </is>
      </c>
      <c r="N6" s="417" t="n"/>
      <c r="O6" s="418" t="n"/>
      <c r="P6" s="1" t="n"/>
    </row>
    <row r="7" ht="15" customHeight="1">
      <c r="B7" s="1" t="n"/>
      <c r="C7" s="419" t="n"/>
      <c r="D7" s="452" t="n"/>
      <c r="E7" s="324" t="inlineStr">
        <is>
          <t>MATRIZ DE MEDICIÓN Y SEGUIMIENTO A LOS PROCESOS DE GESTIÓN</t>
        </is>
      </c>
      <c r="F7" s="414" t="n"/>
      <c r="G7" s="414" t="n"/>
      <c r="H7" s="414" t="n"/>
      <c r="I7" s="414" t="n"/>
      <c r="J7" s="414" t="n"/>
      <c r="K7" s="414" t="n"/>
      <c r="L7" s="461" t="n"/>
      <c r="M7" s="324" t="inlineStr">
        <is>
          <t>VIGENCIA: 2020-03-20</t>
        </is>
      </c>
      <c r="N7" s="417" t="n"/>
      <c r="O7" s="418" t="n"/>
      <c r="P7" s="1" t="n"/>
    </row>
    <row r="8" ht="15.75" customHeight="1">
      <c r="B8" s="1" t="n"/>
      <c r="C8" s="422" t="n"/>
      <c r="D8" s="455" t="n"/>
      <c r="E8" s="422" t="n"/>
      <c r="F8" s="423" t="n"/>
      <c r="G8" s="423" t="n"/>
      <c r="H8" s="423" t="n"/>
      <c r="I8" s="423" t="n"/>
      <c r="J8" s="423" t="n"/>
      <c r="K8" s="423" t="n"/>
      <c r="L8" s="455" t="n"/>
      <c r="M8" s="324" t="inlineStr">
        <is>
          <t>PÁGINA: 1 de 1</t>
        </is>
      </c>
      <c r="N8" s="417" t="n"/>
      <c r="O8" s="418" t="n"/>
      <c r="P8" s="1" t="n"/>
    </row>
    <row r="9" ht="15.75" customHeight="1">
      <c r="B9" s="1" t="n"/>
      <c r="C9" s="6" t="n"/>
      <c r="D9" s="6" t="n"/>
      <c r="E9" s="29" t="n"/>
      <c r="F9" s="29" t="n"/>
      <c r="G9" s="29" t="n"/>
      <c r="H9" s="29" t="n"/>
      <c r="I9" s="29" t="n"/>
      <c r="J9" s="29" t="n"/>
      <c r="K9" s="29" t="n"/>
      <c r="L9" s="29" t="n"/>
      <c r="M9" s="184" t="n"/>
      <c r="N9" s="184" t="n"/>
      <c r="O9" s="184" t="n"/>
      <c r="P9" s="1" t="n"/>
    </row>
    <row r="10" ht="15.75" customFormat="1" customHeight="1" s="39">
      <c r="A10" s="332" t="n"/>
      <c r="B10" s="323" t="n"/>
      <c r="C10" s="152" t="inlineStr">
        <is>
          <t>FICHA DE INDICADOR</t>
        </is>
      </c>
      <c r="D10" s="462" t="n"/>
      <c r="E10" s="462" t="n"/>
      <c r="F10" s="462" t="n"/>
      <c r="G10" s="462" t="n"/>
      <c r="H10" s="462" t="n"/>
      <c r="I10" s="462" t="n"/>
      <c r="J10" s="462" t="n"/>
      <c r="K10" s="462" t="n"/>
      <c r="L10" s="462" t="n"/>
      <c r="M10" s="462" t="n"/>
      <c r="N10" s="462" t="n"/>
      <c r="O10" s="463" t="n"/>
      <c r="P10" s="323" t="n"/>
      <c r="Q10" s="332" t="n"/>
      <c r="R10" s="332" t="n"/>
      <c r="S10" s="332" t="n"/>
      <c r="T10" s="332" t="n"/>
      <c r="U10" s="332" t="n"/>
      <c r="V10" s="332" t="n"/>
      <c r="W10" s="332" t="n"/>
      <c r="X10" s="332" t="n"/>
      <c r="Y10" s="332" t="n"/>
      <c r="Z10" s="332" t="n"/>
      <c r="AA10" s="332" t="n"/>
      <c r="AB10" s="332" t="n"/>
    </row>
    <row r="11" ht="15.75" customFormat="1" customHeight="1" s="39">
      <c r="A11" s="332" t="n"/>
      <c r="B11" s="323" t="n"/>
      <c r="C11" s="464" t="n"/>
      <c r="D11" s="465" t="n"/>
      <c r="E11" s="465" t="n"/>
      <c r="F11" s="465" t="n"/>
      <c r="G11" s="465" t="n"/>
      <c r="H11" s="465" t="n"/>
      <c r="I11" s="465" t="n"/>
      <c r="J11" s="465" t="n"/>
      <c r="K11" s="465" t="n"/>
      <c r="L11" s="465" t="n"/>
      <c r="M11" s="465" t="n"/>
      <c r="N11" s="465" t="n"/>
      <c r="O11" s="466" t="n"/>
      <c r="P11" s="323" t="n"/>
      <c r="Q11" s="332" t="n"/>
      <c r="R11" s="332" t="n"/>
      <c r="S11" s="332" t="n"/>
      <c r="T11" s="332" t="n"/>
      <c r="U11" s="332" t="n"/>
      <c r="V11" s="332" t="n"/>
      <c r="W11" s="332" t="n"/>
      <c r="X11" s="332" t="n"/>
      <c r="Y11" s="332" t="n"/>
      <c r="Z11" s="332" t="n"/>
      <c r="AA11" s="332" t="n"/>
      <c r="AB11" s="332" t="n"/>
    </row>
    <row r="12" ht="30" customFormat="1" customHeight="1" s="39">
      <c r="A12" s="332" t="n"/>
      <c r="B12" s="323" t="n"/>
      <c r="C12" s="325" t="inlineStr">
        <is>
          <t>MACROPROCESO</t>
        </is>
      </c>
      <c r="D12" s="455" t="n"/>
      <c r="E12" s="326" t="n"/>
      <c r="F12" s="423" t="n"/>
      <c r="G12" s="423" t="n"/>
      <c r="H12" s="455" t="n"/>
      <c r="I12" s="325" t="inlineStr">
        <is>
          <t>NOMBRE DEL INDICADOR</t>
        </is>
      </c>
      <c r="J12" s="455" t="n"/>
      <c r="K12" s="327" t="n"/>
      <c r="L12" s="423" t="n"/>
      <c r="M12" s="423" t="n"/>
      <c r="N12" s="423" t="n"/>
      <c r="O12" s="455" t="n"/>
      <c r="P12" s="323" t="n"/>
      <c r="Q12" s="332" t="n"/>
      <c r="R12" s="332" t="n"/>
      <c r="S12" s="332" t="n"/>
      <c r="T12" s="332" t="n"/>
      <c r="U12" s="332" t="n"/>
      <c r="V12" s="332" t="n"/>
      <c r="W12" s="332" t="n"/>
      <c r="X12" s="332" t="n"/>
      <c r="Y12" s="332" t="n"/>
      <c r="Z12" s="332" t="n"/>
      <c r="AA12" s="332" t="n"/>
      <c r="AB12" s="332" t="n"/>
    </row>
    <row r="13" ht="15.6" customFormat="1" customHeight="1" s="39">
      <c r="A13" s="332" t="n"/>
      <c r="B13" s="323" t="n"/>
      <c r="C13" s="156" t="inlineStr">
        <is>
          <t>PROCESO GESTIÓN</t>
        </is>
      </c>
      <c r="D13" s="418" t="n"/>
      <c r="E13" s="322" t="n"/>
      <c r="F13" s="417" t="n"/>
      <c r="G13" s="417" t="n"/>
      <c r="H13" s="417" t="n"/>
      <c r="I13" s="417" t="n"/>
      <c r="J13" s="417" t="n"/>
      <c r="K13" s="417" t="n"/>
      <c r="L13" s="417" t="n"/>
      <c r="M13" s="417" t="n"/>
      <c r="N13" s="417" t="n"/>
      <c r="O13" s="418" t="n"/>
      <c r="P13" s="323" t="n"/>
      <c r="Q13" s="332" t="n"/>
      <c r="R13" s="332" t="n"/>
      <c r="S13" s="332" t="n"/>
      <c r="T13" s="332" t="n"/>
      <c r="U13" s="332" t="n"/>
      <c r="V13" s="332" t="n"/>
      <c r="W13" s="332" t="n"/>
      <c r="X13" s="332" t="n"/>
      <c r="Y13" s="332" t="n"/>
      <c r="Z13" s="332" t="n"/>
      <c r="AA13" s="332" t="n"/>
      <c r="AB13" s="332" t="n"/>
    </row>
    <row r="14" ht="15.75" customFormat="1" customHeight="1" s="39">
      <c r="A14" s="332" t="n"/>
      <c r="B14" s="323" t="n"/>
      <c r="C14" s="156" t="inlineStr">
        <is>
          <t>RESPONSABLE DE MEDICIÓN</t>
        </is>
      </c>
      <c r="D14" s="418" t="n"/>
      <c r="E14" s="157" t="n"/>
      <c r="F14" s="417" t="n"/>
      <c r="G14" s="417" t="n"/>
      <c r="H14" s="417" t="n"/>
      <c r="I14" s="417" t="n"/>
      <c r="J14" s="417" t="n"/>
      <c r="K14" s="417" t="n"/>
      <c r="L14" s="417" t="n"/>
      <c r="M14" s="417" t="n"/>
      <c r="N14" s="417" t="n"/>
      <c r="O14" s="418" t="n"/>
      <c r="P14" s="323" t="n"/>
      <c r="Q14" s="332" t="n"/>
      <c r="R14" s="332" t="n"/>
      <c r="S14" s="332" t="n"/>
      <c r="T14" s="332" t="n"/>
      <c r="U14" s="332" t="n"/>
      <c r="V14" s="332" t="n"/>
      <c r="W14" s="332" t="n"/>
      <c r="X14" s="332" t="n"/>
      <c r="Y14" s="332" t="n"/>
      <c r="Z14" s="332" t="n"/>
      <c r="AA14" s="332" t="n"/>
      <c r="AB14" s="332" t="n"/>
    </row>
    <row r="15" ht="15.6" customFormat="1" customHeight="1" s="39">
      <c r="A15" s="332" t="n"/>
      <c r="B15" s="323" t="n"/>
      <c r="C15" s="323" t="n"/>
      <c r="P15" s="323" t="n"/>
      <c r="Q15" s="332" t="n"/>
      <c r="R15" s="332" t="n"/>
      <c r="S15" s="332" t="n"/>
      <c r="T15" s="332" t="n"/>
      <c r="U15" s="332" t="n"/>
      <c r="V15" s="332" t="n"/>
      <c r="W15" s="332" t="n"/>
      <c r="X15" s="332" t="n"/>
      <c r="Y15" s="332" t="n"/>
      <c r="Z15" s="332" t="n"/>
      <c r="AA15" s="332" t="n"/>
      <c r="AB15" s="332" t="n"/>
    </row>
    <row r="16" ht="15.6" customFormat="1" customHeight="1" s="39">
      <c r="A16" s="332" t="n"/>
      <c r="B16" s="323" t="n"/>
      <c r="C16" s="320" t="inlineStr">
        <is>
          <t>1. COMPORTAMIENTO DE INDICADOR</t>
        </is>
      </c>
      <c r="D16" s="417" t="n"/>
      <c r="E16" s="417" t="n"/>
      <c r="F16" s="417" t="n"/>
      <c r="G16" s="417" t="n"/>
      <c r="H16" s="417" t="n"/>
      <c r="I16" s="417" t="n"/>
      <c r="J16" s="417" t="n"/>
      <c r="K16" s="417" t="n"/>
      <c r="L16" s="417" t="n"/>
      <c r="M16" s="417" t="n"/>
      <c r="N16" s="417" t="n"/>
      <c r="O16" s="418" t="n"/>
      <c r="P16" s="323" t="n"/>
      <c r="Q16" s="332" t="n"/>
      <c r="R16" s="332" t="n"/>
      <c r="S16" s="332" t="n"/>
      <c r="T16" s="332" t="n"/>
      <c r="U16" s="332" t="n"/>
      <c r="V16" s="332" t="n"/>
      <c r="W16" s="332" t="n"/>
      <c r="X16" s="332" t="n"/>
      <c r="Y16" s="332" t="n"/>
      <c r="Z16" s="332" t="n"/>
      <c r="AA16" s="332" t="n"/>
      <c r="AB16" s="332" t="n"/>
    </row>
    <row r="17" ht="36" customFormat="1" customHeight="1" s="39">
      <c r="A17" s="332" t="n"/>
      <c r="B17" s="323" t="n"/>
      <c r="C17" s="156" t="inlineStr">
        <is>
          <t xml:space="preserve">CLASIFICACIÓN DE LA MEDICIÓN </t>
        </is>
      </c>
      <c r="D17" s="418" t="n"/>
      <c r="E17" s="467" t="n">
        <v>2</v>
      </c>
      <c r="F17" s="417" t="n"/>
      <c r="G17" s="418" t="n"/>
      <c r="H17" s="156" t="inlineStr">
        <is>
          <t>TIPO DE INDICADOR</t>
        </is>
      </c>
      <c r="I17" s="418" t="n"/>
      <c r="J17" s="468" t="n"/>
      <c r="K17" s="418" t="n"/>
      <c r="L17" s="156" t="inlineStr">
        <is>
          <t>META</t>
        </is>
      </c>
      <c r="M17" s="418" t="n"/>
      <c r="N17" s="321" t="n"/>
      <c r="O17" s="418" t="n"/>
      <c r="P17" s="184" t="n"/>
      <c r="Q17" s="332" t="n"/>
      <c r="R17" s="333" t="n"/>
      <c r="S17" s="332" t="n"/>
      <c r="W17" s="332" t="n"/>
      <c r="X17" s="332" t="n"/>
      <c r="Y17" s="332" t="n"/>
      <c r="Z17" s="332" t="n"/>
      <c r="AA17" s="332" t="n"/>
      <c r="AB17" s="332" t="n"/>
    </row>
    <row r="18" ht="15.75" customFormat="1" customHeight="1" s="39">
      <c r="A18" s="332" t="n"/>
      <c r="B18" s="323" t="n"/>
      <c r="C18" s="156" t="inlineStr">
        <is>
          <t>FORMULA</t>
        </is>
      </c>
      <c r="D18" s="461" t="n"/>
      <c r="E18" s="198" t="n"/>
      <c r="F18" s="414" t="n"/>
      <c r="G18" s="414" t="n"/>
      <c r="H18" s="414" t="n"/>
      <c r="I18" s="414" t="n"/>
      <c r="J18" s="414" t="n"/>
      <c r="K18" s="461" t="n"/>
      <c r="L18" s="156" t="inlineStr">
        <is>
          <t>UNIDAD DE MEDIDA</t>
        </is>
      </c>
      <c r="M18" s="461" t="n"/>
      <c r="N18" s="469" t="n"/>
      <c r="O18" s="461" t="n"/>
      <c r="W18" s="332" t="n"/>
      <c r="X18" s="332" t="n"/>
      <c r="Y18" s="332" t="n"/>
      <c r="Z18" s="332" t="n"/>
      <c r="AA18" s="332" t="n"/>
      <c r="AB18" s="332" t="n"/>
    </row>
    <row r="19" ht="15.75" customFormat="1" customHeight="1" s="39">
      <c r="A19" s="332" t="n"/>
      <c r="B19" s="323" t="n"/>
      <c r="C19" s="422" t="n"/>
      <c r="D19" s="455" t="n"/>
      <c r="E19" s="422" t="n"/>
      <c r="F19" s="423" t="n"/>
      <c r="G19" s="423" t="n"/>
      <c r="H19" s="423" t="n"/>
      <c r="I19" s="423" t="n"/>
      <c r="J19" s="423" t="n"/>
      <c r="K19" s="455" t="n"/>
      <c r="L19" s="422" t="n"/>
      <c r="M19" s="455" t="n"/>
      <c r="N19" s="422" t="n"/>
      <c r="O19" s="455" t="n"/>
      <c r="P19" s="29" t="n"/>
      <c r="Q19" s="343" t="n"/>
      <c r="R19" s="343" t="n"/>
      <c r="S19" s="334" t="n"/>
      <c r="U19" s="344" t="n"/>
      <c r="V19" s="334" t="n"/>
      <c r="W19" s="332" t="n"/>
      <c r="X19" s="332" t="n"/>
      <c r="Y19" s="332" t="n"/>
      <c r="Z19" s="332" t="n"/>
      <c r="AA19" s="332" t="n"/>
      <c r="AB19" s="332" t="n"/>
    </row>
    <row r="20" ht="15.75" customFormat="1" customHeight="1" s="39">
      <c r="A20" s="332" t="n"/>
      <c r="B20" s="323" t="n"/>
      <c r="C20" s="156" t="inlineStr">
        <is>
          <t>TENDENCIA</t>
        </is>
      </c>
      <c r="D20" s="461" t="n"/>
      <c r="E20" s="198" t="n"/>
      <c r="F20" s="414" t="n"/>
      <c r="G20" s="461" t="n"/>
      <c r="H20" s="153" t="inlineStr">
        <is>
          <t>NIVEL DE SEGREGACIÓN *</t>
        </is>
      </c>
      <c r="I20" s="461" t="n"/>
      <c r="J20" s="198" t="n"/>
      <c r="K20" s="461" t="n"/>
      <c r="L20" s="156" t="inlineStr">
        <is>
          <t>ESCALA</t>
        </is>
      </c>
      <c r="M20" s="417" t="n"/>
      <c r="N20" s="417" t="n"/>
      <c r="O20" s="418" t="n"/>
      <c r="P20" s="29" t="n"/>
      <c r="Q20" s="343" t="n"/>
      <c r="W20" s="332" t="n"/>
      <c r="X20" s="332" t="n"/>
      <c r="Y20" s="332" t="n"/>
      <c r="Z20" s="332" t="n"/>
      <c r="AA20" s="332" t="n"/>
      <c r="AB20" s="332" t="n"/>
    </row>
    <row r="21" ht="15.75" customFormat="1" customHeight="1" s="39">
      <c r="A21" s="332" t="n"/>
      <c r="B21" s="323" t="n"/>
      <c r="C21" s="419" t="n"/>
      <c r="D21" s="452" t="n"/>
      <c r="E21" s="419" t="n"/>
      <c r="G21" s="452" t="n"/>
      <c r="H21" s="419" t="n"/>
      <c r="I21" s="452" t="n"/>
      <c r="J21" s="419" t="n"/>
      <c r="K21" s="452" t="n"/>
      <c r="L21" s="198" t="inlineStr">
        <is>
          <t>Deficiente</t>
        </is>
      </c>
      <c r="M21" s="198" t="inlineStr">
        <is>
          <t>Aceptable</t>
        </is>
      </c>
      <c r="N21" s="198" t="inlineStr">
        <is>
          <t>Bueno</t>
        </is>
      </c>
      <c r="O21" s="198" t="inlineStr">
        <is>
          <t>Excelente</t>
        </is>
      </c>
      <c r="P21" s="29" t="n"/>
      <c r="Q21" s="343" t="n"/>
      <c r="W21" s="332" t="n"/>
      <c r="X21" s="332" t="n"/>
      <c r="Y21" s="332" t="n"/>
      <c r="Z21" s="332" t="n"/>
      <c r="AA21" s="332" t="n"/>
      <c r="AB21" s="332" t="n"/>
    </row>
    <row r="22" ht="15.75" customFormat="1" customHeight="1" s="39">
      <c r="A22" s="332" t="n"/>
      <c r="B22" s="323" t="n"/>
      <c r="C22" s="422" t="n"/>
      <c r="D22" s="455" t="n"/>
      <c r="E22" s="422" t="n"/>
      <c r="F22" s="423" t="n"/>
      <c r="G22" s="455" t="n"/>
      <c r="H22" s="422" t="n"/>
      <c r="I22" s="455" t="n"/>
      <c r="J22" s="422" t="n"/>
      <c r="K22" s="455" t="n"/>
      <c r="L22" s="49" t="n"/>
      <c r="M22" s="50" t="n"/>
      <c r="N22" s="51" t="n"/>
      <c r="O22" s="52" t="n"/>
      <c r="P22" s="29" t="n"/>
      <c r="Q22" s="343" t="n"/>
      <c r="W22" s="332" t="n"/>
      <c r="X22" s="332" t="n"/>
      <c r="Y22" s="332" t="n"/>
      <c r="Z22" s="332" t="n"/>
      <c r="AA22" s="332" t="n"/>
      <c r="AB22" s="332" t="n"/>
    </row>
    <row r="23" ht="15.75" customFormat="1" customHeight="1" s="39">
      <c r="A23" s="332" t="n"/>
      <c r="B23" s="323" t="n"/>
      <c r="C23" s="156" t="inlineStr">
        <is>
          <t>ORIGEN DE DATOS</t>
        </is>
      </c>
      <c r="D23" s="461" t="n"/>
      <c r="E23" s="34" t="n"/>
      <c r="F23" s="414" t="n"/>
      <c r="G23" s="461" t="n"/>
      <c r="H23" s="153" t="inlineStr">
        <is>
          <t>FRECUENCIA DE LA MEDICIÓN</t>
        </is>
      </c>
      <c r="I23" s="461" t="n"/>
      <c r="J23" s="198" t="inlineStr">
        <is>
          <t>TRIMESTRAL</t>
        </is>
      </c>
      <c r="K23" s="461" t="n"/>
      <c r="L23" s="153" t="inlineStr">
        <is>
          <t>FRECUENCIA DE RESULTADO</t>
        </is>
      </c>
      <c r="M23" s="461" t="n"/>
      <c r="N23" s="198" t="inlineStr">
        <is>
          <t>ANUAL</t>
        </is>
      </c>
      <c r="O23" s="461" t="n"/>
      <c r="P23" s="29" t="n"/>
      <c r="Q23" s="343" t="n"/>
      <c r="W23" s="332" t="n"/>
      <c r="X23" s="332" t="n"/>
      <c r="Y23" s="332" t="n"/>
      <c r="Z23" s="332" t="n"/>
      <c r="AA23" s="332" t="n"/>
      <c r="AB23" s="332" t="n"/>
    </row>
    <row r="24" ht="15.75" customFormat="1" customHeight="1" s="39">
      <c r="A24" s="332" t="n"/>
      <c r="B24" s="323" t="n"/>
      <c r="C24" s="422" t="n"/>
      <c r="D24" s="455" t="n"/>
      <c r="E24" s="422" t="n"/>
      <c r="F24" s="423" t="n"/>
      <c r="G24" s="455" t="n"/>
      <c r="H24" s="422" t="n"/>
      <c r="I24" s="455" t="n"/>
      <c r="J24" s="422" t="n"/>
      <c r="K24" s="455" t="n"/>
      <c r="L24" s="422" t="n"/>
      <c r="M24" s="455" t="n"/>
      <c r="N24" s="422" t="n"/>
      <c r="O24" s="455" t="n"/>
      <c r="P24" s="29" t="n"/>
      <c r="Q24" s="343" t="n"/>
      <c r="W24" s="332" t="n"/>
      <c r="X24" s="332" t="n"/>
      <c r="Y24" s="332" t="n"/>
      <c r="Z24" s="332" t="n"/>
      <c r="AA24" s="332" t="n"/>
      <c r="AB24" s="332" t="n"/>
    </row>
    <row r="25" ht="15.75" customHeight="1">
      <c r="B25" s="1" t="n"/>
      <c r="C25" s="11" t="n"/>
      <c r="D25" s="11" t="n"/>
      <c r="E25" s="316" t="n"/>
      <c r="F25" s="316" t="n"/>
      <c r="G25" s="11" t="n"/>
      <c r="H25" s="11" t="n"/>
      <c r="I25" s="11" t="n"/>
      <c r="J25" s="184" t="n"/>
      <c r="K25" s="184" t="n"/>
      <c r="L25" s="11" t="n"/>
      <c r="M25" s="11" t="n"/>
      <c r="N25" s="184" t="n"/>
      <c r="O25" s="184" t="n"/>
      <c r="P25" s="31" t="n"/>
      <c r="Q25" s="32" t="n"/>
    </row>
    <row r="26">
      <c r="B26" s="1" t="n"/>
      <c r="C26" s="200" t="inlineStr">
        <is>
          <t>RESULTADOS</t>
        </is>
      </c>
      <c r="D26" s="414" t="n"/>
      <c r="E26" s="414" t="n"/>
      <c r="F26" s="414" t="n"/>
      <c r="G26" s="414" t="n"/>
      <c r="H26" s="414" t="n"/>
      <c r="I26" s="414" t="n"/>
      <c r="J26" s="414" t="n"/>
      <c r="K26" s="414" t="n"/>
      <c r="L26" s="414" t="n"/>
      <c r="M26" s="414" t="n"/>
      <c r="N26" s="414" t="n"/>
      <c r="O26" s="461" t="n"/>
      <c r="P26" s="31" t="n"/>
      <c r="Q26" s="32" t="n"/>
    </row>
    <row r="27" ht="15" customHeight="1">
      <c r="B27" s="1" t="n"/>
      <c r="C27" s="317" t="n"/>
      <c r="J27" s="349" t="inlineStr">
        <is>
          <t>ANÁLISIS DE DATOS
Los datos indican un crecimiento en los acompañamientos entre el primer trimestre y 
el segundo trimestre de mas del 100%, por la contratación del personal de la oficina
En el tercer trimestre se muestra un decrecimiento con respecto al periodo anterior
por las vacaciones a mitad de año, las personas se reintegraron entre julio y agosto.</t>
        </is>
      </c>
      <c r="O27" s="452" t="n"/>
      <c r="P27" s="31" t="n"/>
      <c r="Q27" s="32" t="n"/>
      <c r="R27" s="343" t="n"/>
      <c r="S27" s="352" t="n"/>
      <c r="U27" s="343" t="n"/>
      <c r="V27" s="334" t="n"/>
    </row>
    <row r="28" ht="15" customHeight="1">
      <c r="B28" s="1" t="n"/>
      <c r="C28" s="419" t="n"/>
      <c r="J28" s="336" t="n"/>
      <c r="O28" s="452" t="n"/>
      <c r="P28" s="31" t="n"/>
      <c r="Q28" s="32" t="n"/>
    </row>
    <row r="29">
      <c r="B29" s="1" t="n"/>
      <c r="C29" s="419" t="n"/>
      <c r="O29" s="452" t="n"/>
      <c r="P29" s="31" t="n"/>
      <c r="Q29" s="32" t="n"/>
    </row>
    <row r="30">
      <c r="B30" s="1" t="n"/>
      <c r="C30" s="419" t="n"/>
      <c r="O30" s="452" t="n"/>
      <c r="P30" s="31" t="n"/>
      <c r="Q30" s="32" t="n"/>
    </row>
    <row r="31">
      <c r="B31" s="1" t="n"/>
      <c r="C31" s="419" t="n"/>
      <c r="O31" s="452" t="n"/>
      <c r="P31" s="31" t="n"/>
      <c r="Q31" s="32" t="n"/>
    </row>
    <row r="32">
      <c r="B32" s="1" t="n"/>
      <c r="C32" s="419" t="n"/>
      <c r="O32" s="452" t="n"/>
      <c r="P32" s="31" t="n"/>
      <c r="Q32" s="32" t="n"/>
    </row>
    <row r="33">
      <c r="B33" s="1" t="n"/>
      <c r="C33" s="419" t="n"/>
      <c r="O33" s="452" t="n"/>
      <c r="P33" s="1" t="n"/>
    </row>
    <row r="34" ht="15" customHeight="1">
      <c r="B34" s="1" t="n"/>
      <c r="C34" s="419" t="n"/>
      <c r="J34" s="349" t="inlineStr">
        <is>
          <t>ACCIÓN FORMULADA
Reformular la meta para el próximo año dependiendo de los recursos asignados.</t>
        </is>
      </c>
      <c r="O34" s="452" t="n"/>
      <c r="P34" s="1" t="n"/>
    </row>
    <row r="35">
      <c r="B35" s="1" t="n"/>
      <c r="C35" s="419" t="n"/>
      <c r="J35" s="336" t="n"/>
      <c r="O35" s="452" t="n"/>
      <c r="P35" s="1" t="n"/>
    </row>
    <row r="36">
      <c r="B36" s="1" t="n"/>
      <c r="C36" s="419" t="n"/>
      <c r="O36" s="452" t="n"/>
      <c r="P36" s="1" t="n"/>
    </row>
    <row r="37">
      <c r="B37" s="1" t="n"/>
      <c r="C37" s="419" t="n"/>
      <c r="O37" s="452" t="n"/>
      <c r="P37" s="1" t="n"/>
    </row>
    <row r="38">
      <c r="B38" s="1" t="n"/>
      <c r="C38" s="419" t="n"/>
      <c r="O38" s="452" t="n"/>
      <c r="P38" s="1" t="n"/>
    </row>
    <row r="39">
      <c r="B39" s="1" t="n"/>
      <c r="C39" s="419" t="n"/>
      <c r="O39" s="452" t="n"/>
      <c r="P39" s="1" t="n"/>
    </row>
    <row r="40">
      <c r="B40" s="1" t="n"/>
      <c r="C40" s="419" t="n"/>
      <c r="O40" s="452" t="n"/>
      <c r="P40" s="1" t="n"/>
    </row>
    <row r="41">
      <c r="B41" s="1" t="n"/>
      <c r="C41" s="419" t="n"/>
      <c r="J41" s="351" t="inlineStr">
        <is>
          <t xml:space="preserve">RESPONSABLE </t>
        </is>
      </c>
      <c r="O41" s="452" t="n"/>
      <c r="P41" s="1" t="n"/>
    </row>
    <row r="42">
      <c r="B42" s="1" t="n"/>
      <c r="C42" s="419" t="n"/>
      <c r="J42" s="355">
        <f>E14</f>
        <v/>
      </c>
      <c r="O42" s="452" t="n"/>
      <c r="P42" s="1" t="n"/>
    </row>
    <row r="43">
      <c r="B43" s="1" t="n"/>
      <c r="C43" s="422" t="n"/>
      <c r="D43" s="423" t="n"/>
      <c r="E43" s="423" t="n"/>
      <c r="F43" s="423" t="n"/>
      <c r="G43" s="423" t="n"/>
      <c r="H43" s="423" t="n"/>
      <c r="I43" s="423" t="n"/>
      <c r="J43" s="56" t="n"/>
      <c r="K43" s="56" t="n"/>
      <c r="L43" s="56" t="n"/>
      <c r="M43" s="56" t="n"/>
      <c r="N43" s="56" t="n"/>
      <c r="O43" s="57" t="n"/>
      <c r="P43" s="1" t="n"/>
    </row>
    <row r="44">
      <c r="B44" s="1" t="n"/>
      <c r="C44" s="316" t="n"/>
      <c r="D44" s="316" t="n"/>
      <c r="E44" s="316" t="n"/>
      <c r="F44" s="316" t="n"/>
      <c r="G44" s="316" t="n"/>
      <c r="H44" s="316" t="n"/>
      <c r="I44" s="316" t="n"/>
      <c r="J44" s="335" t="n"/>
      <c r="K44" s="335" t="n"/>
      <c r="L44" s="335" t="n"/>
      <c r="M44" s="335" t="n"/>
      <c r="N44" s="335" t="n"/>
      <c r="O44" s="335" t="n"/>
      <c r="P44" s="1" t="n"/>
    </row>
    <row r="45" ht="15" customHeight="1">
      <c r="B45" s="1" t="n"/>
      <c r="C45" s="356" t="inlineStr">
        <is>
          <t>PERIODO DE EVALUACIÓN</t>
        </is>
      </c>
      <c r="D45" s="417" t="n"/>
      <c r="E45" s="417" t="n"/>
      <c r="F45" s="417" t="n"/>
      <c r="G45" s="417" t="n"/>
      <c r="H45" s="417" t="n"/>
      <c r="I45" s="417" t="n"/>
      <c r="J45" s="417" t="n"/>
      <c r="K45" s="417" t="n"/>
      <c r="L45" s="417" t="n"/>
      <c r="M45" s="417" t="n"/>
      <c r="N45" s="417" t="n"/>
      <c r="O45" s="418" t="n"/>
      <c r="P45" s="1" t="n"/>
    </row>
    <row r="46">
      <c r="B46" s="1" t="n"/>
      <c r="C46" s="53" t="inlineStr">
        <is>
          <t>MES</t>
        </is>
      </c>
      <c r="D46" s="34">
        <f>IF(J23="MENSUAL","ENERO",IF(J23="TRIMESTRAL","MARZO",IF(J23="SEMESTRAL","JUNIO",IF(J23="ANUAL",YEAR(TODAY()),""))))</f>
        <v/>
      </c>
      <c r="E46" s="34">
        <f>IF(J23="MENSUAL","FEBRERO",IF(J23="TRIMESTRAL","JUNIO",IF(J23="SEMESTRAL","DICIEMBRE","")))</f>
        <v/>
      </c>
      <c r="F46" s="34">
        <f>IF(J23="MENSUAL","MARZO",IF(J23="TRIMESTRAL","SEPTIEMBRE",""))</f>
        <v/>
      </c>
      <c r="G46" s="34">
        <f>IF(J23="MENSUAL","ABRIL",IF(J23="TRIMESTRAL","DICIEMBRE",""))</f>
        <v/>
      </c>
      <c r="H46" s="34">
        <f>IF(J23="MENSUAL","MAYO","")</f>
        <v/>
      </c>
      <c r="I46" s="34">
        <f>IF(J23="MENSUAL","JUNIO","")</f>
        <v/>
      </c>
      <c r="J46" s="34">
        <f>IF(J23="MENSUAL","JULIO","")</f>
        <v/>
      </c>
      <c r="K46" s="34">
        <f>IF(J23="MENSUAL","AGOSTO","")</f>
        <v/>
      </c>
      <c r="L46" s="34">
        <f>IF(J23="MENSUAL","SEPTIEMBRE","")</f>
        <v/>
      </c>
      <c r="M46" s="34">
        <f>IF(J23="MENSUAL","OCTUBRE","")</f>
        <v/>
      </c>
      <c r="N46" s="34">
        <f>IF(J23="MENSUAL","NOVIEMBRE","")</f>
        <v/>
      </c>
      <c r="O46" s="34">
        <f>IF(J23="MENSUAL","DICIEMBRE","")</f>
        <v/>
      </c>
      <c r="P46" s="1" t="n"/>
    </row>
    <row r="47">
      <c r="B47" s="1" t="n"/>
      <c r="C47" s="54">
        <f>G18</f>
        <v/>
      </c>
      <c r="D47" s="34" t="n"/>
      <c r="E47" s="34" t="n"/>
      <c r="F47" s="34" t="n"/>
      <c r="G47" s="34" t="n"/>
      <c r="H47" s="34" t="n"/>
      <c r="I47" s="34" t="n"/>
      <c r="J47" s="34" t="n"/>
      <c r="K47" s="34" t="n"/>
      <c r="L47" s="34" t="n"/>
      <c r="M47" s="34" t="n"/>
      <c r="N47" s="34" t="n"/>
      <c r="O47" s="34" t="n"/>
      <c r="P47" s="1" t="n"/>
    </row>
    <row r="48">
      <c r="B48" s="1" t="n"/>
      <c r="C48" s="33">
        <f>G19</f>
        <v/>
      </c>
      <c r="D48" s="35" t="n"/>
      <c r="E48" s="35" t="n"/>
      <c r="F48" s="35" t="n"/>
      <c r="G48" s="35" t="n"/>
      <c r="H48" s="35" t="n"/>
      <c r="I48" s="35" t="n"/>
      <c r="J48" s="35" t="n"/>
      <c r="K48" s="35" t="n"/>
      <c r="L48" s="35" t="n"/>
      <c r="M48" s="35" t="n"/>
      <c r="N48" s="35" t="n"/>
      <c r="O48" s="36" t="n"/>
      <c r="P48" s="1" t="n"/>
    </row>
    <row r="49">
      <c r="B49" s="1" t="n"/>
      <c r="C49" s="3" t="inlineStr">
        <is>
          <t xml:space="preserve">VALOR </t>
        </is>
      </c>
      <c r="D49" s="37">
        <f>IFERROR(IF($E$17=1,D47/D48,IF($E$17=2,D47,"")),"")</f>
        <v/>
      </c>
      <c r="E49" s="37">
        <f>IFERROR(IF($E$17=1,E47/E48,IF($E$17=2,E47,"")),"")</f>
        <v/>
      </c>
      <c r="F49" s="37">
        <f>IFERROR(IF($E$17=1,F47/F48,IF($E$17=2,F47,"")),"")</f>
        <v/>
      </c>
      <c r="G49" s="37">
        <f>IFERROR(IF($E$17=1,G47/G48,IF($E$17=2,G47,"")),"")</f>
        <v/>
      </c>
      <c r="H49" s="55">
        <f>IFERROR(IF($E$17=1,H47/H48,IF($E$17=2,H47,"")),"")</f>
        <v/>
      </c>
      <c r="I49" s="55">
        <f>IFERROR(IF($E$17=1,I47/I48,IF($E$17=2,I47,"")),"")</f>
        <v/>
      </c>
      <c r="J49" s="55">
        <f>IFERROR(IF($E$17=1,J47/J48,IF($E$17=2,J47,"")),"")</f>
        <v/>
      </c>
      <c r="K49" s="55">
        <f>IFERROR(IF($E$17=1,K47/K48,IF($E$17=2,K47,"")),"")</f>
        <v/>
      </c>
      <c r="L49" s="55">
        <f>IFERROR(IF($E$17=1,L47/L48,IF($E$17=2,L47,"")),"")</f>
        <v/>
      </c>
      <c r="M49" s="55">
        <f>IFERROR(IF($E$17=1,M47/M48,IF($E$17=2,M47,"")),"")</f>
        <v/>
      </c>
      <c r="N49" s="55">
        <f>IFERROR(IF($E$17=1,N47/N48,IF($E$17=2,N47,"")),"")</f>
        <v/>
      </c>
      <c r="O49" s="55">
        <f>IFERROR(IF($E$17=1,O47/O48,IF($E$17=2,O47,"")),"")</f>
        <v/>
      </c>
      <c r="P49" s="1" t="n"/>
    </row>
    <row r="50">
      <c r="B50" s="1" t="n"/>
      <c r="C50" s="4" t="inlineStr">
        <is>
          <t>META PONDERADA</t>
        </is>
      </c>
      <c r="D50" s="48">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48">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48">
        <f>IF(AND(N23="ANUAL",J23="MENSUAL"),N17/12+E50,IF(AND(N23="ANUAL",J23="TRIMESTRAL"),N17/4+E50,IF(AND(N23="SEMESTRAL",J23="MENSUAL"),N17/6+E50,IF(AND(N23="SEMESTRAL",J23="TRIMESTRAL"),N17/2,IF(AND(N23="TRIMESTRAL",J23="MENSUAL"),N17/3+E50,IF(AND(N23="TRIMESTRAL",J23="TRIMESTRAL"),N17,IF(AND(N23="MENSUAL",J23="MENSUAL"),N17,"")))))))</f>
        <v/>
      </c>
      <c r="G50" s="48">
        <f>IF(AND(N23="ANUAL",J23="MENSUAL"),N17/12+F50,IF(AND(N23="ANUAL",J23="TRIMESTRAL"),N17/4+F50,IF(AND(N23="SEMESTRAL",J23="MENSUAL"),N17/6+F50,IF(AND(N23="SEMESTRAL",J23="TRIMESTRAL"),N17/2+F50,IF(AND(N23="TRIMESTRAL",J23="MENSUAL"),N17/3,IF(AND(N23="TRIMESTRAL",J23="TRIMESTRAL"),N17,IF(AND(N23="MENSUAL",J23="MENSUAL"),N17,"")))))))</f>
        <v/>
      </c>
      <c r="H50" s="48">
        <f>IF(AND($N$23="ANUAL",$J$23="MENSUAL"),$N$17/12+G50,IF(AND(N23="SEMESTRAL",J23="MENSUAL"),N17/6+G50,IF(AND(N23="TRIMESTRAL",J23="MENSUAL"),N17/3+G50,IF(AND(N23="MENSUAL",J23="MENSUAL"),N17,""))))</f>
        <v/>
      </c>
      <c r="I50" s="48">
        <f>IF(AND($N$23="ANUAL",$J$23="MENSUAL"),$N$17/12+H50,IF(AND(N23="SEMESTRAL",J23="MENSUAL"),N17/6+H50,IF(AND(N23="TRIMESTRAL",J23="MENSUAL"),N17/3+H50,IF(AND(N23="MENSUAL",J23="MENSUAL"),N17,""))))</f>
        <v/>
      </c>
      <c r="J50" s="48">
        <f>IF(AND($N$23="ANUAL",$J$23="MENSUAL"),$N$17/12+I50,IF(AND(N23="SEMESTRAL",J23="MENSUAL"),N17/6,IF(AND(N23="TRIMESTRAL",J23="MENSUAL"),N17/3,IF(AND(N23="MENSUAL",J23="MENSUAL"),N17,""))))</f>
        <v/>
      </c>
      <c r="K50" s="48">
        <f>IF(AND($N$23="ANUAL",$J$23="MENSUAL"),$N$17/12+J50,IF(AND(N23="SEMESTRAL",J23="MENSUAL"),N17/6+J50,IF(AND(N23="TRIMESTRAL",J23="MENSUAL"),N17/3+J50,IF(AND(N23="MENSUAL",J23="MENSUAL"),N17,""))))</f>
        <v/>
      </c>
      <c r="L50" s="48">
        <f>IF(AND($N$23="ANUAL",$J$23="MENSUAL"),$N$17/12+K50,IF(AND(N23="SEMESTRAL",J23="MENSUAL"),N17/6+K50,IF(AND(N23="TRIMESTRAL",J23="MENSUAL"),N17/3+K50,IF(AND(N23="MENSUAL",J23="MENSUAL"),N17,""))))</f>
        <v/>
      </c>
      <c r="M50" s="48">
        <f>IF(AND($N$23="ANUAL",$J$23="MENSUAL"),$N$17/12+L50,IF(AND(N23="SEMESTRAL",J23="MENSUAL"),N17/6+L50,IF(AND(N23="TRIMESTRAL",J23="MENSUAL"),N17/3,IF(AND(N23="MENSUAL",J23="MENSUAL"),N17,""))))</f>
        <v/>
      </c>
      <c r="N50" s="48">
        <f>IF(AND($N$23="ANUAL",$J$23="MENSUAL"),$N$17/12+M50,IF(AND(N23="SEMESTRAL",J23="MENSUAL"),N17/6+M50,IF(AND(N23="TRIMESTRAL",J23="MENSUAL"),N17/3+M50,IF(AND(N23="MENSUAL",J23="MENSUAL"),N17,""))))</f>
        <v/>
      </c>
      <c r="O50" s="48">
        <f>IF(AND($N$23="ANUAL",$J$23="MENSUAL"),$N$17/12+N50,IF(AND(N23="SEMESTRAL",J23="MENSUAL"),N17/6+N50,IF(AND(N23="TRIMESTRAL",J23="MENSUAL"),N17/3+N50,IF(AND(N23="MENSUAL",J23="MENSUAL"),N17,""))))</f>
        <v/>
      </c>
      <c r="P50" s="1" t="n"/>
    </row>
    <row r="51">
      <c r="B51" s="1" t="n"/>
      <c r="C51" s="58" t="n"/>
      <c r="D51" s="59" t="n"/>
      <c r="E51" s="59" t="n"/>
      <c r="F51" s="59" t="n"/>
      <c r="G51" s="59" t="n"/>
      <c r="H51" s="59" t="n"/>
      <c r="I51" s="59" t="n"/>
      <c r="J51" s="59" t="n"/>
      <c r="K51" s="59" t="n"/>
      <c r="L51" s="59" t="n"/>
      <c r="M51" s="59" t="n"/>
      <c r="N51" s="59" t="n"/>
      <c r="O51" s="59" t="n"/>
      <c r="P51" s="1" t="n"/>
    </row>
    <row r="52">
      <c r="B52" s="1" t="n"/>
      <c r="C52" s="226" t="inlineStr">
        <is>
          <t>NIVEL DE SEGREGACIÓN *</t>
        </is>
      </c>
      <c r="D52" s="414" t="n"/>
      <c r="E52" s="414" t="n"/>
      <c r="F52" s="414" t="n"/>
      <c r="G52" s="414" t="n"/>
      <c r="H52" s="414" t="n"/>
      <c r="I52" s="414" t="n"/>
      <c r="J52" s="414" t="n"/>
      <c r="K52" s="414" t="n"/>
      <c r="L52" s="414" t="n"/>
      <c r="M52" s="414" t="n"/>
      <c r="N52" s="414" t="n"/>
      <c r="O52" s="461" t="n"/>
      <c r="P52" s="1" t="n"/>
    </row>
    <row r="53">
      <c r="B53" s="1" t="n"/>
      <c r="C53" s="227" t="inlineStr">
        <is>
          <t>UNIDAD SEGREGADA (Ej. Facultad, Programa Académico, Área)</t>
        </is>
      </c>
      <c r="D53" s="470" t="n"/>
      <c r="E53" s="470" t="n"/>
      <c r="F53" s="471" t="n"/>
      <c r="G53" s="227" t="inlineStr">
        <is>
          <t>RESULTADO</t>
        </is>
      </c>
      <c r="H53" s="470" t="n"/>
      <c r="I53" s="470" t="n"/>
      <c r="J53" s="471" t="n"/>
      <c r="K53" s="227" t="inlineStr">
        <is>
          <t>ANALISIS DE DATOS SEGREGADO</t>
        </is>
      </c>
      <c r="L53" s="470" t="n"/>
      <c r="M53" s="470" t="n"/>
      <c r="N53" s="470" t="n"/>
      <c r="O53" s="471" t="n"/>
      <c r="P53" s="1" t="n"/>
    </row>
    <row r="54">
      <c r="B54" s="1" t="n"/>
      <c r="C54" s="353" t="n"/>
      <c r="D54" s="470" t="n"/>
      <c r="E54" s="470" t="n"/>
      <c r="F54" s="471" t="n"/>
      <c r="G54" s="353" t="n"/>
      <c r="H54" s="470" t="n"/>
      <c r="I54" s="470" t="n"/>
      <c r="J54" s="471" t="n"/>
      <c r="K54" s="353" t="n"/>
      <c r="L54" s="470" t="n"/>
      <c r="M54" s="470" t="n"/>
      <c r="N54" s="470" t="n"/>
      <c r="O54" s="471" t="n"/>
      <c r="P54" s="1" t="n"/>
    </row>
    <row r="55">
      <c r="B55" s="1" t="n"/>
      <c r="C55" s="353" t="n"/>
      <c r="D55" s="470" t="n"/>
      <c r="E55" s="470" t="n"/>
      <c r="F55" s="471" t="n"/>
      <c r="G55" s="353" t="n"/>
      <c r="H55" s="470" t="n"/>
      <c r="I55" s="470" t="n"/>
      <c r="J55" s="471" t="n"/>
      <c r="K55" s="353" t="n"/>
      <c r="L55" s="470" t="n"/>
      <c r="M55" s="470" t="n"/>
      <c r="N55" s="470" t="n"/>
      <c r="O55" s="471" t="n"/>
      <c r="P55" s="1" t="n"/>
    </row>
    <row r="56">
      <c r="B56" s="1" t="n"/>
      <c r="C56" s="353" t="n"/>
      <c r="D56" s="470" t="n"/>
      <c r="E56" s="470" t="n"/>
      <c r="F56" s="471" t="n"/>
      <c r="G56" s="353" t="n"/>
      <c r="H56" s="470" t="n"/>
      <c r="I56" s="470" t="n"/>
      <c r="J56" s="471" t="n"/>
      <c r="K56" s="353" t="n"/>
      <c r="L56" s="470" t="n"/>
      <c r="M56" s="470" t="n"/>
      <c r="N56" s="470" t="n"/>
      <c r="O56" s="471" t="n"/>
      <c r="P56" s="1" t="n"/>
    </row>
    <row r="57">
      <c r="B57" s="1" t="n"/>
      <c r="C57" s="353" t="n"/>
      <c r="D57" s="470" t="n"/>
      <c r="E57" s="470" t="n"/>
      <c r="F57" s="471" t="n"/>
      <c r="G57" s="353" t="n"/>
      <c r="H57" s="470" t="n"/>
      <c r="I57" s="470" t="n"/>
      <c r="J57" s="471" t="n"/>
      <c r="K57" s="353" t="n"/>
      <c r="L57" s="470" t="n"/>
      <c r="M57" s="470" t="n"/>
      <c r="N57" s="470" t="n"/>
      <c r="O57" s="471" t="n"/>
      <c r="P57" s="1" t="n"/>
    </row>
    <row r="58">
      <c r="B58" s="1" t="n"/>
      <c r="C58" s="353" t="n"/>
      <c r="D58" s="470" t="n"/>
      <c r="E58" s="470" t="n"/>
      <c r="F58" s="471" t="n"/>
      <c r="G58" s="353" t="n"/>
      <c r="H58" s="470" t="n"/>
      <c r="I58" s="470" t="n"/>
      <c r="J58" s="471" t="n"/>
      <c r="K58" s="353" t="n"/>
      <c r="L58" s="470" t="n"/>
      <c r="M58" s="470" t="n"/>
      <c r="N58" s="470" t="n"/>
      <c r="O58" s="471" t="n"/>
      <c r="P58" s="1" t="n"/>
    </row>
    <row r="59">
      <c r="B59" s="1" t="n"/>
      <c r="C59" s="353" t="n"/>
      <c r="D59" s="470" t="n"/>
      <c r="E59" s="470" t="n"/>
      <c r="F59" s="471" t="n"/>
      <c r="G59" s="353" t="n"/>
      <c r="H59" s="470" t="n"/>
      <c r="I59" s="470" t="n"/>
      <c r="J59" s="471" t="n"/>
      <c r="K59" s="353" t="n"/>
      <c r="L59" s="470" t="n"/>
      <c r="M59" s="470" t="n"/>
      <c r="N59" s="470" t="n"/>
      <c r="O59" s="471" t="n"/>
      <c r="P59" s="1" t="n"/>
    </row>
    <row r="60">
      <c r="B60" s="1" t="n"/>
      <c r="C60" s="248" t="n"/>
      <c r="D60" s="462" t="n"/>
      <c r="E60" s="462" t="n"/>
      <c r="F60" s="462" t="n"/>
      <c r="G60" s="248" t="n"/>
      <c r="H60" s="462" t="n"/>
      <c r="I60" s="462" t="n"/>
      <c r="J60" s="462" t="n"/>
      <c r="K60" s="248" t="n"/>
      <c r="L60" s="462" t="n"/>
      <c r="M60" s="462" t="n"/>
      <c r="N60" s="462" t="n"/>
      <c r="O60" s="462" t="n"/>
      <c r="P60" s="1" t="n"/>
    </row>
    <row r="61">
      <c r="B61" s="1" t="n"/>
      <c r="C61" s="58" t="n"/>
      <c r="D61" s="59" t="n"/>
      <c r="E61" s="59" t="n"/>
      <c r="F61" s="59" t="n"/>
      <c r="G61" s="59" t="n"/>
      <c r="H61" s="59" t="n"/>
      <c r="I61" s="59" t="n"/>
      <c r="J61" s="59" t="n"/>
      <c r="K61" s="59" t="n"/>
      <c r="L61" s="59" t="n"/>
      <c r="M61" s="59" t="n"/>
      <c r="N61" s="59" t="n"/>
      <c r="O61" s="59" t="n"/>
      <c r="P61" s="1" t="n"/>
    </row>
    <row r="62">
      <c r="B62" s="1" t="n"/>
      <c r="C62" s="58" t="n"/>
      <c r="D62" s="59" t="n"/>
      <c r="E62" s="59" t="n"/>
      <c r="F62" s="59" t="n"/>
      <c r="G62" s="59" t="n"/>
      <c r="H62" s="59" t="n"/>
      <c r="I62" s="59" t="n"/>
      <c r="J62" s="59" t="n"/>
      <c r="K62" s="59" t="n"/>
      <c r="L62" s="59" t="n"/>
      <c r="M62" s="59" t="n"/>
      <c r="N62" s="59" t="n"/>
      <c r="O62" s="59" t="n"/>
      <c r="P62" s="1" t="n"/>
    </row>
    <row r="63">
      <c r="B63" s="1" t="n"/>
      <c r="C63" s="58" t="n"/>
      <c r="D63" s="59" t="n"/>
      <c r="E63" s="59" t="n"/>
      <c r="F63" s="59" t="n"/>
      <c r="G63" s="59" t="n"/>
      <c r="H63" s="59" t="n"/>
      <c r="I63" s="59" t="n"/>
      <c r="J63" s="59" t="n"/>
      <c r="K63" s="59" t="n"/>
      <c r="L63" s="59" t="n"/>
      <c r="M63" s="59" t="n"/>
      <c r="N63" s="59" t="n"/>
      <c r="O63" s="59" t="n"/>
      <c r="P63" s="1" t="n"/>
    </row>
    <row r="64">
      <c r="B64" s="1" t="n"/>
      <c r="C64" s="1" t="n"/>
      <c r="D64" s="1" t="n"/>
      <c r="E64" s="1" t="n"/>
      <c r="F64" s="1" t="n"/>
      <c r="G64" s="1" t="n"/>
      <c r="H64" s="1" t="n"/>
      <c r="I64" s="1" t="n"/>
      <c r="J64" s="1" t="n"/>
      <c r="K64" s="1" t="n"/>
      <c r="L64" s="1" t="n"/>
      <c r="M64" s="1" t="n"/>
      <c r="N64" s="1" t="n"/>
      <c r="O64" s="1" t="n"/>
      <c r="P64" s="1" t="n"/>
    </row>
    <row r="65" customFormat="1" s="62">
      <c r="A65" s="61" t="n"/>
      <c r="B65" s="61" t="n"/>
      <c r="C65" s="61" t="n"/>
      <c r="D65" s="61" t="n"/>
      <c r="E65" s="61" t="n"/>
      <c r="F65" s="61" t="n"/>
      <c r="G65" s="61" t="n"/>
      <c r="H65" s="61" t="n"/>
      <c r="I65" s="61" t="n"/>
      <c r="J65" s="61" t="n"/>
      <c r="K65" s="61" t="n"/>
      <c r="L65" s="61" t="n"/>
      <c r="M65" s="61" t="n"/>
      <c r="N65" s="61" t="n"/>
      <c r="O65" s="61" t="n"/>
      <c r="P65" s="61" t="n"/>
      <c r="Q65" s="61" t="n"/>
      <c r="R65" s="61" t="n"/>
      <c r="S65" s="61" t="n"/>
      <c r="T65" s="61" t="n"/>
      <c r="U65" s="61" t="n"/>
      <c r="V65" s="61" t="n"/>
      <c r="W65" s="61" t="n"/>
      <c r="X65" s="61" t="n"/>
      <c r="Y65" s="61" t="n"/>
      <c r="Z65" s="61" t="n"/>
      <c r="AA65" s="61" t="n"/>
      <c r="AB65" s="61" t="n"/>
    </row>
    <row r="66" customFormat="1" s="62">
      <c r="A66" s="61" t="n"/>
      <c r="B66" s="61" t="n"/>
      <c r="C66" s="61" t="n"/>
      <c r="D66" s="61" t="n"/>
      <c r="E66" s="61" t="n"/>
      <c r="F66" s="61" t="n"/>
      <c r="G66" s="61" t="n"/>
      <c r="H66" s="61" t="n"/>
      <c r="I66" s="61" t="n"/>
      <c r="J66" s="61" t="n"/>
      <c r="K66" s="61" t="n"/>
      <c r="L66" s="61" t="n"/>
      <c r="M66" s="61" t="n"/>
      <c r="N66" s="61" t="n"/>
      <c r="O66" s="61" t="n"/>
      <c r="P66" s="61" t="n"/>
      <c r="Q66" s="61" t="n"/>
      <c r="R66" s="61" t="n"/>
      <c r="S66" s="61" t="n"/>
      <c r="T66" s="61" t="n"/>
      <c r="U66" s="61" t="n"/>
      <c r="V66" s="61" t="n"/>
      <c r="W66" s="61" t="n"/>
      <c r="X66" s="61" t="n"/>
      <c r="Y66" s="61" t="n"/>
      <c r="Z66" s="61" t="n"/>
      <c r="AA66" s="61" t="n"/>
      <c r="AB66" s="61" t="n"/>
    </row>
    <row r="67" customFormat="1" s="62">
      <c r="A67" s="61" t="n"/>
      <c r="B67" s="61" t="n"/>
      <c r="C67" s="61" t="n"/>
      <c r="D67" s="61" t="n"/>
      <c r="E67" s="61" t="n"/>
      <c r="F67" s="61" t="n"/>
      <c r="G67" s="61" t="n"/>
      <c r="H67" s="61" t="n"/>
      <c r="I67" s="61" t="n"/>
      <c r="J67" s="61" t="n"/>
      <c r="K67" s="61" t="n"/>
      <c r="L67" s="61" t="n"/>
      <c r="M67" s="61" t="n"/>
      <c r="N67" s="61" t="n"/>
      <c r="O67" s="61" t="n"/>
      <c r="P67" s="61" t="n"/>
      <c r="Q67" s="61" t="n"/>
      <c r="R67" s="61" t="n"/>
      <c r="S67" s="61" t="n"/>
      <c r="T67" s="61" t="n"/>
      <c r="U67" s="61" t="n"/>
      <c r="V67" s="61" t="n"/>
      <c r="W67" s="61" t="n"/>
      <c r="X67" s="61" t="n"/>
      <c r="Y67" s="61" t="n"/>
      <c r="Z67" s="61" t="n"/>
      <c r="AA67" s="61" t="n"/>
      <c r="AB67" s="61" t="n"/>
    </row>
    <row r="68" customFormat="1" s="62">
      <c r="A68" s="61" t="n"/>
      <c r="B68" s="61" t="n"/>
      <c r="C68" s="61" t="n"/>
      <c r="D68" s="61" t="n"/>
      <c r="E68" s="61" t="n"/>
      <c r="F68" s="61" t="n"/>
      <c r="G68" s="61" t="n"/>
      <c r="H68" s="61" t="n"/>
      <c r="I68" s="61" t="n"/>
      <c r="J68" s="61" t="n"/>
      <c r="K68" s="61" t="n"/>
      <c r="L68" s="61" t="n"/>
      <c r="M68" s="61" t="n"/>
      <c r="N68" s="61" t="n"/>
      <c r="O68" s="61" t="n"/>
      <c r="P68" s="61" t="n"/>
      <c r="Q68" s="61" t="n"/>
      <c r="R68" s="61" t="n"/>
      <c r="S68" s="61" t="n"/>
      <c r="T68" s="61" t="n"/>
      <c r="U68" s="61" t="n"/>
      <c r="V68" s="61" t="n"/>
      <c r="W68" s="61" t="n"/>
      <c r="X68" s="61" t="n"/>
      <c r="Y68" s="61" t="n"/>
      <c r="Z68" s="61" t="n"/>
      <c r="AA68" s="61" t="n"/>
      <c r="AB68" s="61" t="n"/>
    </row>
    <row r="69" customFormat="1" s="62">
      <c r="A69" s="61" t="n"/>
      <c r="B69" s="61" t="n"/>
      <c r="C69" s="61" t="n"/>
      <c r="D69" s="61" t="n"/>
      <c r="E69" s="61" t="n"/>
      <c r="F69" s="61" t="n"/>
      <c r="G69" s="61" t="n"/>
      <c r="H69" s="61" t="n"/>
      <c r="I69" s="61" t="n"/>
      <c r="J69" s="61" t="n"/>
      <c r="K69" s="61" t="n"/>
      <c r="L69" s="61" t="n"/>
      <c r="M69" s="61" t="n"/>
      <c r="N69" s="61" t="n"/>
      <c r="O69" s="61" t="n"/>
      <c r="P69" s="61" t="n"/>
      <c r="Q69" s="61" t="n"/>
      <c r="R69" s="61" t="n"/>
      <c r="S69" s="61" t="n"/>
      <c r="T69" s="61" t="n"/>
      <c r="U69" s="61" t="n"/>
      <c r="V69" s="61" t="n"/>
      <c r="W69" s="61" t="n"/>
      <c r="X69" s="61" t="n"/>
      <c r="Y69" s="61" t="n"/>
      <c r="Z69" s="61" t="n"/>
      <c r="AA69" s="61" t="n"/>
      <c r="AB69" s="61" t="n"/>
    </row>
    <row r="70" customFormat="1" s="62">
      <c r="A70" s="61" t="n"/>
      <c r="B70" s="61" t="n"/>
      <c r="C70" s="61" t="n"/>
      <c r="D70" s="61" t="n"/>
      <c r="E70" s="61" t="n"/>
      <c r="F70" s="61" t="n"/>
      <c r="G70" s="61" t="n"/>
      <c r="H70" s="61" t="n"/>
      <c r="I70" s="61" t="n"/>
      <c r="J70" s="61" t="n"/>
      <c r="K70" s="61" t="n"/>
      <c r="L70" s="61" t="n"/>
      <c r="M70" s="61" t="n"/>
      <c r="N70" s="61" t="n"/>
      <c r="O70" s="61" t="n"/>
      <c r="P70" s="61" t="n"/>
      <c r="Q70" s="61" t="n"/>
      <c r="R70" s="61" t="n"/>
      <c r="S70" s="61" t="n"/>
      <c r="T70" s="61" t="n"/>
      <c r="U70" s="61" t="n"/>
      <c r="V70" s="61" t="n"/>
      <c r="W70" s="61" t="n"/>
      <c r="X70" s="61" t="n"/>
      <c r="Y70" s="61" t="n"/>
      <c r="Z70" s="61" t="n"/>
      <c r="AA70" s="61" t="n"/>
      <c r="AB70" s="61" t="n"/>
    </row>
    <row r="71" customFormat="1" s="62">
      <c r="A71" s="61" t="n"/>
      <c r="B71" s="61" t="n"/>
      <c r="C71" s="61" t="n"/>
      <c r="D71" s="61" t="n"/>
      <c r="E71" s="61" t="n"/>
      <c r="F71" s="61" t="n"/>
      <c r="G71" s="61" t="n"/>
      <c r="H71" s="61" t="n"/>
      <c r="I71" s="61" t="n"/>
      <c r="J71" s="61" t="n"/>
      <c r="K71" s="61" t="n"/>
      <c r="L71" s="61" t="n"/>
      <c r="M71" s="61" t="n"/>
      <c r="N71" s="61" t="n"/>
      <c r="O71" s="61" t="n"/>
      <c r="P71" s="61" t="n"/>
      <c r="Q71" s="61" t="n"/>
      <c r="R71" s="61" t="n"/>
      <c r="S71" s="61" t="n"/>
      <c r="T71" s="61" t="n"/>
      <c r="U71" s="61" t="n"/>
      <c r="V71" s="61" t="n"/>
      <c r="W71" s="61" t="n"/>
      <c r="X71" s="61" t="n"/>
      <c r="Y71" s="61" t="n"/>
      <c r="Z71" s="61" t="n"/>
      <c r="AA71" s="61" t="n"/>
      <c r="AB71" s="61" t="n"/>
    </row>
    <row r="72" customFormat="1" s="62">
      <c r="A72" s="61" t="n"/>
      <c r="B72" s="61" t="n"/>
      <c r="C72" s="61" t="n"/>
      <c r="D72" s="61" t="n"/>
      <c r="E72" s="61" t="n"/>
      <c r="F72" s="61" t="n"/>
      <c r="G72" s="61" t="n"/>
      <c r="H72" s="61" t="n"/>
      <c r="I72" s="61" t="n"/>
      <c r="J72" s="61" t="n"/>
      <c r="K72" s="61" t="n"/>
      <c r="L72" s="61" t="n"/>
      <c r="M72" s="61" t="n"/>
      <c r="N72" s="61" t="n"/>
      <c r="O72" s="61" t="n"/>
      <c r="P72" s="61" t="n"/>
      <c r="Q72" s="61" t="n"/>
      <c r="R72" s="61" t="n"/>
      <c r="S72" s="61" t="n"/>
      <c r="T72" s="61" t="n"/>
      <c r="U72" s="61" t="n"/>
      <c r="V72" s="61" t="n"/>
      <c r="W72" s="61" t="n"/>
      <c r="X72" s="61" t="n"/>
      <c r="Y72" s="61" t="n"/>
      <c r="Z72" s="61" t="n"/>
      <c r="AA72" s="61" t="n"/>
      <c r="AB72" s="61" t="n"/>
    </row>
    <row r="73" customFormat="1" s="62">
      <c r="A73" s="61" t="n"/>
      <c r="B73" s="61" t="n"/>
      <c r="C73" s="61" t="n"/>
      <c r="D73" s="61" t="n"/>
      <c r="E73" s="61" t="n"/>
      <c r="F73" s="61" t="n"/>
      <c r="G73" s="66" t="inlineStr">
        <is>
          <t>Estratégico</t>
        </is>
      </c>
      <c r="H73" s="66" t="n"/>
      <c r="I73" s="66" t="n"/>
      <c r="J73" s="66" t="inlineStr">
        <is>
          <t>Eficacia</t>
        </is>
      </c>
      <c r="K73" s="61" t="n"/>
      <c r="L73" s="61" t="n"/>
      <c r="M73" s="61" t="n"/>
      <c r="N73" s="61" t="n"/>
      <c r="O73" s="61" t="n"/>
      <c r="P73" s="61" t="n"/>
      <c r="Q73" s="61" t="n"/>
      <c r="R73" s="61" t="n"/>
      <c r="S73" s="61" t="n"/>
      <c r="T73" s="61" t="n"/>
      <c r="U73" s="61" t="n"/>
      <c r="V73" s="61" t="n"/>
      <c r="W73" s="61" t="n"/>
      <c r="X73" s="61" t="n"/>
      <c r="Y73" s="61" t="n"/>
      <c r="Z73" s="61" t="n"/>
      <c r="AA73" s="61" t="n"/>
      <c r="AB73" s="61" t="n"/>
    </row>
    <row r="74" customFormat="1" s="62">
      <c r="A74" s="61" t="n"/>
      <c r="B74" s="61" t="n"/>
      <c r="C74" s="61" t="n"/>
      <c r="D74" s="61" t="n"/>
      <c r="E74" s="61" t="n"/>
      <c r="F74" s="61" t="n"/>
      <c r="G74" s="66" t="inlineStr">
        <is>
          <t>Misional</t>
        </is>
      </c>
      <c r="H74" s="66" t="n"/>
      <c r="I74" s="66" t="n"/>
      <c r="J74" s="66" t="inlineStr">
        <is>
          <t>Eficiencia</t>
        </is>
      </c>
      <c r="K74" s="61" t="n"/>
      <c r="L74" s="61" t="n"/>
      <c r="M74" s="61" t="n"/>
      <c r="N74" s="61" t="n"/>
      <c r="O74" s="61" t="n"/>
      <c r="P74" s="61" t="n"/>
      <c r="Q74" s="61" t="n"/>
      <c r="R74" s="61" t="n"/>
      <c r="S74" s="61" t="n"/>
      <c r="T74" s="61" t="n"/>
      <c r="U74" s="61" t="n"/>
      <c r="V74" s="61" t="n"/>
      <c r="W74" s="61" t="n"/>
      <c r="X74" s="61" t="n"/>
      <c r="Y74" s="61" t="n"/>
      <c r="Z74" s="61" t="n"/>
      <c r="AA74" s="61" t="n"/>
      <c r="AB74" s="61" t="n"/>
    </row>
    <row r="75" customFormat="1" s="62">
      <c r="A75" s="61" t="n"/>
      <c r="B75" s="61" t="n"/>
      <c r="C75" s="61" t="n"/>
      <c r="D75" s="61" t="n"/>
      <c r="E75" s="61" t="n"/>
      <c r="F75" s="61" t="n"/>
      <c r="G75" s="66" t="inlineStr">
        <is>
          <t>Apoyo</t>
        </is>
      </c>
      <c r="H75" s="66" t="n"/>
      <c r="I75" s="66" t="n"/>
      <c r="J75" s="66" t="inlineStr">
        <is>
          <t>Acreditación</t>
        </is>
      </c>
      <c r="K75" s="61" t="n"/>
      <c r="L75" s="61" t="n"/>
      <c r="M75" s="61" t="n"/>
      <c r="N75" s="61" t="n"/>
      <c r="O75" s="61" t="n"/>
      <c r="P75" s="61" t="n"/>
      <c r="Q75" s="61" t="n"/>
      <c r="R75" s="61" t="n"/>
      <c r="S75" s="61" t="n"/>
      <c r="T75" s="61" t="n"/>
      <c r="U75" s="61" t="n"/>
      <c r="V75" s="61" t="n"/>
      <c r="W75" s="61" t="n"/>
      <c r="X75" s="61" t="n"/>
      <c r="Y75" s="61" t="n"/>
      <c r="Z75" s="61" t="n"/>
      <c r="AA75" s="61" t="n"/>
      <c r="AB75" s="61" t="n"/>
    </row>
    <row r="76" customFormat="1" s="62">
      <c r="A76" s="61" t="n"/>
      <c r="B76" s="61" t="n"/>
      <c r="C76" s="61" t="n"/>
      <c r="D76" s="61" t="n"/>
      <c r="E76" s="61" t="n"/>
      <c r="F76" s="61" t="n"/>
      <c r="G76" s="66" t="inlineStr">
        <is>
          <t>Seguimiento, Medición, Análisis y Evaluación</t>
        </is>
      </c>
      <c r="H76" s="66" t="n"/>
      <c r="I76" s="66" t="n"/>
      <c r="J76" s="66" t="inlineStr">
        <is>
          <t>Positiva</t>
        </is>
      </c>
      <c r="K76" s="61" t="n"/>
      <c r="L76" s="61" t="n"/>
      <c r="M76" s="61" t="n"/>
      <c r="N76" s="61" t="n"/>
      <c r="O76" s="61" t="n"/>
      <c r="P76" s="61" t="n"/>
      <c r="Q76" s="61" t="n"/>
      <c r="R76" s="61" t="n"/>
      <c r="S76" s="61" t="n"/>
      <c r="T76" s="61" t="n"/>
      <c r="U76" s="61" t="n"/>
      <c r="V76" s="61" t="n"/>
      <c r="W76" s="61" t="n"/>
      <c r="X76" s="61" t="n"/>
      <c r="Y76" s="61" t="n"/>
      <c r="Z76" s="61" t="n"/>
      <c r="AA76" s="61" t="n"/>
      <c r="AB76" s="61" t="n"/>
    </row>
    <row r="77" customFormat="1" s="62">
      <c r="A77" s="61" t="n"/>
      <c r="B77" s="61" t="n"/>
      <c r="C77" s="61" t="n"/>
      <c r="D77" s="61" t="n"/>
      <c r="E77" s="61" t="n"/>
      <c r="F77" s="61" t="n"/>
      <c r="G77" s="66" t="inlineStr">
        <is>
          <t>Direccionamiento Estratégico</t>
        </is>
      </c>
      <c r="H77" s="66" t="n"/>
      <c r="I77" s="66" t="n"/>
      <c r="J77" s="66" t="inlineStr">
        <is>
          <t>Negativa</t>
        </is>
      </c>
      <c r="K77" s="61" t="n"/>
      <c r="L77" s="61" t="n"/>
      <c r="M77" s="61" t="n"/>
      <c r="N77" s="61" t="n"/>
      <c r="O77" s="61" t="n"/>
      <c r="P77" s="61" t="n"/>
      <c r="Q77" s="61" t="n"/>
      <c r="R77" s="61" t="n"/>
      <c r="S77" s="61" t="n"/>
      <c r="T77" s="61" t="n"/>
      <c r="U77" s="61" t="n"/>
      <c r="V77" s="61" t="n"/>
      <c r="W77" s="61" t="n"/>
      <c r="X77" s="61" t="n"/>
      <c r="Y77" s="61" t="n"/>
      <c r="Z77" s="61" t="n"/>
      <c r="AA77" s="61" t="n"/>
      <c r="AB77" s="61" t="n"/>
    </row>
    <row r="78" customFormat="1" s="62">
      <c r="A78" s="61" t="n"/>
      <c r="B78" s="61" t="n"/>
      <c r="C78" s="61" t="n"/>
      <c r="D78" s="61" t="n"/>
      <c r="E78" s="61" t="n"/>
      <c r="F78" s="61" t="n"/>
      <c r="G78" s="66" t="inlineStr">
        <is>
          <t>Planeación Institucional</t>
        </is>
      </c>
      <c r="H78" s="66" t="n"/>
      <c r="I78" s="66" t="n"/>
      <c r="J78" s="66" t="inlineStr">
        <is>
          <t>Por Unidad Regional</t>
        </is>
      </c>
      <c r="K78" s="61" t="n"/>
      <c r="L78" s="61" t="n"/>
      <c r="M78" s="61" t="n"/>
      <c r="N78" s="61" t="n"/>
      <c r="O78" s="61" t="n"/>
      <c r="P78" s="61" t="n"/>
      <c r="Q78" s="61" t="n"/>
      <c r="R78" s="61" t="n"/>
      <c r="S78" s="61" t="n"/>
      <c r="T78" s="61" t="n"/>
      <c r="U78" s="61" t="n"/>
      <c r="V78" s="61" t="n"/>
      <c r="W78" s="61" t="n"/>
      <c r="X78" s="61" t="n"/>
      <c r="Y78" s="61" t="n"/>
      <c r="Z78" s="61" t="n"/>
      <c r="AA78" s="61" t="n"/>
      <c r="AB78" s="61" t="n"/>
    </row>
    <row r="79" customFormat="1" s="62">
      <c r="A79" s="61" t="n"/>
      <c r="B79" s="61" t="n"/>
      <c r="C79" s="61" t="n"/>
      <c r="D79" s="61" t="n"/>
      <c r="E79" s="61" t="n"/>
      <c r="F79" s="61" t="n"/>
      <c r="G79" s="66" t="inlineStr">
        <is>
          <t>Proyectos Especiales y Relaciones Interinstitucionales</t>
        </is>
      </c>
      <c r="H79" s="66" t="n"/>
      <c r="I79" s="66" t="n"/>
      <c r="J79" s="66" t="inlineStr">
        <is>
          <t>Por Facultad</t>
        </is>
      </c>
      <c r="K79" s="61" t="n"/>
      <c r="L79" s="61" t="n"/>
      <c r="M79" s="61" t="n"/>
      <c r="N79" s="61" t="n"/>
      <c r="O79" s="61" t="n"/>
      <c r="P79" s="61" t="n"/>
      <c r="Q79" s="61" t="n"/>
      <c r="R79" s="61" t="n"/>
      <c r="S79" s="61" t="n"/>
      <c r="T79" s="61" t="n"/>
      <c r="U79" s="61" t="n"/>
      <c r="V79" s="61" t="n"/>
      <c r="W79" s="61" t="n"/>
      <c r="X79" s="61" t="n"/>
      <c r="Y79" s="61" t="n"/>
      <c r="Z79" s="61" t="n"/>
      <c r="AA79" s="61" t="n"/>
      <c r="AB79" s="61" t="n"/>
    </row>
    <row r="80" customFormat="1" s="62">
      <c r="A80" s="61" t="n"/>
      <c r="B80" s="61" t="n"/>
      <c r="C80" s="61" t="n"/>
      <c r="D80" s="61" t="n"/>
      <c r="E80" s="61" t="n"/>
      <c r="F80" s="61" t="n"/>
      <c r="G80" s="66" t="inlineStr">
        <is>
          <t>Sistemas Integrados</t>
        </is>
      </c>
      <c r="H80" s="66" t="n"/>
      <c r="I80" s="66" t="n"/>
      <c r="J80" s="66" t="inlineStr">
        <is>
          <t>Por Programa Académico</t>
        </is>
      </c>
      <c r="K80" s="61" t="n"/>
      <c r="L80" s="61" t="n"/>
      <c r="M80" s="61" t="n"/>
      <c r="N80" s="61" t="n"/>
      <c r="O80" s="61" t="n"/>
      <c r="P80" s="61" t="n"/>
      <c r="Q80" s="61" t="n"/>
      <c r="R80" s="61" t="n"/>
      <c r="S80" s="61" t="n"/>
      <c r="T80" s="61" t="n"/>
      <c r="U80" s="61" t="n"/>
      <c r="V80" s="61" t="n"/>
      <c r="W80" s="61" t="n"/>
      <c r="X80" s="61" t="n"/>
      <c r="Y80" s="61" t="n"/>
      <c r="Z80" s="61" t="n"/>
      <c r="AA80" s="61" t="n"/>
      <c r="AB80" s="61" t="n"/>
    </row>
    <row r="81" customFormat="1" s="62">
      <c r="A81" s="61" t="n"/>
      <c r="B81" s="61" t="n"/>
      <c r="C81" s="61" t="n"/>
      <c r="D81" s="61" t="n"/>
      <c r="E81" s="61" t="n"/>
      <c r="F81" s="61" t="n"/>
      <c r="G81" s="66" t="inlineStr">
        <is>
          <t>Autoevaluación y Acreditación</t>
        </is>
      </c>
      <c r="H81" s="66" t="n"/>
      <c r="I81" s="66" t="n"/>
      <c r="J81" s="66" t="inlineStr">
        <is>
          <t>Por área</t>
        </is>
      </c>
      <c r="K81" s="61" t="n"/>
      <c r="L81" s="61" t="n"/>
      <c r="M81" s="61" t="n"/>
      <c r="N81" s="61" t="n"/>
      <c r="O81" s="61" t="n"/>
      <c r="P81" s="61" t="n"/>
      <c r="Q81" s="61" t="n"/>
      <c r="R81" s="61" t="n"/>
      <c r="S81" s="61" t="n"/>
      <c r="T81" s="61" t="n"/>
      <c r="U81" s="61" t="n"/>
      <c r="V81" s="61" t="n"/>
      <c r="W81" s="61" t="n"/>
      <c r="X81" s="61" t="n"/>
      <c r="Y81" s="61" t="n"/>
      <c r="Z81" s="61" t="n"/>
      <c r="AA81" s="61" t="n"/>
      <c r="AB81" s="61" t="n"/>
    </row>
    <row r="82" customFormat="1" s="62">
      <c r="A82" s="61" t="n"/>
      <c r="B82" s="61" t="n"/>
      <c r="C82" s="61" t="n"/>
      <c r="D82" s="61" t="n"/>
      <c r="E82" s="61" t="n"/>
      <c r="F82" s="61" t="n"/>
      <c r="G82" s="66" t="inlineStr">
        <is>
          <t>Comunicaciones</t>
        </is>
      </c>
      <c r="H82" s="66" t="n"/>
      <c r="I82" s="66" t="n"/>
      <c r="J82" s="66" t="inlineStr">
        <is>
          <t>Por Laboratorio</t>
        </is>
      </c>
      <c r="K82" s="61" t="n"/>
      <c r="L82" s="61" t="n"/>
      <c r="M82" s="61" t="n"/>
      <c r="N82" s="61" t="n"/>
      <c r="O82" s="61" t="n"/>
      <c r="P82" s="61" t="n"/>
      <c r="Q82" s="61" t="n"/>
      <c r="R82" s="61" t="n"/>
      <c r="S82" s="61" t="n"/>
      <c r="T82" s="61" t="n"/>
      <c r="U82" s="61" t="n"/>
      <c r="V82" s="61" t="n"/>
      <c r="W82" s="61" t="n"/>
      <c r="X82" s="61" t="n"/>
      <c r="Y82" s="61" t="n"/>
      <c r="Z82" s="61" t="n"/>
      <c r="AA82" s="61" t="n"/>
      <c r="AB82" s="61" t="n"/>
    </row>
    <row r="83">
      <c r="G83" s="66" t="inlineStr">
        <is>
          <t>Formación y Aprendizaje</t>
        </is>
      </c>
      <c r="H83" s="66" t="n"/>
      <c r="I83" s="66" t="n"/>
      <c r="J83" s="66" t="inlineStr">
        <is>
          <t>Otros</t>
        </is>
      </c>
      <c r="K83" s="61" t="n"/>
      <c r="L83" s="61" t="n"/>
    </row>
    <row r="84">
      <c r="G84" s="66" t="inlineStr">
        <is>
          <t>Ciencia, Tecnología e Innovación</t>
        </is>
      </c>
      <c r="H84" s="66" t="n"/>
      <c r="I84" s="66" t="n"/>
      <c r="J84" s="66" t="inlineStr">
        <is>
          <t>No Aplica</t>
        </is>
      </c>
      <c r="K84" s="61" t="n"/>
      <c r="L84" s="61" t="n"/>
    </row>
    <row r="85">
      <c r="G85" s="66" t="inlineStr">
        <is>
          <t>Interacción Social Universitaria</t>
        </is>
      </c>
      <c r="H85" s="66" t="n"/>
      <c r="I85" s="66" t="n"/>
      <c r="J85" s="66" t="n"/>
      <c r="K85" s="61" t="n"/>
      <c r="L85" s="61" t="n"/>
    </row>
    <row r="86">
      <c r="G86" s="66" t="inlineStr">
        <is>
          <t>Bienestar Universitario</t>
        </is>
      </c>
      <c r="H86" s="66" t="n"/>
      <c r="I86" s="66" t="n"/>
      <c r="J86" s="66" t="n"/>
      <c r="K86" s="61" t="n"/>
      <c r="L86" s="61" t="n"/>
    </row>
    <row r="87">
      <c r="G87" s="66" t="inlineStr">
        <is>
          <t>Admisiones y Registro</t>
        </is>
      </c>
      <c r="H87" s="66" t="n"/>
      <c r="I87" s="66" t="n"/>
      <c r="J87" s="66" t="n"/>
      <c r="K87" s="61" t="n"/>
      <c r="L87" s="61" t="n"/>
    </row>
    <row r="88">
      <c r="G88" s="66" t="inlineStr">
        <is>
          <t>Graduados</t>
        </is>
      </c>
      <c r="H88" s="66" t="n"/>
      <c r="I88" s="66" t="n"/>
      <c r="J88" s="66" t="n"/>
      <c r="K88" s="61" t="n"/>
      <c r="L88" s="61" t="n"/>
    </row>
    <row r="89">
      <c r="G89" s="66" t="inlineStr">
        <is>
          <t>Dialogando con el Mundo</t>
        </is>
      </c>
      <c r="H89" s="66" t="n"/>
      <c r="I89" s="66" t="n"/>
      <c r="J89" s="66" t="n"/>
      <c r="K89" s="61" t="n"/>
      <c r="L89" s="61" t="n"/>
    </row>
    <row r="90">
      <c r="G90" s="66" t="inlineStr">
        <is>
          <t>Talento Humano</t>
        </is>
      </c>
      <c r="H90" s="66" t="n"/>
      <c r="I90" s="66" t="n"/>
      <c r="J90" s="66" t="n"/>
      <c r="K90" s="61" t="n"/>
      <c r="L90" s="61" t="n"/>
    </row>
    <row r="91">
      <c r="G91" s="66" t="inlineStr">
        <is>
          <t>Jurídica</t>
        </is>
      </c>
      <c r="H91" s="66" t="n"/>
      <c r="I91" s="66" t="n"/>
      <c r="J91" s="66" t="n"/>
      <c r="K91" s="61" t="n"/>
      <c r="L91" s="61" t="n"/>
    </row>
    <row r="92">
      <c r="G92" s="66" t="inlineStr">
        <is>
          <t>Financiera</t>
        </is>
      </c>
      <c r="H92" s="66" t="n"/>
      <c r="I92" s="66" t="n"/>
      <c r="J92" s="66" t="n"/>
      <c r="K92" s="61" t="n"/>
      <c r="L92" s="61" t="n"/>
    </row>
    <row r="93">
      <c r="G93" s="66" t="inlineStr">
        <is>
          <t>Sistemas y Tecnología</t>
        </is>
      </c>
      <c r="H93" s="66" t="n"/>
      <c r="I93" s="66" t="n"/>
      <c r="J93" s="66" t="n"/>
      <c r="K93" s="61" t="n"/>
      <c r="L93" s="61" t="n"/>
    </row>
    <row r="94">
      <c r="G94" s="66" t="inlineStr">
        <is>
          <t>Bienes y Servicios</t>
        </is>
      </c>
      <c r="H94" s="66" t="n"/>
      <c r="I94" s="66" t="n"/>
      <c r="J94" s="66" t="n"/>
      <c r="K94" s="61" t="n"/>
      <c r="L94" s="61" t="n"/>
    </row>
    <row r="95">
      <c r="G95" s="66" t="inlineStr">
        <is>
          <t>Documental</t>
        </is>
      </c>
      <c r="H95" s="66" t="n"/>
      <c r="I95" s="66" t="n"/>
      <c r="J95" s="66" t="n"/>
      <c r="K95" s="61" t="n"/>
      <c r="L95" s="61" t="n"/>
    </row>
    <row r="96">
      <c r="G96" s="66" t="inlineStr">
        <is>
          <t>Apoyo Académico</t>
        </is>
      </c>
      <c r="H96" s="66" t="n"/>
      <c r="I96" s="66" t="n"/>
      <c r="J96" s="66" t="n"/>
      <c r="K96" s="61" t="n"/>
      <c r="L96" s="61" t="n"/>
    </row>
    <row r="97">
      <c r="G97" s="66" t="inlineStr">
        <is>
          <t>Control Interno</t>
        </is>
      </c>
      <c r="H97" s="66" t="n"/>
      <c r="I97" s="66" t="n"/>
      <c r="J97" s="66" t="n"/>
    </row>
    <row r="98">
      <c r="G98" s="66" t="inlineStr">
        <is>
          <t>Control Disciplinario</t>
        </is>
      </c>
      <c r="H98" s="66" t="n"/>
      <c r="I98" s="66" t="n"/>
      <c r="J98" s="66" t="n"/>
    </row>
    <row r="99">
      <c r="G99" s="66" t="inlineStr">
        <is>
          <t>Servicio de Atención al Ciudadano</t>
        </is>
      </c>
      <c r="H99" s="66" t="n"/>
      <c r="I99" s="66" t="n"/>
      <c r="J99" s="66" t="n"/>
    </row>
  </sheetData>
  <mergeCells count="87">
    <mergeCell ref="L17:M17"/>
    <mergeCell ref="C52:O52"/>
    <mergeCell ref="J35:O40"/>
    <mergeCell ref="G55:J55"/>
    <mergeCell ref="C23:D24"/>
    <mergeCell ref="K54:O54"/>
    <mergeCell ref="K55:O55"/>
    <mergeCell ref="J41:O41"/>
    <mergeCell ref="B2:C4"/>
    <mergeCell ref="C15:O15"/>
    <mergeCell ref="E23:G24"/>
    <mergeCell ref="K56:O56"/>
    <mergeCell ref="J20:K22"/>
    <mergeCell ref="J42:O42"/>
    <mergeCell ref="E6:L6"/>
    <mergeCell ref="Q17:Q18"/>
    <mergeCell ref="C26:O26"/>
    <mergeCell ref="C54:F54"/>
    <mergeCell ref="C17:D17"/>
    <mergeCell ref="G57:J57"/>
    <mergeCell ref="C16:O16"/>
    <mergeCell ref="G53:J53"/>
    <mergeCell ref="C56:F56"/>
    <mergeCell ref="S27:T28"/>
    <mergeCell ref="M5:O5"/>
    <mergeCell ref="G58:J58"/>
    <mergeCell ref="L23:M24"/>
    <mergeCell ref="N23:O24"/>
    <mergeCell ref="C14:D14"/>
    <mergeCell ref="U19:U26"/>
    <mergeCell ref="M6:O6"/>
    <mergeCell ref="E14:O14"/>
    <mergeCell ref="K60:O60"/>
    <mergeCell ref="C20:D22"/>
    <mergeCell ref="V27:V28"/>
    <mergeCell ref="E12:H12"/>
    <mergeCell ref="S19:T26"/>
    <mergeCell ref="R17:R18"/>
    <mergeCell ref="H17:I17"/>
    <mergeCell ref="K12:O12"/>
    <mergeCell ref="C27:I43"/>
    <mergeCell ref="E17:G17"/>
    <mergeCell ref="L20:O20"/>
    <mergeCell ref="K57:O57"/>
    <mergeCell ref="J34:O34"/>
    <mergeCell ref="J27:O27"/>
    <mergeCell ref="S17:V18"/>
    <mergeCell ref="C57:F57"/>
    <mergeCell ref="G60:J60"/>
    <mergeCell ref="R27:R28"/>
    <mergeCell ref="C53:F53"/>
    <mergeCell ref="P17:P18"/>
    <mergeCell ref="E7:L8"/>
    <mergeCell ref="G59:J59"/>
    <mergeCell ref="E13:O13"/>
    <mergeCell ref="C58:F58"/>
    <mergeCell ref="N17:O17"/>
    <mergeCell ref="C12:D12"/>
    <mergeCell ref="K59:O59"/>
    <mergeCell ref="C45:O45"/>
    <mergeCell ref="J28:O33"/>
    <mergeCell ref="J23:K24"/>
    <mergeCell ref="C5:D8"/>
    <mergeCell ref="L18:M19"/>
    <mergeCell ref="C60:F60"/>
    <mergeCell ref="E20:G22"/>
    <mergeCell ref="U27:U28"/>
    <mergeCell ref="G54:J54"/>
    <mergeCell ref="M7:O7"/>
    <mergeCell ref="E5:L5"/>
    <mergeCell ref="H20:I22"/>
    <mergeCell ref="C10:O11"/>
    <mergeCell ref="R19:R26"/>
    <mergeCell ref="G56:J56"/>
    <mergeCell ref="M8:O8"/>
    <mergeCell ref="V19:V26"/>
    <mergeCell ref="K58:O58"/>
    <mergeCell ref="I12:J12"/>
    <mergeCell ref="C18:D19"/>
    <mergeCell ref="H23:I24"/>
    <mergeCell ref="C55:F55"/>
    <mergeCell ref="N18:O19"/>
    <mergeCell ref="K53:O53"/>
    <mergeCell ref="E18:K19"/>
    <mergeCell ref="C59:F59"/>
    <mergeCell ref="C13:D13"/>
    <mergeCell ref="J17:K17"/>
  </mergeCells>
  <dataValidations count="5">
    <dataValidation sqref="E20:G22" showDropDown="0" showInputMessage="1" showErrorMessage="1" allowBlank="1" type="list">
      <formula1>$J$76:$J$77</formula1>
    </dataValidation>
    <dataValidation sqref="J20:K22" showDropDown="0" showInputMessage="1" showErrorMessage="1" allowBlank="1" type="list">
      <formula1>$J$78:$J$84</formula1>
    </dataValidation>
    <dataValidation sqref="J17:K17" showDropDown="0" showInputMessage="1" showErrorMessage="1" allowBlank="1" type="list">
      <formula1>$J$73:$J$75</formula1>
    </dataValidation>
    <dataValidation sqref="E12:H12" showDropDown="0" showInputMessage="1" showErrorMessage="1" allowBlank="1" type="list">
      <formula1>$G$73:$G$76</formula1>
    </dataValidation>
    <dataValidation sqref="E13:O13" showDropDown="0" showInputMessage="1" showErrorMessage="1" allowBlank="1" type="list">
      <formula1>$G$77:$G$99</formula1>
    </dataValidation>
  </dataValidations>
  <hyperlinks>
    <hyperlink ref="B2" location="'MATRIZ DE INDICADORES'!A1" display="    REGRESAR"/>
  </hyperlinks>
  <pageMargins left="0.7" right="0.7" top="0.75" bottom="0.75" header="0.3" footer="0.3"/>
  <pageSetup orientation="portrait"/>
  <drawing xmlns:r="http://schemas.openxmlformats.org/officeDocument/2006/relationships" r:id="rId1"/>
  <legacyDrawing xmlns:r="http://schemas.openxmlformats.org/officeDocument/2006/relationships" r:id="anysvml"/>
</worksheet>
</file>

<file path=xl/worksheets/sheet3.xml><?xml version="1.0" encoding="utf-8"?>
<worksheet xmlns="http://schemas.openxmlformats.org/spreadsheetml/2006/main">
  <sheetPr codeName="Hoja84">
    <tabColor rgb="FFEDE394"/>
    <outlinePr summaryBelow="1" summaryRight="1"/>
    <pageSetUpPr fitToPage="1"/>
  </sheetPr>
  <dimension ref="A1:AB100"/>
  <sheetViews>
    <sheetView topLeftCell="A47" zoomScale="70" zoomScaleNormal="70" workbookViewId="0">
      <selection activeCell="K55" sqref="K55:O55"/>
    </sheetView>
  </sheetViews>
  <sheetFormatPr baseColWidth="10" defaultColWidth="11.44140625" defaultRowHeight="15"/>
  <cols>
    <col width="4" customWidth="1" style="14" min="1" max="1"/>
    <col width="6.6640625" customWidth="1" style="14" min="2" max="2"/>
    <col width="24.88671875" customWidth="1" style="13" min="3" max="3"/>
    <col width="15.109375" customWidth="1" style="13" min="4" max="4"/>
    <col width="12.6640625" customWidth="1" style="13" min="5" max="5"/>
    <col width="15.109375" customWidth="1" style="13" min="6" max="6"/>
    <col width="14" customWidth="1" style="13" min="7" max="7"/>
    <col width="11.44140625" customWidth="1" style="13" min="8" max="8"/>
    <col width="12.88671875" customWidth="1" style="13" min="9" max="9"/>
    <col width="15.5546875" customWidth="1" style="13" min="10" max="10"/>
    <col width="14.44140625" customWidth="1" style="13" min="11" max="11"/>
    <col width="15.33203125" customWidth="1" style="13" min="12" max="15"/>
    <col width="6.6640625" customWidth="1" style="14" min="16" max="16"/>
    <col width="11.44140625" customWidth="1" style="14" min="17" max="16384"/>
  </cols>
  <sheetData>
    <row r="1" ht="8.25" customFormat="1" customHeight="1" s="15">
      <c r="C1" s="16" t="n"/>
      <c r="D1" s="16" t="n"/>
      <c r="E1" s="16" t="n"/>
      <c r="F1" s="16" t="n"/>
      <c r="G1" s="16" t="n"/>
      <c r="H1" s="16" t="n"/>
      <c r="I1" s="16" t="n"/>
      <c r="J1" s="16" t="n"/>
      <c r="K1" s="16" t="n"/>
      <c r="L1" s="16" t="n"/>
      <c r="M1" s="16" t="n"/>
      <c r="N1" s="16" t="n"/>
      <c r="O1" s="16" t="n"/>
    </row>
    <row r="2" ht="15.75" customFormat="1" customHeight="1" s="15">
      <c r="B2" s="134" t="inlineStr">
        <is>
          <t xml:space="preserve">      REGRESAR</t>
        </is>
      </c>
      <c r="D2" s="5" t="n"/>
      <c r="E2" s="5" t="n"/>
      <c r="F2" s="5" t="n"/>
      <c r="G2" s="5" t="n"/>
      <c r="H2" s="5" t="n"/>
      <c r="I2" s="5" t="n"/>
      <c r="J2" s="5" t="n"/>
      <c r="K2" s="5" t="n"/>
      <c r="L2" s="5" t="n"/>
      <c r="M2" s="5" t="n"/>
      <c r="N2" s="5" t="n"/>
      <c r="O2" s="5" t="n"/>
      <c r="P2" s="12" t="n"/>
    </row>
    <row r="3" ht="15.75" customFormat="1" customHeight="1" s="15">
      <c r="D3" s="5" t="n"/>
      <c r="E3" s="5" t="n"/>
      <c r="F3" s="5" t="n"/>
      <c r="G3" s="5" t="n"/>
      <c r="H3" s="5" t="n"/>
      <c r="I3" s="5" t="n"/>
      <c r="J3" s="5" t="n"/>
      <c r="K3" s="5" t="n"/>
      <c r="L3" s="5" t="n"/>
      <c r="M3" s="5" t="n"/>
      <c r="N3" s="5" t="n"/>
      <c r="O3" s="5" t="n"/>
      <c r="P3" s="12" t="n"/>
    </row>
    <row r="4" ht="15" customFormat="1" customHeight="1" s="15">
      <c r="D4" s="5" t="n"/>
      <c r="E4" s="5" t="n"/>
      <c r="F4" s="5" t="n"/>
      <c r="G4" s="5" t="n"/>
      <c r="H4" s="5" t="n"/>
      <c r="I4" s="5" t="n"/>
      <c r="J4" s="5" t="n"/>
      <c r="K4" s="5" t="n"/>
      <c r="L4" s="5" t="n"/>
      <c r="M4" s="5" t="n"/>
      <c r="N4" s="5" t="n"/>
      <c r="O4" s="5" t="n"/>
      <c r="P4" s="12" t="n"/>
    </row>
    <row r="5" ht="15.75" customFormat="1" customHeight="1" s="15">
      <c r="B5" s="12" t="n"/>
      <c r="C5" s="160" t="n"/>
      <c r="D5" s="461" t="n"/>
      <c r="E5" s="324" t="inlineStr">
        <is>
          <t>MACROPROCESO ESTRATÉGICO</t>
        </is>
      </c>
      <c r="F5" s="417" t="n"/>
      <c r="G5" s="417" t="n"/>
      <c r="H5" s="417" t="n"/>
      <c r="I5" s="417" t="n"/>
      <c r="J5" s="417" t="n"/>
      <c r="K5" s="417" t="n"/>
      <c r="L5" s="418" t="n"/>
      <c r="M5" s="143" t="inlineStr">
        <is>
          <t>CÓDIGO: ESGr027</t>
        </is>
      </c>
      <c r="N5" s="417" t="n"/>
      <c r="O5" s="418" t="n"/>
      <c r="P5" s="12" t="n"/>
    </row>
    <row r="6" ht="15.75" customFormat="1" customHeight="1" s="15">
      <c r="B6" s="68" t="n"/>
      <c r="C6" s="419" t="n"/>
      <c r="D6" s="452" t="n"/>
      <c r="E6" s="324" t="inlineStr">
        <is>
          <t>PROCESO GESTIÓN SISTEMAS INTEGRADOS - CALIDAD</t>
        </is>
      </c>
      <c r="F6" s="417" t="n"/>
      <c r="G6" s="417" t="n"/>
      <c r="H6" s="417" t="n"/>
      <c r="I6" s="417" t="n"/>
      <c r="J6" s="417" t="n"/>
      <c r="K6" s="417" t="n"/>
      <c r="L6" s="418" t="n"/>
      <c r="M6" s="143" t="inlineStr">
        <is>
          <t>VERSIÓN: 10</t>
        </is>
      </c>
      <c r="N6" s="417" t="n"/>
      <c r="O6" s="418" t="n"/>
      <c r="P6" s="12" t="n"/>
    </row>
    <row r="7" ht="15.75" customFormat="1" customHeight="1" s="15">
      <c r="B7" s="12" t="n"/>
      <c r="C7" s="419" t="n"/>
      <c r="D7" s="452" t="n"/>
      <c r="E7" s="324" t="inlineStr">
        <is>
          <t>MATRIZ Y FICHA DE MEDICIÓN DE INDICADORES Y SEGUIMIENTO A LOS PROCESOS DE GESTIÓN</t>
        </is>
      </c>
      <c r="F7" s="414" t="n"/>
      <c r="G7" s="414" t="n"/>
      <c r="H7" s="414" t="n"/>
      <c r="I7" s="414" t="n"/>
      <c r="J7" s="414" t="n"/>
      <c r="K7" s="414" t="n"/>
      <c r="L7" s="461" t="n"/>
      <c r="M7" s="143" t="inlineStr">
        <is>
          <t>VIGENCIA: 2026-02-26</t>
        </is>
      </c>
      <c r="N7" s="417" t="n"/>
      <c r="O7" s="418" t="n"/>
      <c r="P7" s="12" t="n"/>
    </row>
    <row r="8" ht="15.75" customFormat="1" customHeight="1" s="15">
      <c r="B8" s="12" t="n"/>
      <c r="C8" s="422" t="n"/>
      <c r="D8" s="455" t="n"/>
      <c r="E8" s="422" t="n"/>
      <c r="F8" s="423" t="n"/>
      <c r="G8" s="423" t="n"/>
      <c r="H8" s="423" t="n"/>
      <c r="I8" s="423" t="n"/>
      <c r="J8" s="423" t="n"/>
      <c r="K8" s="423" t="n"/>
      <c r="L8" s="455" t="n"/>
      <c r="M8" s="143" t="inlineStr">
        <is>
          <t>PÁGINA: 2 de 7</t>
        </is>
      </c>
      <c r="N8" s="417" t="n"/>
      <c r="O8" s="418" t="n"/>
      <c r="P8" s="12" t="n"/>
    </row>
    <row r="9" ht="15.75" customFormat="1" customHeight="1" s="15">
      <c r="B9" s="12" t="n"/>
      <c r="C9" s="151" t="n"/>
      <c r="D9" s="414" t="n"/>
      <c r="E9" s="414" t="n"/>
      <c r="F9" s="414" t="n"/>
      <c r="G9" s="414" t="n"/>
      <c r="H9" s="414" t="n"/>
      <c r="I9" s="414" t="n"/>
      <c r="J9" s="414" t="n"/>
      <c r="K9" s="414" t="n"/>
      <c r="L9" s="414" t="n"/>
      <c r="M9" s="414" t="n"/>
      <c r="N9" s="414" t="n"/>
      <c r="O9" s="414" t="n"/>
      <c r="P9" s="12" t="n"/>
    </row>
    <row r="10" ht="15.75" customFormat="1" customHeight="1" s="15">
      <c r="B10" s="12" t="n"/>
      <c r="C10" s="152" t="inlineStr">
        <is>
          <t>FICHA DE INDICADOR</t>
        </is>
      </c>
      <c r="D10" s="462" t="n"/>
      <c r="E10" s="462" t="n"/>
      <c r="F10" s="462" t="n"/>
      <c r="G10" s="462" t="n"/>
      <c r="H10" s="462" t="n"/>
      <c r="I10" s="462" t="n"/>
      <c r="J10" s="462" t="n"/>
      <c r="K10" s="462" t="n"/>
      <c r="L10" s="462" t="n"/>
      <c r="M10" s="462" t="n"/>
      <c r="N10" s="462" t="n"/>
      <c r="O10" s="463" t="n"/>
      <c r="P10" s="12" t="n"/>
    </row>
    <row r="11" ht="15" customFormat="1" customHeight="1" s="15">
      <c r="B11" s="12" t="n"/>
      <c r="C11" s="464" t="n"/>
      <c r="D11" s="465" t="n"/>
      <c r="E11" s="465" t="n"/>
      <c r="F11" s="465" t="n"/>
      <c r="G11" s="465" t="n"/>
      <c r="H11" s="465" t="n"/>
      <c r="I11" s="465" t="n"/>
      <c r="J11" s="465" t="n"/>
      <c r="K11" s="465" t="n"/>
      <c r="L11" s="465" t="n"/>
      <c r="M11" s="465" t="n"/>
      <c r="N11" s="465" t="n"/>
      <c r="O11" s="466" t="n"/>
      <c r="P11" s="12" t="n"/>
    </row>
    <row r="12" ht="30" customFormat="1" customHeight="1" s="15">
      <c r="B12" s="12" t="n"/>
      <c r="C12" s="153" t="inlineStr">
        <is>
          <t>MACROPROCESO</t>
        </is>
      </c>
      <c r="D12" s="418" t="n"/>
      <c r="E12" s="154" t="inlineStr">
        <is>
          <t>Apoyo</t>
        </is>
      </c>
      <c r="F12" s="417" t="n"/>
      <c r="G12" s="417" t="n"/>
      <c r="H12" s="418" t="n"/>
      <c r="I12" s="153" t="inlineStr">
        <is>
          <t>NOMBRE DEL INDICADOR</t>
        </is>
      </c>
      <c r="J12" s="418" t="n"/>
      <c r="K12" s="155" t="inlineStr">
        <is>
          <t>Oportunidad de respuesta en revisión minuta y garantía de contratación Directa</t>
        </is>
      </c>
      <c r="L12" s="417" t="n"/>
      <c r="M12" s="417" t="n"/>
      <c r="N12" s="417" t="n"/>
      <c r="O12" s="418" t="n"/>
      <c r="P12" s="12" t="n"/>
    </row>
    <row r="13" customFormat="1" s="15">
      <c r="B13" s="12" t="n"/>
      <c r="C13" s="156" t="inlineStr">
        <is>
          <t>PROCESO GESTIÓN</t>
        </is>
      </c>
      <c r="D13" s="418" t="n"/>
      <c r="E13" s="157" t="inlineStr">
        <is>
          <t>Jurídica</t>
        </is>
      </c>
      <c r="F13" s="417" t="n"/>
      <c r="G13" s="417" t="n"/>
      <c r="H13" s="417" t="n"/>
      <c r="I13" s="417" t="n"/>
      <c r="J13" s="417" t="n"/>
      <c r="K13" s="417" t="n"/>
      <c r="L13" s="417" t="n"/>
      <c r="M13" s="417" t="n"/>
      <c r="N13" s="417" t="n"/>
      <c r="O13" s="418" t="n"/>
      <c r="P13" s="12" t="n"/>
    </row>
    <row r="14" customFormat="1" s="15">
      <c r="B14" s="12" t="n"/>
      <c r="C14" s="156" t="inlineStr">
        <is>
          <t>RESPONSABLE DE MEDICIÓN</t>
        </is>
      </c>
      <c r="D14" s="418" t="n"/>
      <c r="E14" s="157" t="inlineStr">
        <is>
          <t>Director(a) Jurídica</t>
        </is>
      </c>
      <c r="F14" s="417" t="n"/>
      <c r="G14" s="417" t="n"/>
      <c r="H14" s="417" t="n"/>
      <c r="I14" s="417" t="n"/>
      <c r="J14" s="417" t="n"/>
      <c r="K14" s="417" t="n"/>
      <c r="L14" s="417" t="n"/>
      <c r="M14" s="417" t="n"/>
      <c r="N14" s="417" t="n"/>
      <c r="O14" s="418" t="n"/>
      <c r="P14" s="12" t="n"/>
    </row>
    <row r="15" customFormat="1" s="15">
      <c r="B15" s="12" t="n"/>
      <c r="C15" s="159" t="n"/>
      <c r="D15" s="417" t="n"/>
      <c r="E15" s="417" t="n"/>
      <c r="F15" s="417" t="n"/>
      <c r="G15" s="417" t="n"/>
      <c r="H15" s="417" t="n"/>
      <c r="I15" s="417" t="n"/>
      <c r="J15" s="417" t="n"/>
      <c r="K15" s="417" t="n"/>
      <c r="L15" s="417" t="n"/>
      <c r="M15" s="417" t="n"/>
      <c r="N15" s="417" t="n"/>
      <c r="O15" s="418" t="n"/>
      <c r="P15" s="12" t="n"/>
    </row>
    <row r="16" customFormat="1" s="15">
      <c r="B16" s="12" t="n"/>
      <c r="C16" s="150" t="inlineStr">
        <is>
          <t>1. COMPORTAMIENTO DE INDICADOR</t>
        </is>
      </c>
      <c r="D16" s="417" t="n"/>
      <c r="E16" s="417" t="n"/>
      <c r="F16" s="417" t="n"/>
      <c r="G16" s="417" t="n"/>
      <c r="H16" s="417" t="n"/>
      <c r="I16" s="417" t="n"/>
      <c r="J16" s="417" t="n"/>
      <c r="K16" s="417" t="n"/>
      <c r="L16" s="417" t="n"/>
      <c r="M16" s="417" t="n"/>
      <c r="N16" s="417" t="n"/>
      <c r="O16" s="418" t="n"/>
      <c r="P16" s="12" t="n"/>
    </row>
    <row r="17" ht="36" customFormat="1" customHeight="1" s="15">
      <c r="B17" s="12" t="n"/>
      <c r="C17" s="156" t="inlineStr">
        <is>
          <t>CLASIFICACIÓN DE LA MEDICIÓN</t>
        </is>
      </c>
      <c r="D17" s="418" t="n"/>
      <c r="E17" s="467" t="n">
        <v>1</v>
      </c>
      <c r="F17" s="417" t="n"/>
      <c r="G17" s="418" t="n"/>
      <c r="H17" s="156" t="inlineStr">
        <is>
          <t>TIPO DE INDICADOR</t>
        </is>
      </c>
      <c r="I17" s="418" t="n"/>
      <c r="J17" s="468" t="inlineStr">
        <is>
          <t>Eficacia</t>
        </is>
      </c>
      <c r="K17" s="418" t="n"/>
      <c r="L17" s="156" t="inlineStr">
        <is>
          <t>META</t>
        </is>
      </c>
      <c r="M17" s="418" t="n"/>
      <c r="N17" s="177" t="n">
        <v>0.85</v>
      </c>
      <c r="O17" s="418" t="n"/>
      <c r="P17" s="162" t="n"/>
    </row>
    <row r="18" ht="15.75" customFormat="1" customHeight="1" s="15">
      <c r="B18" s="12" t="n"/>
      <c r="C18" s="156" t="inlineStr">
        <is>
          <t>FORMULA</t>
        </is>
      </c>
      <c r="D18" s="461" t="n"/>
      <c r="E18" s="156" t="inlineStr">
        <is>
          <t>NUMERADOR</t>
        </is>
      </c>
      <c r="F18" s="418" t="n"/>
      <c r="G18" s="198" t="inlineStr">
        <is>
          <t>Número de solicitudes atendidas oportunamente *100</t>
        </is>
      </c>
      <c r="H18" s="417" t="n"/>
      <c r="I18" s="417" t="n"/>
      <c r="J18" s="417" t="n"/>
      <c r="K18" s="418" t="n"/>
      <c r="L18" s="156" t="inlineStr">
        <is>
          <t>UNIDAD DE MEDIDA</t>
        </is>
      </c>
      <c r="M18" s="461" t="n"/>
      <c r="N18" s="177" t="inlineStr">
        <is>
          <t>Porcentaje</t>
        </is>
      </c>
      <c r="O18" s="461" t="n"/>
    </row>
    <row r="19" ht="15.75" customFormat="1" customHeight="1" s="15">
      <c r="B19" s="12" t="n"/>
      <c r="C19" s="422" t="n"/>
      <c r="D19" s="455" t="n"/>
      <c r="E19" s="156" t="inlineStr">
        <is>
          <t>DENOMINADOR</t>
        </is>
      </c>
      <c r="F19" s="418" t="n"/>
      <c r="G19" s="198" t="inlineStr">
        <is>
          <t>Total de solicitudes aprobadas por la Dirección Jurídica</t>
        </is>
      </c>
      <c r="H19" s="417" t="n"/>
      <c r="I19" s="417" t="n"/>
      <c r="J19" s="417" t="n"/>
      <c r="K19" s="418" t="n"/>
      <c r="L19" s="422" t="n"/>
      <c r="M19" s="455" t="n"/>
      <c r="N19" s="422" t="n"/>
      <c r="O19" s="455" t="n"/>
      <c r="P19" s="12" t="n"/>
    </row>
    <row r="20" ht="15.75" customFormat="1" customHeight="1" s="15">
      <c r="B20" s="12" t="n"/>
      <c r="C20" s="156" t="inlineStr">
        <is>
          <t>TENDENCIA</t>
        </is>
      </c>
      <c r="D20" s="461" t="n"/>
      <c r="E20" s="198" t="inlineStr">
        <is>
          <t>Positiva</t>
        </is>
      </c>
      <c r="F20" s="414" t="n"/>
      <c r="G20" s="461" t="n"/>
      <c r="H20" s="153" t="inlineStr">
        <is>
          <t>NIVEL DE SEGREGACIÓN *</t>
        </is>
      </c>
      <c r="I20" s="461" t="n"/>
      <c r="J20" s="198" t="inlineStr">
        <is>
          <t>Otros</t>
        </is>
      </c>
      <c r="K20" s="461" t="n"/>
      <c r="L20" s="156" t="inlineStr">
        <is>
          <t>ESCALA</t>
        </is>
      </c>
      <c r="M20" s="417" t="n"/>
      <c r="N20" s="417" t="n"/>
      <c r="O20" s="418" t="n"/>
      <c r="P20" s="12" t="n"/>
    </row>
    <row r="21" ht="15.75" customFormat="1" customHeight="1" s="15">
      <c r="B21" s="12" t="n"/>
      <c r="C21" s="419" t="n"/>
      <c r="D21" s="452" t="n"/>
      <c r="E21" s="419" t="n"/>
      <c r="G21" s="452" t="n"/>
      <c r="H21" s="419" t="n"/>
      <c r="I21" s="452" t="n"/>
      <c r="J21" s="419" t="n"/>
      <c r="K21" s="452" t="n"/>
      <c r="L21" s="198" t="inlineStr">
        <is>
          <t>Deficiente</t>
        </is>
      </c>
      <c r="M21" s="198" t="inlineStr">
        <is>
          <t>Aceptable</t>
        </is>
      </c>
      <c r="N21" s="198" t="inlineStr">
        <is>
          <t>Bueno</t>
        </is>
      </c>
      <c r="O21" s="198" t="inlineStr">
        <is>
          <t>Excelente</t>
        </is>
      </c>
      <c r="P21" s="12" t="n"/>
    </row>
    <row r="22" ht="15.75" customFormat="1" customHeight="1" s="15">
      <c r="B22" s="12" t="n"/>
      <c r="C22" s="422" t="n"/>
      <c r="D22" s="455" t="n"/>
      <c r="E22" s="422" t="n"/>
      <c r="F22" s="423" t="n"/>
      <c r="G22" s="455" t="n"/>
      <c r="H22" s="422" t="n"/>
      <c r="I22" s="455" t="n"/>
      <c r="J22" s="422" t="n"/>
      <c r="K22" s="455" t="n"/>
      <c r="L22" s="49" t="inlineStr">
        <is>
          <t>0% - 40,9%</t>
        </is>
      </c>
      <c r="M22" s="50" t="inlineStr">
        <is>
          <t>41% - 60,9%</t>
        </is>
      </c>
      <c r="N22" s="51" t="inlineStr">
        <is>
          <t xml:space="preserve">61% - 84,9% </t>
        </is>
      </c>
      <c r="O22" s="52" t="inlineStr">
        <is>
          <t>&gt;=85%</t>
        </is>
      </c>
      <c r="P22" s="12" t="n"/>
    </row>
    <row r="23" ht="26.25" customFormat="1" customHeight="1" s="15">
      <c r="B23" s="12" t="n"/>
      <c r="C23" s="156" t="inlineStr">
        <is>
          <t>ORIGEN DE DATOS NUMERADOR</t>
        </is>
      </c>
      <c r="D23" s="418" t="n"/>
      <c r="E23" s="199" t="inlineStr">
        <is>
          <t>Data Integradoc</t>
        </is>
      </c>
      <c r="F23" s="417" t="n"/>
      <c r="G23" s="418" t="n"/>
      <c r="H23" s="472" t="inlineStr">
        <is>
          <t>FRECUENCIA DE LA MEDICIÓN</t>
        </is>
      </c>
      <c r="I23" s="461" t="n"/>
      <c r="J23" s="198" t="inlineStr">
        <is>
          <t>TRIMESTRAL</t>
        </is>
      </c>
      <c r="K23" s="461" t="n"/>
      <c r="L23" s="156" t="inlineStr">
        <is>
          <t>FRECUENCIA DE RESULTADO</t>
        </is>
      </c>
      <c r="M23" s="461" t="n"/>
      <c r="N23" s="198" t="inlineStr">
        <is>
          <t>TRIMESTRAL</t>
        </is>
      </c>
      <c r="O23" s="461" t="n"/>
      <c r="P23" s="12" t="n"/>
    </row>
    <row r="24" ht="26.25" customFormat="1" customHeight="1" s="15">
      <c r="B24" s="12" t="n"/>
      <c r="C24" s="156" t="inlineStr">
        <is>
          <t>ORIGEN DE DATOS DENOMINADOR</t>
        </is>
      </c>
      <c r="D24" s="418" t="n"/>
      <c r="E24" s="199" t="inlineStr">
        <is>
          <t>Data Integradoc</t>
        </is>
      </c>
      <c r="F24" s="417" t="n"/>
      <c r="G24" s="418" t="n"/>
      <c r="H24" s="423" t="n"/>
      <c r="I24" s="455" t="n"/>
      <c r="J24" s="422" t="n"/>
      <c r="K24" s="455" t="n"/>
      <c r="L24" s="422" t="n"/>
      <c r="M24" s="455" t="n"/>
      <c r="N24" s="422" t="n"/>
      <c r="O24" s="455" t="n"/>
      <c r="P24" s="12" t="n"/>
    </row>
    <row r="25" ht="15.75" customFormat="1" customHeight="1" s="15">
      <c r="B25" s="12" t="n"/>
      <c r="C25" s="11" t="n"/>
      <c r="D25" s="11" t="n"/>
      <c r="E25" s="184" t="n"/>
      <c r="F25" s="184" t="n"/>
      <c r="G25" s="11" t="n"/>
      <c r="H25" s="11" t="n"/>
      <c r="I25" s="11" t="n"/>
      <c r="J25" s="184" t="n"/>
      <c r="K25" s="184" t="n"/>
      <c r="L25" s="11" t="n"/>
      <c r="M25" s="11" t="n"/>
      <c r="N25" s="184" t="n"/>
      <c r="O25" s="184" t="n"/>
      <c r="P25" s="12" t="n"/>
    </row>
    <row r="26" ht="15" customFormat="1" customHeight="1" s="15">
      <c r="B26" s="12" t="n"/>
      <c r="C26" s="150" t="inlineStr">
        <is>
          <t>RESULTADOS</t>
        </is>
      </c>
      <c r="D26" s="417" t="n"/>
      <c r="E26" s="417" t="n"/>
      <c r="F26" s="417" t="n"/>
      <c r="G26" s="417" t="n"/>
      <c r="H26" s="417" t="n"/>
      <c r="I26" s="417" t="n"/>
      <c r="J26" s="417" t="n"/>
      <c r="K26" s="417" t="n"/>
      <c r="L26" s="417" t="n"/>
      <c r="M26" s="417" t="n"/>
      <c r="N26" s="417" t="n"/>
      <c r="O26" s="418" t="n"/>
      <c r="P26" s="12" t="n"/>
    </row>
    <row r="27" ht="15" customFormat="1" customHeight="1" s="15">
      <c r="B27" s="12" t="n"/>
      <c r="C27" s="160" t="n"/>
      <c r="D27" s="414" t="n"/>
      <c r="E27" s="414" t="n"/>
      <c r="F27" s="414" t="n"/>
      <c r="G27" s="414" t="n"/>
      <c r="H27" s="414" t="n"/>
      <c r="I27" s="461" t="n"/>
      <c r="J27" s="201" t="inlineStr">
        <is>
          <t>ANÁLISIS DE DATOS</t>
        </is>
      </c>
      <c r="K27" s="414" t="n"/>
      <c r="L27" s="414" t="n"/>
      <c r="M27" s="414" t="n"/>
      <c r="N27" s="414" t="n"/>
      <c r="O27" s="461" t="n"/>
      <c r="P27" s="162" t="n"/>
    </row>
    <row r="28" ht="18.6" customFormat="1" customHeight="1" s="15">
      <c r="B28" s="12" t="n"/>
      <c r="C28" s="419" t="n"/>
      <c r="I28" s="452" t="n"/>
      <c r="J28" s="213" t="inlineStr">
        <is>
          <t>I TRIMESTRE:
De acuerdo con el análisis de los datos, se evidencia un nivel de cumplimiento cercano a la meta establecida del 85%, alcanzando un resultado del 76%, lo cual ubica el desempeño dentro de la escala de calificación “BUENO”.
Durante el trimestre se gestionaron un total de 42 solicitudes relacionadas con la revisión de garantías y minutas en procesos de contratación directa, de las cuales 32  fueron atendidas dentro de los plazos establecidos en la Circular 06 de 2022.
Si bien no se alcanzó la meta prevista, durante el periodo se presentaron factores operativos que incidieron en los tiempos de gestión, especialmente la ausencia de asesores jurídicos durante el primer mes del periodo evaluado. Adicionalmente, se atendieron requerimientos asociados a la Ley de Garantías que debían ser tramitados en plazos reducidos, lo que implicó priorización y ajustes en la gestión. Asimismo, las actuaciones requieren validación por parte de la Directora Jurídica, quien atiende de manera concurrente otras actividades prioritarias, generando demoras puntuales. No obstante, estas situaciones fueron gestionadas de manera eficiente, permitiendo mantener un nivel de cumplimiento cercano a la meta establecida.</t>
        </is>
      </c>
      <c r="K28" s="473" t="n"/>
      <c r="L28" s="473" t="n"/>
      <c r="M28" s="473" t="n"/>
      <c r="N28" s="473" t="n"/>
      <c r="O28" s="474" t="n"/>
    </row>
    <row r="29" ht="32.4" customFormat="1" customHeight="1" s="15">
      <c r="B29" s="12" t="n"/>
      <c r="C29" s="419" t="n"/>
      <c r="I29" s="452" t="n"/>
      <c r="J29" s="473" t="n"/>
      <c r="K29" s="473" t="n"/>
      <c r="L29" s="473" t="n"/>
      <c r="M29" s="473" t="n"/>
      <c r="N29" s="473" t="n"/>
      <c r="O29" s="474" t="n"/>
      <c r="P29" s="12" t="n"/>
    </row>
    <row r="30" ht="43.2" customFormat="1" customHeight="1" s="15">
      <c r="B30" s="12" t="n"/>
      <c r="C30" s="419" t="n"/>
      <c r="I30" s="452" t="n"/>
      <c r="J30" s="473" t="n"/>
      <c r="K30" s="473" t="n"/>
      <c r="L30" s="473" t="n"/>
      <c r="M30" s="473" t="n"/>
      <c r="N30" s="473" t="n"/>
      <c r="O30" s="474" t="n"/>
      <c r="P30" s="12" t="n"/>
    </row>
    <row r="31" ht="34.95" customFormat="1" customHeight="1" s="15">
      <c r="B31" s="12" t="n"/>
      <c r="C31" s="419" t="n"/>
      <c r="I31" s="452" t="n"/>
      <c r="J31" s="473" t="n"/>
      <c r="K31" s="473" t="n"/>
      <c r="L31" s="473" t="n"/>
      <c r="M31" s="473" t="n"/>
      <c r="N31" s="473" t="n"/>
      <c r="O31" s="474" t="n"/>
      <c r="P31" s="12" t="n"/>
    </row>
    <row r="32" ht="41.4" customFormat="1" customHeight="1" s="15">
      <c r="B32" s="12" t="n"/>
      <c r="C32" s="419" t="n"/>
      <c r="I32" s="452" t="n"/>
      <c r="J32" s="473" t="n"/>
      <c r="K32" s="473" t="n"/>
      <c r="L32" s="473" t="n"/>
      <c r="M32" s="473" t="n"/>
      <c r="N32" s="473" t="n"/>
      <c r="O32" s="474" t="n"/>
      <c r="P32" s="12" t="n"/>
    </row>
    <row r="33" ht="41.4" customFormat="1" customHeight="1" s="15">
      <c r="B33" s="12" t="n"/>
      <c r="C33" s="419" t="n"/>
      <c r="I33" s="452" t="n"/>
      <c r="J33" s="434" t="n"/>
      <c r="K33" s="434" t="n"/>
      <c r="L33" s="434" t="n"/>
      <c r="M33" s="434" t="n"/>
      <c r="N33" s="434" t="n"/>
      <c r="O33" s="435" t="n"/>
      <c r="P33" s="12" t="n"/>
    </row>
    <row r="34" ht="29.4" customFormat="1" customHeight="1" s="15">
      <c r="B34" s="12" t="n"/>
      <c r="C34" s="419" t="n"/>
      <c r="I34" s="452" t="n"/>
      <c r="J34" s="219" t="inlineStr">
        <is>
          <t>ACCIÓN FORMULADA</t>
        </is>
      </c>
      <c r="O34" s="452" t="n"/>
      <c r="P34" s="12" t="n"/>
    </row>
    <row r="35" ht="24" customFormat="1" customHeight="1" s="15">
      <c r="B35" s="12" t="n"/>
      <c r="C35" s="419" t="n"/>
      <c r="I35" s="452" t="n"/>
      <c r="J35" s="213" t="inlineStr">
        <is>
          <t>I TRIMESTRE:
Conforme al análisis de los resultados obtenidos durante el primer trimestre, se identifica la necesidad de fortalecer el cumplimiento de los plazos establecidos en la Circular 006 de 2022, reiterando a las áreas solicitantes la importancia de remitir las solicitudes de manera oportuna y con la documentación completa. Asimismo, se requiere optimizar los mecanismos de seguimiento a los requerimientos allegados, con el fin de mejorar la eficiencia en la gestión y prevenir retrasos. Lo anterior, teniendo en cuenta las condiciones operativas del periodo, especialmente la ausencia de asesores jurídicos durante el primer mes y la atención de requerimientos asociados a la Ley de Garantías en tiempos reducidos, lo que demanda una mayor planificación y articulación institucional</t>
        </is>
      </c>
      <c r="K35" s="473" t="n"/>
      <c r="L35" s="473" t="n"/>
      <c r="M35" s="473" t="n"/>
      <c r="N35" s="473" t="n"/>
      <c r="O35" s="474" t="n"/>
      <c r="P35" s="12" t="n"/>
    </row>
    <row r="36" ht="27.6" customFormat="1" customHeight="1" s="15">
      <c r="B36" s="12" t="n"/>
      <c r="C36" s="419" t="n"/>
      <c r="I36" s="452" t="n"/>
      <c r="J36" s="473" t="n"/>
      <c r="K36" s="473" t="n"/>
      <c r="L36" s="473" t="n"/>
      <c r="M36" s="473" t="n"/>
      <c r="N36" s="473" t="n"/>
      <c r="O36" s="474" t="n"/>
      <c r="P36" s="12" t="n"/>
    </row>
    <row r="37" ht="23.4" customFormat="1" customHeight="1" s="15">
      <c r="B37" s="12" t="n"/>
      <c r="C37" s="419" t="n"/>
      <c r="I37" s="452" t="n"/>
      <c r="J37" s="473" t="n"/>
      <c r="K37" s="473" t="n"/>
      <c r="L37" s="473" t="n"/>
      <c r="M37" s="473" t="n"/>
      <c r="N37" s="473" t="n"/>
      <c r="O37" s="474" t="n"/>
      <c r="P37" s="12" t="n"/>
    </row>
    <row r="38" ht="26.4" customFormat="1" customHeight="1" s="15">
      <c r="B38" s="12" t="n"/>
      <c r="C38" s="419" t="n"/>
      <c r="I38" s="452" t="n"/>
      <c r="J38" s="473" t="n"/>
      <c r="K38" s="473" t="n"/>
      <c r="L38" s="473" t="n"/>
      <c r="M38" s="473" t="n"/>
      <c r="N38" s="473" t="n"/>
      <c r="O38" s="474" t="n"/>
      <c r="P38" s="12" t="n"/>
    </row>
    <row r="39" ht="28.2" customFormat="1" customHeight="1" s="15">
      <c r="B39" s="12" t="n"/>
      <c r="C39" s="419" t="n"/>
      <c r="I39" s="452" t="n"/>
      <c r="J39" s="473" t="n"/>
      <c r="K39" s="473" t="n"/>
      <c r="L39" s="473" t="n"/>
      <c r="M39" s="473" t="n"/>
      <c r="N39" s="473" t="n"/>
      <c r="O39" s="474" t="n"/>
      <c r="P39" s="12" t="n"/>
    </row>
    <row r="40" ht="21.6" customFormat="1" customHeight="1" s="15">
      <c r="B40" s="12" t="n"/>
      <c r="C40" s="419" t="n"/>
      <c r="I40" s="452" t="n"/>
      <c r="J40" s="434" t="n"/>
      <c r="K40" s="434" t="n"/>
      <c r="L40" s="434" t="n"/>
      <c r="M40" s="434" t="n"/>
      <c r="N40" s="434" t="n"/>
      <c r="O40" s="435" t="n"/>
      <c r="P40" s="12" t="n"/>
    </row>
    <row r="41" ht="15.6" customFormat="1" customHeight="1" s="15">
      <c r="B41" s="12" t="n"/>
      <c r="C41" s="419" t="n"/>
      <c r="I41" s="452" t="n"/>
      <c r="J41" s="219" t="inlineStr">
        <is>
          <t xml:space="preserve">RESPONSABLE </t>
        </is>
      </c>
      <c r="O41" s="452" t="n"/>
      <c r="P41" s="12" t="n"/>
    </row>
    <row r="42" ht="15.75" customFormat="1" customHeight="1" s="15">
      <c r="B42" s="12" t="n"/>
      <c r="C42" s="419" t="n"/>
      <c r="I42" s="452" t="n"/>
      <c r="J42" s="221">
        <f>E14</f>
        <v/>
      </c>
      <c r="O42" s="452" t="n"/>
      <c r="P42" s="12" t="n"/>
    </row>
    <row r="43" ht="16.5" customFormat="1" customHeight="1" s="15">
      <c r="B43" s="12" t="n"/>
      <c r="C43" s="422" t="n"/>
      <c r="D43" s="423" t="n"/>
      <c r="E43" s="423" t="n"/>
      <c r="F43" s="423" t="n"/>
      <c r="G43" s="423" t="n"/>
      <c r="H43" s="423" t="n"/>
      <c r="I43" s="455" t="n"/>
      <c r="J43" s="203" t="n"/>
      <c r="K43" s="423" t="n"/>
      <c r="L43" s="423" t="n"/>
      <c r="M43" s="423" t="n"/>
      <c r="N43" s="423" t="n"/>
      <c r="O43" s="455" t="n"/>
      <c r="P43" s="12" t="n"/>
    </row>
    <row r="44" ht="16.5" customFormat="1" customHeight="1" s="15">
      <c r="B44" s="12" t="n"/>
      <c r="C44" s="6" t="n"/>
      <c r="D44" s="6" t="n"/>
      <c r="E44" s="6" t="n"/>
      <c r="F44" s="6" t="n"/>
      <c r="G44" s="6" t="n"/>
      <c r="H44" s="6" t="n"/>
      <c r="I44" s="6" t="n"/>
      <c r="J44" s="6" t="n"/>
      <c r="K44" s="6" t="n"/>
      <c r="L44" s="6" t="n"/>
      <c r="M44" s="6" t="n"/>
      <c r="N44" s="6" t="n"/>
      <c r="O44" s="6" t="n"/>
      <c r="P44" s="12" t="n"/>
    </row>
    <row r="45" ht="15" customFormat="1" customHeight="1" s="18">
      <c r="B45" s="17" t="n"/>
      <c r="C45" s="475" t="inlineStr">
        <is>
          <t>PERIODO DE EVALUACIÓN</t>
        </is>
      </c>
      <c r="D45" s="423" t="n"/>
      <c r="E45" s="423" t="n"/>
      <c r="F45" s="423" t="n"/>
      <c r="G45" s="423" t="n"/>
      <c r="H45" s="423" t="n"/>
      <c r="I45" s="423" t="n"/>
      <c r="J45" s="423" t="n"/>
      <c r="K45" s="423" t="n"/>
      <c r="L45" s="423" t="n"/>
      <c r="M45" s="423" t="n"/>
      <c r="N45" s="423" t="n"/>
      <c r="O45" s="455" t="n"/>
      <c r="P45" s="17" t="n"/>
    </row>
    <row r="46" customFormat="1" s="18">
      <c r="B46" s="17" t="n"/>
      <c r="C46" s="156" t="inlineStr">
        <is>
          <t>MES</t>
        </is>
      </c>
      <c r="D46" s="198">
        <f>IF(J23="MENSUAL","ENERO",IF(J23="TRIMESTRAL","MARZO",IF(J23="SEMESTRAL","JUNIO",IF(J23="ANUAL",YEAR(TODAY()),""))))</f>
        <v/>
      </c>
      <c r="E46" s="198">
        <f>IF(J23="MENSUAL","FEBRERO",IF(J23="TRIMESTRAL","JUNIO",IF(J23="SEMESTRAL","DICIEMBRE","")))</f>
        <v/>
      </c>
      <c r="F46" s="198">
        <f>IF(J23="MENSUAL","MARZO",IF(J23="TRIMESTRAL","SEPTIEMBRE",""))</f>
        <v/>
      </c>
      <c r="G46" s="198">
        <f>IF(J23="MENSUAL","ABRIL",IF(J23="TRIMESTRAL","DICIEMBRE",""))</f>
        <v/>
      </c>
      <c r="H46" s="198">
        <f>IF(J23="MENSUAL","MAYO","")</f>
        <v/>
      </c>
      <c r="I46" s="198">
        <f>IF(J23="MENSUAL","JUNIO","")</f>
        <v/>
      </c>
      <c r="J46" s="198">
        <f>IF(J23="MENSUAL","JULIO","")</f>
        <v/>
      </c>
      <c r="K46" s="198">
        <f>IF(J23="MENSUAL","AGOSTO","")</f>
        <v/>
      </c>
      <c r="L46" s="198">
        <f>IF(J23="MENSUAL","SEPTIEMBRE","")</f>
        <v/>
      </c>
      <c r="M46" s="198">
        <f>IF(J23="MENSUAL","OCTUBRE","")</f>
        <v/>
      </c>
      <c r="N46" s="198">
        <f>IF(J23="MENSUAL","NOVIEMBRE","")</f>
        <v/>
      </c>
      <c r="O46" s="198">
        <f>IF(J23="MENSUAL","DICIEMBRE","")</f>
        <v/>
      </c>
      <c r="P46" s="17" t="n"/>
    </row>
    <row r="47" ht="54.75" customFormat="1" customHeight="1" s="18">
      <c r="B47" s="17" t="n"/>
      <c r="C47" s="153">
        <f>G18</f>
        <v/>
      </c>
      <c r="D47" s="111">
        <f>18+14</f>
        <v/>
      </c>
      <c r="E47" s="111" t="n"/>
      <c r="F47" s="111" t="n"/>
      <c r="G47" s="111" t="n"/>
      <c r="H47" s="198" t="n"/>
      <c r="I47" s="198" t="n"/>
      <c r="J47" s="198" t="n"/>
      <c r="K47" s="198" t="n"/>
      <c r="L47" s="198" t="n"/>
      <c r="M47" s="198" t="n"/>
      <c r="N47" s="198" t="n"/>
      <c r="O47" s="198" t="n"/>
      <c r="P47" s="17" t="n"/>
    </row>
    <row r="48" ht="54.75" customFormat="1" customHeight="1" s="18">
      <c r="B48" s="17" t="n"/>
      <c r="C48" s="153">
        <f>G19</f>
        <v/>
      </c>
      <c r="D48" s="111">
        <f>19+23</f>
        <v/>
      </c>
      <c r="E48" s="111" t="n"/>
      <c r="F48" s="111" t="n"/>
      <c r="G48" s="111" t="n"/>
      <c r="H48" s="198" t="n"/>
      <c r="I48" s="198" t="n"/>
      <c r="J48" s="198" t="n"/>
      <c r="K48" s="198" t="n"/>
      <c r="L48" s="198" t="n"/>
      <c r="M48" s="198" t="n"/>
      <c r="N48" s="198" t="n"/>
      <c r="O48" s="198" t="n"/>
      <c r="P48" s="19" t="n"/>
    </row>
    <row r="49" customFormat="1" s="18">
      <c r="B49" s="17" t="n"/>
      <c r="C49" s="3" t="inlineStr">
        <is>
          <t xml:space="preserve">VALOR </t>
        </is>
      </c>
      <c r="D49" s="65">
        <f>IFERROR(IF($E$17=1,D47/D48,IF($E$17=2,D47,"")),"")</f>
        <v/>
      </c>
      <c r="E49" s="65">
        <f>IFERROR(IF($E$17=1,E47/E48,IF($E$17=2,E47,"")),"")</f>
        <v/>
      </c>
      <c r="F49" s="65">
        <f>IFERROR(IF($E$17=1,F47/F48,IF($E$17=2,F47,"")),"")</f>
        <v/>
      </c>
      <c r="G49" s="65">
        <f>IFERROR(IF($E$17=1,G47/G48,IF($E$17=2,G47,"")),"")</f>
        <v/>
      </c>
      <c r="H49" s="65">
        <f>IFERROR(IF($E$17=1,H47/H48,IF($E$17=2,H47,"")),"")</f>
        <v/>
      </c>
      <c r="I49" s="65">
        <f>IFERROR(IF($E$17=1,I47/I48,IF($E$17=2,I47,"")),"")</f>
        <v/>
      </c>
      <c r="J49" s="65">
        <f>IFERROR(IF($E$17=1,J47/J48,IF($E$17=2,J47,"")),"")</f>
        <v/>
      </c>
      <c r="K49" s="65">
        <f>IFERROR(IF($E$17=1,K47/K48,IF($E$17=2,K47,"")),"")</f>
        <v/>
      </c>
      <c r="L49" s="65">
        <f>IFERROR(IF($E$17=1,L47/L48,IF($E$17=2,L47,"")),"")</f>
        <v/>
      </c>
      <c r="M49" s="65">
        <f>IFERROR(IF($E$17=1,M47/M48,IF($E$17=2,M47,"")),"")</f>
        <v/>
      </c>
      <c r="N49" s="65">
        <f>IFERROR(IF($E$17=1,N47/N48,IF($E$17=2,N47,"")),"")</f>
        <v/>
      </c>
      <c r="O49" s="65">
        <f>IFERROR(IF($E$17=1,O47/O48,IF($E$17=2,O47,"")),"")</f>
        <v/>
      </c>
      <c r="P49" s="121">
        <f>AVERAGE(D49:G49)</f>
        <v/>
      </c>
    </row>
    <row r="50" customFormat="1" s="18">
      <c r="B50" s="17" t="n"/>
      <c r="C50" s="4" t="inlineStr">
        <is>
          <t>META PONDERADA</t>
        </is>
      </c>
      <c r="D50" s="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65">
        <f>IF(AND(N23="ANUAL",J23="MENSUAL"),N17/12+E50,IF(AND(N23="ANUAL",J23="TRIMESTRAL"),N17/4+E50,IF(AND(N23="SEMESTRAL",J23="MENSUAL"),N17/6+E50,IF(AND(N23="SEMESTRAL",J23="TRIMESTRAL"),N17/2,IF(AND(N23="TRIMESTRAL",J23="MENSUAL"),N17/3+E50,IF(AND(N23="TRIMESTRAL",J23="TRIMESTRAL"),N17,IF(AND(N23="MENSUAL",J23="MENSUAL"),N17,"")))))))</f>
        <v/>
      </c>
      <c r="G50" s="65">
        <f>IF(AND(N23="ANUAL",J23="MENSUAL"),N17/12+F50,IF(AND(N23="ANUAL",J23="TRIMESTRAL"),N17/4+F50,IF(AND(N23="SEMESTRAL",J23="MENSUAL"),N17/6+F50,IF(AND(N23="SEMESTRAL",J23="TRIMESTRAL"),N17/2+F50,IF(AND(N23="TRIMESTRAL",J23="MENSUAL"),N17/3,IF(AND(N23="TRIMESTRAL",J23="TRIMESTRAL"),N17,IF(AND(N23="MENSUAL",J23="MENSUAL"),N17,"")))))))</f>
        <v/>
      </c>
      <c r="H50" s="65">
        <f>IF(AND($N$23="ANUAL",$J$23="MENSUAL"),$N$17/12+G50,IF(AND(N23="SEMESTRAL",J23="MENSUAL"),N17/6+G50,IF(AND(N23="TRIMESTRAL",J23="MENSUAL"),N17/3+G50,IF(AND(N23="MENSUAL",J23="MENSUAL"),N17,""))))</f>
        <v/>
      </c>
      <c r="I50" s="65">
        <f>IF(AND($N$23="ANUAL",$J$23="MENSUAL"),$N$17/12+H50,IF(AND(N23="SEMESTRAL",J23="MENSUAL"),N17/6+H50,IF(AND(N23="TRIMESTRAL",J23="MENSUAL"),N17/3+H50,IF(AND(N23="MENSUAL",J23="MENSUAL"),N17,""))))</f>
        <v/>
      </c>
      <c r="J50" s="65">
        <f>IF(AND($N$23="ANUAL",$J$23="MENSUAL"),$N$17/12+I50,IF(AND(N23="SEMESTRAL",J23="MENSUAL"),N17/6,IF(AND(N23="TRIMESTRAL",J23="MENSUAL"),N17/3,IF(AND(N23="MENSUAL",J23="MENSUAL"),N17,""))))</f>
        <v/>
      </c>
      <c r="K50" s="65">
        <f>IF(AND($N$23="ANUAL",$J$23="MENSUAL"),$N$17/12+J50,IF(AND(N23="SEMESTRAL",J23="MENSUAL"),N17/6+J50,IF(AND(N23="TRIMESTRAL",J23="MENSUAL"),N17/3+J50,IF(AND(N23="MENSUAL",J23="MENSUAL"),N17,""))))</f>
        <v/>
      </c>
      <c r="L50" s="65">
        <f>IF(AND($N$23="ANUAL",$J$23="MENSUAL"),$N$17/12+K50,IF(AND(N23="SEMESTRAL",J23="MENSUAL"),N17/6+K50,IF(AND(N23="TRIMESTRAL",J23="MENSUAL"),N17/3+K50,IF(AND(N23="MENSUAL",J23="MENSUAL"),N17,""))))</f>
        <v/>
      </c>
      <c r="M50" s="65">
        <f>IF(AND($N$23="ANUAL",$J$23="MENSUAL"),$N$17/12+L50,IF(AND(N23="SEMESTRAL",J23="MENSUAL"),N17/6+L50,IF(AND(N23="TRIMESTRAL",J23="MENSUAL"),N17/3,IF(AND(N23="MENSUAL",J23="MENSUAL"),N17,""))))</f>
        <v/>
      </c>
      <c r="N50" s="65">
        <f>IF(AND($N$23="ANUAL",$J$23="MENSUAL"),$N$17/12+M50,IF(AND(N23="SEMESTRAL",J23="MENSUAL"),N17/6+M50,IF(AND(N23="TRIMESTRAL",J23="MENSUAL"),N17/3+M50,IF(AND(N23="MENSUAL",J23="MENSUAL"),N17,""))))</f>
        <v/>
      </c>
      <c r="O50" s="65">
        <f>IF(AND($N$23="ANUAL",$J$23="MENSUAL"),$N$17/12+N50,IF(AND(N23="SEMESTRAL",J23="MENSUAL"),N17/6+N50,IF(AND(N23="TRIMESTRAL",J23="MENSUAL"),N17/3+N50,IF(AND(N23="MENSUAL",J23="MENSUAL"),N17,""))))</f>
        <v/>
      </c>
      <c r="P50" s="120" t="n"/>
    </row>
    <row r="51" customFormat="1" s="18">
      <c r="B51" s="17" t="n"/>
      <c r="C51" s="6" t="n"/>
      <c r="D51" s="6" t="n"/>
      <c r="E51" s="6" t="n"/>
      <c r="F51" s="6" t="n"/>
      <c r="G51" s="6" t="n"/>
      <c r="H51" s="6" t="n"/>
      <c r="I51" s="6" t="n"/>
      <c r="J51" s="6" t="n"/>
      <c r="K51" s="6" t="n"/>
      <c r="L51" s="6" t="n"/>
      <c r="M51" s="6" t="n"/>
      <c r="N51" s="6" t="n"/>
      <c r="O51" s="6" t="n"/>
      <c r="P51" s="17" t="n"/>
    </row>
    <row r="52" customFormat="1" s="28">
      <c r="A52" s="30" t="n"/>
      <c r="B52" s="1" t="n"/>
      <c r="C52" s="226" t="inlineStr">
        <is>
          <t>NIVEL DE SEGREGACIÓN *</t>
        </is>
      </c>
      <c r="D52" s="414" t="n"/>
      <c r="E52" s="414" t="n"/>
      <c r="F52" s="414" t="n"/>
      <c r="G52" s="414" t="n"/>
      <c r="H52" s="414" t="n"/>
      <c r="I52" s="414" t="n"/>
      <c r="J52" s="414" t="n"/>
      <c r="K52" s="414" t="n"/>
      <c r="L52" s="414" t="n"/>
      <c r="M52" s="414" t="n"/>
      <c r="N52" s="414" t="n"/>
      <c r="O52" s="461" t="n"/>
      <c r="P52" s="1" t="n"/>
      <c r="Q52" s="30" t="n"/>
      <c r="R52" s="30" t="n"/>
      <c r="S52" s="30" t="n"/>
      <c r="T52" s="30" t="n"/>
      <c r="U52" s="30" t="n"/>
      <c r="V52" s="30" t="n"/>
      <c r="W52" s="30" t="n"/>
      <c r="X52" s="30" t="n"/>
      <c r="Y52" s="30" t="n"/>
      <c r="Z52" s="30" t="n"/>
      <c r="AA52" s="30" t="n"/>
      <c r="AB52" s="30" t="n"/>
    </row>
    <row r="53" customFormat="1" s="28">
      <c r="A53" s="30" t="n"/>
      <c r="B53" s="1" t="n"/>
      <c r="C53" s="227" t="inlineStr">
        <is>
          <t>UNIDAD SEGREGADA (Ej. Facultad, Programa Académico, Área)</t>
        </is>
      </c>
      <c r="D53" s="470" t="n"/>
      <c r="E53" s="470" t="n"/>
      <c r="F53" s="471" t="n"/>
      <c r="G53" s="227" t="inlineStr">
        <is>
          <t>RESULTADO</t>
        </is>
      </c>
      <c r="H53" s="470" t="n"/>
      <c r="I53" s="470" t="n"/>
      <c r="J53" s="471" t="n"/>
      <c r="K53" s="227" t="inlineStr">
        <is>
          <t>ANALISIS DE DATOS SEGREGADO</t>
        </is>
      </c>
      <c r="L53" s="470" t="n"/>
      <c r="M53" s="470" t="n"/>
      <c r="N53" s="470" t="n"/>
      <c r="O53" s="471" t="n"/>
      <c r="P53" s="1" t="n"/>
      <c r="Q53" s="30" t="n"/>
      <c r="R53" s="30" t="n"/>
      <c r="S53" s="30" t="n"/>
      <c r="T53" s="30" t="n"/>
      <c r="U53" s="30" t="n"/>
      <c r="V53" s="30" t="n"/>
      <c r="W53" s="30" t="n"/>
      <c r="X53" s="30" t="n"/>
      <c r="Y53" s="30" t="n"/>
      <c r="Z53" s="30" t="n"/>
      <c r="AA53" s="30" t="n"/>
      <c r="AB53" s="30" t="n"/>
    </row>
    <row r="54" ht="54.75" customFormat="1" customHeight="1" s="28">
      <c r="A54" s="30" t="n"/>
      <c r="B54" s="1" t="n"/>
      <c r="C54" s="476" t="inlineStr">
        <is>
          <t>MINUTA DE CONTRATACION DIRECTA</t>
        </is>
      </c>
      <c r="D54" s="470" t="n"/>
      <c r="E54" s="470" t="n"/>
      <c r="F54" s="471" t="n"/>
      <c r="G54" s="477">
        <f>18/19</f>
        <v/>
      </c>
      <c r="H54" s="478" t="n"/>
      <c r="I54" s="478" t="n"/>
      <c r="J54" s="479" t="n"/>
      <c r="K54" s="480" t="inlineStr">
        <is>
          <t xml:space="preserve">I trimestre: Se recibieron 19 minutas de las cuales 18  fueron respondidas dentro de los términos de la Circular 06 del 2022. </t>
        </is>
      </c>
      <c r="L54" s="478" t="n"/>
      <c r="M54" s="478" t="n"/>
      <c r="N54" s="478" t="n"/>
      <c r="O54" s="479" t="n"/>
      <c r="P54" s="1" t="n"/>
      <c r="Q54" s="30" t="n"/>
      <c r="R54" s="30" t="n"/>
      <c r="S54" s="30" t="n"/>
      <c r="T54" s="30" t="n"/>
      <c r="U54" s="30" t="n"/>
      <c r="V54" s="30" t="n"/>
      <c r="W54" s="30" t="n"/>
      <c r="X54" s="30" t="n"/>
      <c r="Y54" s="30" t="n"/>
      <c r="Z54" s="30" t="n"/>
      <c r="AA54" s="30" t="n"/>
      <c r="AB54" s="30" t="n"/>
    </row>
    <row r="55" ht="58.5" customFormat="1" customHeight="1" s="28">
      <c r="A55" s="30" t="n"/>
      <c r="B55" s="1" t="n"/>
      <c r="C55" s="353" t="inlineStr">
        <is>
          <t>GARANTIA DE CONTRATACION DIRECTA</t>
        </is>
      </c>
      <c r="D55" s="470" t="n"/>
      <c r="E55" s="470" t="n"/>
      <c r="F55" s="471" t="n"/>
      <c r="G55" s="477">
        <f>14/23</f>
        <v/>
      </c>
      <c r="H55" s="478" t="n"/>
      <c r="I55" s="478" t="n"/>
      <c r="J55" s="479" t="n"/>
      <c r="K55" s="480" t="inlineStr">
        <is>
          <t xml:space="preserve">I trimestre: Se recibieron 23  garantias de las cuales 14  fueron respondidas dentro de los términos de la Circular 06 del 2022. </t>
        </is>
      </c>
      <c r="L55" s="478" t="n"/>
      <c r="M55" s="478" t="n"/>
      <c r="N55" s="478" t="n"/>
      <c r="O55" s="479" t="n"/>
      <c r="P55" s="1" t="n"/>
      <c r="Q55" s="30" t="n"/>
      <c r="R55" s="30" t="n"/>
      <c r="S55" s="30" t="n"/>
      <c r="T55" s="30" t="n"/>
      <c r="U55" s="30" t="n"/>
      <c r="V55" s="30" t="n"/>
      <c r="W55" s="30" t="n"/>
      <c r="X55" s="30" t="n"/>
      <c r="Y55" s="30" t="n"/>
      <c r="Z55" s="30" t="n"/>
      <c r="AA55" s="30" t="n"/>
      <c r="AB55" s="30" t="n"/>
    </row>
    <row r="56" ht="54.75" customFormat="1" customHeight="1" s="28">
      <c r="A56" s="30" t="n"/>
      <c r="B56" s="1" t="n"/>
      <c r="C56" s="476" t="inlineStr">
        <is>
          <t>MINUTA DE CONTRATACION DIRECTA</t>
        </is>
      </c>
      <c r="D56" s="470" t="n"/>
      <c r="E56" s="470" t="n"/>
      <c r="F56" s="471" t="n"/>
      <c r="G56" s="481" t="n"/>
      <c r="H56" s="478" t="n"/>
      <c r="I56" s="478" t="n"/>
      <c r="J56" s="479" t="n"/>
      <c r="K56" s="482" t="inlineStr">
        <is>
          <t xml:space="preserve">II Trimestre: </t>
        </is>
      </c>
      <c r="L56" s="478" t="n"/>
      <c r="M56" s="478" t="n"/>
      <c r="N56" s="478" t="n"/>
      <c r="O56" s="479" t="n"/>
      <c r="P56" s="1" t="n"/>
      <c r="Q56" s="30" t="n"/>
      <c r="R56" s="30" t="n"/>
      <c r="S56" s="30" t="n"/>
      <c r="T56" s="30" t="n"/>
      <c r="U56" s="30" t="n"/>
      <c r="V56" s="30" t="n"/>
      <c r="W56" s="30" t="n"/>
      <c r="X56" s="30" t="n"/>
      <c r="Y56" s="30" t="n"/>
      <c r="Z56" s="30" t="n"/>
      <c r="AA56" s="30" t="n"/>
      <c r="AB56" s="30" t="n"/>
    </row>
    <row r="57" ht="58.5" customFormat="1" customHeight="1" s="28">
      <c r="A57" s="30" t="n"/>
      <c r="B57" s="1" t="n"/>
      <c r="C57" s="353" t="inlineStr">
        <is>
          <t>GARANTIA DE CONTRATACION DIRECTA</t>
        </is>
      </c>
      <c r="D57" s="470" t="n"/>
      <c r="E57" s="470" t="n"/>
      <c r="F57" s="471" t="n"/>
      <c r="G57" s="481" t="n"/>
      <c r="H57" s="478" t="n"/>
      <c r="I57" s="478" t="n"/>
      <c r="J57" s="479" t="n"/>
      <c r="K57" s="482" t="inlineStr">
        <is>
          <t xml:space="preserve">II Trimestre: </t>
        </is>
      </c>
      <c r="L57" s="478" t="n"/>
      <c r="M57" s="478" t="n"/>
      <c r="N57" s="478" t="n"/>
      <c r="O57" s="479" t="n"/>
      <c r="P57" s="1" t="n"/>
      <c r="Q57" s="30" t="n"/>
      <c r="R57" s="30" t="n"/>
      <c r="S57" s="30" t="n"/>
      <c r="T57" s="30" t="n"/>
      <c r="U57" s="30" t="n"/>
      <c r="V57" s="30" t="n"/>
      <c r="W57" s="30" t="n"/>
      <c r="X57" s="30" t="n"/>
      <c r="Y57" s="30" t="n"/>
      <c r="Z57" s="30" t="n"/>
      <c r="AA57" s="30" t="n"/>
      <c r="AB57" s="30" t="n"/>
    </row>
    <row r="58" ht="54.75" customFormat="1" customHeight="1" s="28">
      <c r="A58" s="30" t="n"/>
      <c r="B58" s="1" t="n"/>
      <c r="C58" s="476" t="inlineStr">
        <is>
          <t>MINUTA DE CONTRATACION DIRECTA</t>
        </is>
      </c>
      <c r="D58" s="470" t="n"/>
      <c r="E58" s="470" t="n"/>
      <c r="F58" s="471" t="n"/>
      <c r="G58" s="481" t="n"/>
      <c r="H58" s="478" t="n"/>
      <c r="I58" s="478" t="n"/>
      <c r="J58" s="479" t="n"/>
      <c r="K58" s="482" t="inlineStr">
        <is>
          <t xml:space="preserve">III trimestre: </t>
        </is>
      </c>
      <c r="L58" s="478" t="n"/>
      <c r="M58" s="478" t="n"/>
      <c r="N58" s="478" t="n"/>
      <c r="O58" s="479" t="n"/>
      <c r="P58" s="1" t="n"/>
      <c r="Q58" s="30" t="n"/>
      <c r="R58" s="30" t="n"/>
      <c r="S58" s="30" t="n"/>
      <c r="T58" s="30" t="n"/>
      <c r="U58" s="30" t="n"/>
      <c r="V58" s="30" t="n"/>
      <c r="W58" s="30" t="n"/>
      <c r="X58" s="30" t="n"/>
      <c r="Y58" s="30" t="n"/>
      <c r="Z58" s="30" t="n"/>
      <c r="AA58" s="30" t="n"/>
      <c r="AB58" s="30" t="n"/>
    </row>
    <row r="59" ht="58.5" customFormat="1" customHeight="1" s="28">
      <c r="A59" s="30" t="n"/>
      <c r="B59" s="1" t="n"/>
      <c r="C59" s="353" t="inlineStr">
        <is>
          <t>GARANTIA DE CONTRATACION DIRECTA</t>
        </is>
      </c>
      <c r="D59" s="470" t="n"/>
      <c r="E59" s="470" t="n"/>
      <c r="F59" s="471" t="n"/>
      <c r="G59" s="481" t="n"/>
      <c r="H59" s="478" t="n"/>
      <c r="I59" s="478" t="n"/>
      <c r="J59" s="479" t="n"/>
      <c r="K59" s="483" t="inlineStr">
        <is>
          <t xml:space="preserve">III trimestre: </t>
        </is>
      </c>
      <c r="L59" s="478" t="n"/>
      <c r="M59" s="478" t="n"/>
      <c r="N59" s="478" t="n"/>
      <c r="O59" s="479" t="n"/>
      <c r="P59" s="1" t="n"/>
      <c r="Q59" s="30" t="n"/>
      <c r="R59" s="30" t="n"/>
      <c r="S59" s="30" t="n"/>
      <c r="T59" s="30" t="n"/>
      <c r="U59" s="30" t="n"/>
      <c r="V59" s="30" t="n"/>
      <c r="W59" s="30" t="n"/>
      <c r="X59" s="30" t="n"/>
      <c r="Y59" s="30" t="n"/>
      <c r="Z59" s="30" t="n"/>
      <c r="AA59" s="30" t="n"/>
      <c r="AB59" s="30" t="n"/>
    </row>
    <row r="60" ht="54.75" customFormat="1" customHeight="1" s="28">
      <c r="A60" s="30" t="n"/>
      <c r="B60" s="1" t="n"/>
      <c r="C60" s="476" t="inlineStr">
        <is>
          <t>MINUTA DE CONTRATACION DIRECTA</t>
        </is>
      </c>
      <c r="D60" s="470" t="n"/>
      <c r="E60" s="470" t="n"/>
      <c r="F60" s="471" t="n"/>
      <c r="G60" s="380" t="n"/>
      <c r="H60" s="478" t="n"/>
      <c r="I60" s="478" t="n"/>
      <c r="J60" s="479" t="n"/>
      <c r="K60" s="484" t="inlineStr">
        <is>
          <t xml:space="preserve"> IV trimestre: </t>
        </is>
      </c>
      <c r="L60" s="478" t="n"/>
      <c r="M60" s="478" t="n"/>
      <c r="N60" s="478" t="n"/>
      <c r="O60" s="479" t="n"/>
      <c r="P60" s="1" t="n"/>
      <c r="Q60" s="30" t="n"/>
      <c r="R60" s="30" t="n"/>
      <c r="S60" s="30" t="n"/>
      <c r="T60" s="30" t="n"/>
      <c r="U60" s="30" t="n"/>
      <c r="V60" s="30" t="n"/>
      <c r="W60" s="30" t="n"/>
      <c r="X60" s="30" t="n"/>
      <c r="Y60" s="30" t="n"/>
      <c r="Z60" s="30" t="n"/>
      <c r="AA60" s="30" t="n"/>
      <c r="AB60" s="30" t="n"/>
    </row>
    <row r="61" ht="58.5" customFormat="1" customHeight="1" s="28">
      <c r="A61" s="30" t="n"/>
      <c r="B61" s="1" t="n"/>
      <c r="C61" s="353" t="inlineStr">
        <is>
          <t>GARANTIA DE CONTRATACION DIRECTA</t>
        </is>
      </c>
      <c r="D61" s="470" t="n"/>
      <c r="E61" s="470" t="n"/>
      <c r="F61" s="471" t="n"/>
      <c r="G61" s="380" t="n"/>
      <c r="H61" s="478" t="n"/>
      <c r="I61" s="478" t="n"/>
      <c r="J61" s="479" t="n"/>
      <c r="K61" s="484" t="inlineStr">
        <is>
          <t xml:space="preserve">IV trimestre: </t>
        </is>
      </c>
      <c r="L61" s="478" t="n"/>
      <c r="M61" s="478" t="n"/>
      <c r="N61" s="478" t="n"/>
      <c r="O61" s="479" t="n"/>
      <c r="P61" s="1" t="n"/>
      <c r="Q61" s="30" t="n"/>
      <c r="R61" s="30" t="n"/>
      <c r="S61" s="30" t="n"/>
      <c r="T61" s="30" t="n"/>
      <c r="U61" s="30" t="n"/>
      <c r="V61" s="30" t="n"/>
      <c r="W61" s="30" t="n"/>
      <c r="X61" s="30" t="n"/>
      <c r="Y61" s="30" t="n"/>
      <c r="Z61" s="30" t="n"/>
      <c r="AA61" s="30" t="n"/>
      <c r="AB61" s="30" t="n"/>
    </row>
    <row r="62" customFormat="1" s="28">
      <c r="A62" s="30" t="n"/>
      <c r="B62" s="1" t="n"/>
      <c r="C62" s="248" t="n"/>
      <c r="D62" s="462" t="n"/>
      <c r="E62" s="462" t="n"/>
      <c r="F62" s="462" t="n"/>
      <c r="G62" s="248" t="n"/>
      <c r="H62" s="462" t="n"/>
      <c r="I62" s="462" t="n"/>
      <c r="J62" s="462" t="n"/>
      <c r="K62" s="248" t="n"/>
      <c r="L62" s="462" t="n"/>
      <c r="M62" s="462" t="n"/>
      <c r="N62" s="462" t="n"/>
      <c r="O62" s="462" t="n"/>
      <c r="P62" s="1" t="n"/>
      <c r="Q62" s="30" t="n"/>
      <c r="R62" s="30" t="n"/>
      <c r="S62" s="30" t="n"/>
      <c r="T62" s="30" t="n"/>
      <c r="U62" s="30" t="n"/>
      <c r="V62" s="30" t="n"/>
      <c r="W62" s="30" t="n"/>
      <c r="X62" s="30" t="n"/>
      <c r="Y62" s="30" t="n"/>
      <c r="Z62" s="30" t="n"/>
      <c r="AA62" s="30" t="n"/>
      <c r="AB62" s="30" t="n"/>
    </row>
    <row r="63" customFormat="1" s="28">
      <c r="A63" s="30" t="n"/>
      <c r="B63" s="1" t="n"/>
      <c r="C63" s="58" t="n"/>
      <c r="D63" s="59" t="n"/>
      <c r="E63" s="59" t="n"/>
      <c r="F63" s="59" t="n"/>
      <c r="G63" s="59" t="n"/>
      <c r="H63" s="59" t="n"/>
      <c r="I63" s="59" t="n"/>
      <c r="J63" s="59" t="n"/>
      <c r="K63" s="59" t="n"/>
      <c r="L63" s="59" t="n"/>
      <c r="M63" s="59" t="n"/>
      <c r="N63" s="59" t="n"/>
      <c r="O63" s="59" t="n"/>
      <c r="P63" s="1" t="n"/>
      <c r="Q63" s="30" t="n"/>
      <c r="R63" s="30" t="n"/>
      <c r="S63" s="30" t="n"/>
      <c r="T63" s="30" t="n"/>
      <c r="U63" s="30" t="n"/>
      <c r="V63" s="30" t="n"/>
      <c r="W63" s="30" t="n"/>
      <c r="X63" s="30" t="n"/>
      <c r="Y63" s="30" t="n"/>
      <c r="Z63" s="30" t="n"/>
      <c r="AA63" s="30" t="n"/>
      <c r="AB63" s="30" t="n"/>
    </row>
    <row r="64" customFormat="1" s="28">
      <c r="A64" s="30" t="n"/>
      <c r="B64" s="1" t="n"/>
      <c r="C64" s="58" t="n"/>
      <c r="D64" s="59" t="n"/>
      <c r="E64" s="59" t="n"/>
      <c r="F64" s="59" t="n"/>
      <c r="G64" s="59" t="n"/>
      <c r="H64" s="59" t="n"/>
      <c r="I64" s="59" t="n"/>
      <c r="J64" s="59" t="n"/>
      <c r="K64" s="59" t="n"/>
      <c r="L64" s="59" t="n"/>
      <c r="M64" s="59" t="n"/>
      <c r="N64" s="59" t="n"/>
      <c r="O64" s="59" t="n"/>
      <c r="P64" s="1" t="n"/>
      <c r="Q64" s="30" t="n"/>
      <c r="R64" s="30" t="n"/>
      <c r="S64" s="30" t="n"/>
      <c r="T64" s="30" t="n"/>
      <c r="U64" s="30" t="n"/>
      <c r="V64" s="30" t="n"/>
      <c r="W64" s="30" t="n"/>
      <c r="X64" s="30" t="n"/>
      <c r="Y64" s="30" t="n"/>
      <c r="Z64" s="30" t="n"/>
      <c r="AA64" s="30" t="n"/>
      <c r="AB64" s="30" t="n"/>
    </row>
    <row r="65" customFormat="1" s="28">
      <c r="A65" s="30" t="n"/>
      <c r="B65" s="1" t="n"/>
      <c r="C65" s="58" t="n"/>
      <c r="D65" s="59" t="n"/>
      <c r="E65" s="59" t="n"/>
      <c r="F65" s="59" t="n"/>
      <c r="G65" s="59" t="n"/>
      <c r="H65" s="59" t="n"/>
      <c r="I65" s="59" t="n"/>
      <c r="J65" s="59" t="n"/>
      <c r="K65" s="59" t="n"/>
      <c r="L65" s="59" t="n"/>
      <c r="M65" s="59" t="n"/>
      <c r="N65" s="59" t="n"/>
      <c r="O65" s="59" t="n"/>
      <c r="P65" s="1" t="n"/>
      <c r="Q65" s="30" t="n"/>
      <c r="R65" s="30" t="n"/>
      <c r="S65" s="30" t="n"/>
      <c r="T65" s="30" t="n"/>
      <c r="U65" s="30" t="n"/>
      <c r="V65" s="30" t="n"/>
      <c r="W65" s="30" t="n"/>
      <c r="X65" s="30" t="n"/>
      <c r="Y65" s="30" t="n"/>
      <c r="Z65" s="30" t="n"/>
      <c r="AA65" s="30" t="n"/>
      <c r="AB65" s="30" t="n"/>
    </row>
    <row r="68" customFormat="1" s="64">
      <c r="C68" s="63" t="n"/>
      <c r="D68" s="63" t="n"/>
      <c r="E68" s="63" t="n"/>
      <c r="F68" s="63" t="n"/>
      <c r="G68" s="63" t="n"/>
      <c r="H68" s="63" t="n"/>
      <c r="I68" s="63" t="n"/>
      <c r="J68" s="63" t="n"/>
      <c r="K68" s="63" t="n"/>
      <c r="L68" s="63" t="n"/>
      <c r="M68" s="63" t="n"/>
      <c r="N68" s="63" t="n"/>
      <c r="O68" s="63" t="n"/>
    </row>
    <row r="69" customFormat="1" s="64">
      <c r="C69" s="63" t="n"/>
      <c r="D69" s="63" t="n"/>
      <c r="E69" s="63" t="n"/>
      <c r="F69" s="63" t="n"/>
      <c r="G69" s="63" t="n"/>
      <c r="H69" s="63" t="n"/>
      <c r="I69" s="63" t="n"/>
      <c r="J69" s="63" t="n"/>
      <c r="K69" s="63" t="n"/>
      <c r="L69" s="63" t="n"/>
      <c r="M69" s="63" t="n"/>
      <c r="N69" s="63" t="n"/>
      <c r="O69" s="63" t="n"/>
    </row>
    <row r="70" customFormat="1" s="64">
      <c r="C70" s="63" t="n"/>
      <c r="D70" s="63" t="n"/>
      <c r="E70" s="63" t="n"/>
      <c r="F70" s="63" t="n"/>
      <c r="G70" s="63" t="n"/>
      <c r="H70" s="63" t="n"/>
      <c r="I70" s="63" t="n"/>
      <c r="J70" s="63" t="n"/>
      <c r="K70" s="63" t="n"/>
      <c r="L70" s="63" t="n"/>
      <c r="M70" s="63" t="n"/>
      <c r="N70" s="63" t="n"/>
      <c r="O70" s="63" t="n"/>
    </row>
    <row r="71" customFormat="1" s="64">
      <c r="C71" s="63" t="n"/>
      <c r="D71" s="63" t="n"/>
      <c r="E71" s="63" t="n"/>
      <c r="F71" s="63" t="n"/>
      <c r="G71" s="63" t="n"/>
      <c r="H71" s="63" t="n"/>
      <c r="I71" s="63" t="n"/>
      <c r="J71" s="63" t="n"/>
      <c r="K71" s="63" t="n"/>
      <c r="L71" s="63" t="n"/>
      <c r="M71" s="63" t="n"/>
      <c r="N71" s="63" t="n"/>
      <c r="O71" s="63" t="n"/>
    </row>
    <row r="72" customFormat="1" s="64">
      <c r="C72" s="63" t="n"/>
      <c r="D72" s="63" t="n"/>
      <c r="E72" s="63" t="n"/>
      <c r="F72" s="63" t="n"/>
      <c r="G72" s="63" t="n"/>
      <c r="H72" s="63" t="n"/>
      <c r="I72" s="63" t="n"/>
      <c r="J72" s="63" t="n"/>
      <c r="K72" s="63" t="n"/>
      <c r="L72" s="63" t="n"/>
      <c r="M72" s="63" t="n"/>
      <c r="N72" s="63" t="n"/>
      <c r="O72" s="63" t="n"/>
    </row>
    <row r="73" customFormat="1" s="64">
      <c r="C73" s="63" t="n"/>
      <c r="D73" s="63" t="n"/>
      <c r="E73" s="63" t="n"/>
      <c r="F73" s="63" t="n"/>
      <c r="G73" s="63" t="n"/>
      <c r="H73" s="63" t="n"/>
      <c r="I73" s="63" t="n"/>
      <c r="J73" s="63" t="n"/>
      <c r="K73" s="63" t="n"/>
      <c r="L73" s="63" t="n"/>
      <c r="M73" s="63" t="n"/>
      <c r="N73" s="63" t="n"/>
      <c r="O73" s="63" t="n"/>
    </row>
    <row r="74" hidden="1" customFormat="1" s="64">
      <c r="C74" s="63" t="n"/>
      <c r="D74" s="63" t="n"/>
      <c r="E74" s="63" t="n"/>
      <c r="F74" s="63" t="n"/>
      <c r="G74" s="66" t="inlineStr">
        <is>
          <t>Estratégico</t>
        </is>
      </c>
      <c r="H74" s="67" t="n"/>
      <c r="I74" s="67" t="n"/>
      <c r="J74" s="66" t="inlineStr">
        <is>
          <t>Eficacia</t>
        </is>
      </c>
      <c r="K74" s="63" t="n"/>
      <c r="L74" s="63" t="n"/>
      <c r="M74" s="63" t="n"/>
      <c r="N74" s="63" t="n"/>
      <c r="O74" s="63" t="n"/>
    </row>
    <row r="75" hidden="1" customFormat="1" s="64">
      <c r="C75" s="63" t="n"/>
      <c r="D75" s="63" t="n"/>
      <c r="E75" s="63" t="n"/>
      <c r="F75" s="63" t="n"/>
      <c r="G75" s="66" t="inlineStr">
        <is>
          <t>Misional</t>
        </is>
      </c>
      <c r="H75" s="67" t="n"/>
      <c r="I75" s="67" t="n"/>
      <c r="J75" s="66" t="inlineStr">
        <is>
          <t>Eficiencia</t>
        </is>
      </c>
      <c r="K75" s="63" t="n"/>
      <c r="L75" s="63" t="n"/>
      <c r="M75" s="63" t="n"/>
      <c r="N75" s="63" t="n"/>
      <c r="O75" s="63" t="n"/>
    </row>
    <row r="76" hidden="1" customFormat="1" s="64">
      <c r="C76" s="63" t="n"/>
      <c r="D76" s="63" t="n"/>
      <c r="E76" s="63" t="n"/>
      <c r="F76" s="63" t="n"/>
      <c r="G76" s="66" t="inlineStr">
        <is>
          <t>Apoyo</t>
        </is>
      </c>
      <c r="H76" s="67" t="n"/>
      <c r="I76" s="67" t="n"/>
      <c r="J76" s="66" t="inlineStr">
        <is>
          <t>Acreditación</t>
        </is>
      </c>
      <c r="K76" s="63" t="n"/>
      <c r="L76" s="63" t="n"/>
      <c r="M76" s="63" t="n"/>
      <c r="N76" s="63" t="n"/>
      <c r="O76" s="63" t="n"/>
    </row>
    <row r="77" hidden="1" customFormat="1" s="64">
      <c r="C77" s="63" t="n"/>
      <c r="D77" s="63" t="n"/>
      <c r="E77" s="63" t="n"/>
      <c r="F77" s="63" t="n"/>
      <c r="G77" s="66" t="inlineStr">
        <is>
          <t>Seguimiento, Medición, Análisis y Evaluación</t>
        </is>
      </c>
      <c r="H77" s="67" t="n"/>
      <c r="I77" s="67" t="n"/>
      <c r="J77" s="66" t="inlineStr">
        <is>
          <t>Positiva</t>
        </is>
      </c>
      <c r="K77" s="63" t="n"/>
      <c r="L77" s="63" t="n"/>
      <c r="M77" s="63" t="n"/>
      <c r="N77" s="63" t="n"/>
      <c r="O77" s="63" t="n"/>
    </row>
    <row r="78" hidden="1" customFormat="1" s="64">
      <c r="C78" s="63" t="n"/>
      <c r="D78" s="63" t="n"/>
      <c r="E78" s="63" t="n"/>
      <c r="F78" s="63" t="n"/>
      <c r="G78" s="66" t="inlineStr">
        <is>
          <t>Direccionamiento Estratégico</t>
        </is>
      </c>
      <c r="H78" s="67" t="n"/>
      <c r="I78" s="67" t="n"/>
      <c r="J78" s="66" t="inlineStr">
        <is>
          <t>Negativa</t>
        </is>
      </c>
      <c r="K78" s="63" t="n"/>
      <c r="L78" s="63" t="n"/>
      <c r="M78" s="63" t="n"/>
      <c r="N78" s="63" t="n"/>
      <c r="O78" s="63" t="n"/>
    </row>
    <row r="79" hidden="1" customFormat="1" s="64">
      <c r="C79" s="63" t="n"/>
      <c r="D79" s="63" t="n"/>
      <c r="E79" s="63" t="n"/>
      <c r="F79" s="63" t="n"/>
      <c r="G79" s="66" t="inlineStr">
        <is>
          <t>Planeación Institucional</t>
        </is>
      </c>
      <c r="H79" s="67" t="n"/>
      <c r="I79" s="67" t="n"/>
      <c r="J79" s="66" t="inlineStr">
        <is>
          <t>Por Unidad Regional</t>
        </is>
      </c>
      <c r="K79" s="63" t="n"/>
      <c r="L79" s="63" t="n"/>
      <c r="M79" s="63" t="n"/>
      <c r="N79" s="63" t="n"/>
      <c r="O79" s="63" t="n"/>
    </row>
    <row r="80" hidden="1" customFormat="1" s="64">
      <c r="C80" s="63" t="n"/>
      <c r="D80" s="63" t="n"/>
      <c r="E80" s="63" t="n"/>
      <c r="F80" s="63" t="n"/>
      <c r="G80" s="66" t="inlineStr">
        <is>
          <t>Proyectos Especiales y Relaciones Interinstitucionales</t>
        </is>
      </c>
      <c r="H80" s="67" t="n"/>
      <c r="I80" s="67" t="n"/>
      <c r="J80" s="66" t="inlineStr">
        <is>
          <t>Por Facultad</t>
        </is>
      </c>
      <c r="K80" s="63" t="n"/>
      <c r="L80" s="63" t="n"/>
      <c r="M80" s="63" t="n"/>
      <c r="N80" s="63" t="n"/>
      <c r="O80" s="63" t="n"/>
    </row>
    <row r="81" hidden="1" customFormat="1" s="64">
      <c r="C81" s="63" t="n"/>
      <c r="D81" s="63" t="n"/>
      <c r="E81" s="63" t="n"/>
      <c r="F81" s="63" t="n"/>
      <c r="G81" s="66" t="inlineStr">
        <is>
          <t>Sistemas Integrados</t>
        </is>
      </c>
      <c r="H81" s="67" t="n"/>
      <c r="I81" s="67" t="n"/>
      <c r="J81" s="66" t="inlineStr">
        <is>
          <t>Por Programa Académico</t>
        </is>
      </c>
      <c r="K81" s="63" t="n"/>
      <c r="L81" s="63" t="n"/>
      <c r="M81" s="63" t="n"/>
      <c r="N81" s="63" t="n"/>
      <c r="O81" s="63" t="n"/>
    </row>
    <row r="82" hidden="1" customFormat="1" s="64">
      <c r="C82" s="63" t="n"/>
      <c r="D82" s="63" t="n"/>
      <c r="E82" s="63" t="n"/>
      <c r="F82" s="63" t="n"/>
      <c r="G82" s="66" t="inlineStr">
        <is>
          <t>Autoevaluación y Acreditación</t>
        </is>
      </c>
      <c r="H82" s="67" t="n"/>
      <c r="I82" s="67" t="n"/>
      <c r="J82" s="66" t="inlineStr">
        <is>
          <t>Por área</t>
        </is>
      </c>
      <c r="K82" s="63" t="n"/>
      <c r="L82" s="63" t="n"/>
      <c r="M82" s="63" t="n"/>
      <c r="N82" s="63" t="n"/>
      <c r="O82" s="63" t="n"/>
    </row>
    <row r="83" hidden="1" customFormat="1" s="64">
      <c r="C83" s="63" t="n"/>
      <c r="D83" s="63" t="n"/>
      <c r="E83" s="63" t="n"/>
      <c r="F83" s="63" t="n"/>
      <c r="G83" s="66" t="inlineStr">
        <is>
          <t>Comunicaciones</t>
        </is>
      </c>
      <c r="H83" s="67" t="n"/>
      <c r="I83" s="67" t="n"/>
      <c r="J83" s="66" t="inlineStr">
        <is>
          <t>Por Laboratorio</t>
        </is>
      </c>
      <c r="K83" s="63" t="n"/>
      <c r="L83" s="63" t="n"/>
      <c r="M83" s="63" t="n"/>
      <c r="N83" s="63" t="n"/>
      <c r="O83" s="63" t="n"/>
    </row>
    <row r="84" hidden="1" customFormat="1" s="64">
      <c r="C84" s="63" t="n"/>
      <c r="D84" s="63" t="n"/>
      <c r="E84" s="63" t="n"/>
      <c r="F84" s="63" t="n"/>
      <c r="G84" s="66" t="inlineStr">
        <is>
          <t>Formación y Aprendizaje</t>
        </is>
      </c>
      <c r="H84" s="67" t="n"/>
      <c r="I84" s="67" t="n"/>
      <c r="J84" s="66" t="inlineStr">
        <is>
          <t>Otros</t>
        </is>
      </c>
      <c r="K84" s="63" t="n"/>
      <c r="L84" s="63" t="n"/>
      <c r="M84" s="63" t="n"/>
      <c r="N84" s="63" t="n"/>
      <c r="O84" s="63" t="n"/>
    </row>
    <row r="85" hidden="1" customFormat="1" s="64">
      <c r="C85" s="63" t="n"/>
      <c r="D85" s="63" t="n"/>
      <c r="E85" s="63" t="n"/>
      <c r="F85" s="63" t="n"/>
      <c r="G85" s="66" t="inlineStr">
        <is>
          <t>Ciencia, Tecnología e Innovación</t>
        </is>
      </c>
      <c r="H85" s="67" t="n"/>
      <c r="I85" s="67" t="n"/>
      <c r="J85" s="66" t="inlineStr">
        <is>
          <t>No Aplica</t>
        </is>
      </c>
      <c r="K85" s="63" t="n"/>
      <c r="L85" s="63" t="n"/>
      <c r="M85" s="63" t="n"/>
      <c r="N85" s="63" t="n"/>
      <c r="O85" s="63" t="n"/>
    </row>
    <row r="86" hidden="1">
      <c r="G86" s="66" t="inlineStr">
        <is>
          <t>Interacción Social Universitaria</t>
        </is>
      </c>
      <c r="H86" s="67" t="n"/>
      <c r="I86" s="67" t="n"/>
      <c r="J86" s="67" t="n"/>
      <c r="K86" s="63" t="n"/>
      <c r="L86" s="63" t="n"/>
    </row>
    <row r="87" hidden="1">
      <c r="G87" s="66" t="inlineStr">
        <is>
          <t>Bienestar Universitario</t>
        </is>
      </c>
      <c r="H87" s="67" t="n"/>
      <c r="I87" s="67" t="n"/>
      <c r="J87" s="67" t="n"/>
      <c r="K87" s="63" t="n"/>
      <c r="L87" s="63" t="n"/>
    </row>
    <row r="88" hidden="1">
      <c r="G88" s="66" t="inlineStr">
        <is>
          <t>Admisiones y Registro</t>
        </is>
      </c>
      <c r="H88" s="67" t="n"/>
      <c r="I88" s="67" t="n"/>
      <c r="J88" s="67" t="n"/>
      <c r="K88" s="63" t="n"/>
      <c r="L88" s="63" t="n"/>
    </row>
    <row r="89" hidden="1">
      <c r="G89" s="66" t="inlineStr">
        <is>
          <t>Graduados</t>
        </is>
      </c>
      <c r="H89" s="67" t="n"/>
      <c r="I89" s="67" t="n"/>
      <c r="J89" s="67" t="n"/>
      <c r="K89" s="63" t="n"/>
      <c r="L89" s="63" t="n"/>
    </row>
    <row r="90" hidden="1">
      <c r="G90" s="66" t="inlineStr">
        <is>
          <t>Dialogando con el Mundo</t>
        </is>
      </c>
      <c r="H90" s="67" t="n"/>
      <c r="I90" s="67" t="n"/>
      <c r="J90" s="67" t="n"/>
      <c r="K90" s="63" t="n"/>
      <c r="L90" s="63" t="n"/>
    </row>
    <row r="91" hidden="1">
      <c r="G91" s="66" t="inlineStr">
        <is>
          <t>Talento Humano</t>
        </is>
      </c>
      <c r="H91" s="67" t="n"/>
      <c r="I91" s="67" t="n"/>
      <c r="J91" s="67" t="n"/>
      <c r="K91" s="63" t="n"/>
      <c r="L91" s="63" t="n"/>
    </row>
    <row r="92" hidden="1">
      <c r="G92" s="66" t="inlineStr">
        <is>
          <t>Jurídica</t>
        </is>
      </c>
      <c r="H92" s="67" t="n"/>
      <c r="I92" s="67" t="n"/>
      <c r="J92" s="67" t="n"/>
      <c r="K92" s="63" t="n"/>
      <c r="L92" s="63" t="n"/>
    </row>
    <row r="93" hidden="1">
      <c r="G93" s="66" t="inlineStr">
        <is>
          <t>Financiera</t>
        </is>
      </c>
      <c r="H93" s="67" t="n"/>
      <c r="I93" s="67" t="n"/>
      <c r="J93" s="67" t="n"/>
      <c r="K93" s="63" t="n"/>
      <c r="L93" s="63" t="n"/>
    </row>
    <row r="94" hidden="1">
      <c r="G94" s="66" t="inlineStr">
        <is>
          <t>Sistemas y Tecnología</t>
        </is>
      </c>
      <c r="H94" s="67" t="n"/>
      <c r="I94" s="67" t="n"/>
      <c r="J94" s="67" t="n"/>
      <c r="K94" s="63" t="n"/>
      <c r="L94" s="63" t="n"/>
    </row>
    <row r="95" hidden="1">
      <c r="G95" s="66" t="inlineStr">
        <is>
          <t>Bienes y Servicios</t>
        </is>
      </c>
      <c r="H95" s="67" t="n"/>
      <c r="I95" s="67" t="n"/>
      <c r="J95" s="67" t="n"/>
      <c r="K95" s="63" t="n"/>
      <c r="L95" s="63" t="n"/>
    </row>
    <row r="96" hidden="1">
      <c r="G96" s="66" t="inlineStr">
        <is>
          <t>Documental</t>
        </is>
      </c>
      <c r="H96" s="67" t="n"/>
      <c r="I96" s="67" t="n"/>
      <c r="J96" s="67" t="n"/>
    </row>
    <row r="97" hidden="1">
      <c r="G97" s="66" t="inlineStr">
        <is>
          <t>Apoyo Académico</t>
        </is>
      </c>
      <c r="H97" s="67" t="n"/>
      <c r="I97" s="67" t="n"/>
      <c r="J97" s="67" t="n"/>
    </row>
    <row r="98" hidden="1">
      <c r="G98" s="66" t="inlineStr">
        <is>
          <t>Control Interno</t>
        </is>
      </c>
      <c r="H98" s="67" t="n"/>
      <c r="I98" s="67" t="n"/>
      <c r="J98" s="67" t="n"/>
    </row>
    <row r="99" hidden="1">
      <c r="G99" s="66" t="inlineStr">
        <is>
          <t>Control Disciplinario</t>
        </is>
      </c>
      <c r="H99" s="67" t="n"/>
      <c r="I99" s="67" t="n"/>
      <c r="J99" s="67" t="n"/>
    </row>
    <row r="100" hidden="1">
      <c r="G100" s="66" t="inlineStr">
        <is>
          <t>Servicio de Atención al Ciudadano</t>
        </is>
      </c>
      <c r="H100" s="67" t="n"/>
      <c r="I100" s="67" t="n"/>
      <c r="J100" s="67" t="n"/>
    </row>
  </sheetData>
  <sheetProtection selectLockedCells="1" selectUnlockedCells="0" algorithmName="SHA-512" sheet="1" objects="0" insertRows="1" insertHyperlinks="1" autoFilter="1" scenarios="0" formatColumns="0" deleteColumns="1" insertColumns="1" pivotTables="1" deleteRows="1" formatCells="0" saltValue="1VrnbVug3zjuVwyMSGkB8A==" formatRows="0" sort="1" spinCount="100000" hashValue="McJJkUU99lUeuwO5zMPOfhOYu61tyDEHykUpHnaV1LDNI2ZCb4fr3vAvbbhOIrMc/QGY9wL0VUcajwbLGHrj0A=="/>
  <mergeCells count="90">
    <mergeCell ref="L17:M17"/>
    <mergeCell ref="C61:F61"/>
    <mergeCell ref="C52:O52"/>
    <mergeCell ref="J35:O40"/>
    <mergeCell ref="G55:J55"/>
    <mergeCell ref="K54:O54"/>
    <mergeCell ref="K55:O55"/>
    <mergeCell ref="J41:O41"/>
    <mergeCell ref="B2:C4"/>
    <mergeCell ref="C62:F62"/>
    <mergeCell ref="C15:O15"/>
    <mergeCell ref="J43:O43"/>
    <mergeCell ref="K56:O56"/>
    <mergeCell ref="J20:K22"/>
    <mergeCell ref="E6:L6"/>
    <mergeCell ref="J42:O42"/>
    <mergeCell ref="C26:O26"/>
    <mergeCell ref="C54:F54"/>
    <mergeCell ref="C17:D17"/>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H17:I17"/>
    <mergeCell ref="G61:J61"/>
    <mergeCell ref="K12:O12"/>
    <mergeCell ref="C27:I43"/>
    <mergeCell ref="G62:J62"/>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K61:O61"/>
    <mergeCell ref="E23:G23"/>
    <mergeCell ref="L18:M19"/>
    <mergeCell ref="C60:F60"/>
    <mergeCell ref="E20:G22"/>
    <mergeCell ref="K62:O62"/>
    <mergeCell ref="C24:D24"/>
    <mergeCell ref="G54:J54"/>
    <mergeCell ref="M7:O7"/>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disablePrompts="1" count="5">
    <dataValidation sqref="E13:O13" showDropDown="0" showInputMessage="1" showErrorMessage="1" allowBlank="1" type="list">
      <formula1>$G$78:$G$100</formula1>
    </dataValidation>
    <dataValidation sqref="E12:H12" showDropDown="0" showInputMessage="1" showErrorMessage="1" allowBlank="1" type="list">
      <formula1>$G$74:$G$77</formula1>
    </dataValidation>
    <dataValidation sqref="J17:K17" showDropDown="0" showInputMessage="1" showErrorMessage="1" allowBlank="1" type="list">
      <formula1>$J$74:$J$76</formula1>
    </dataValidation>
    <dataValidation sqref="J20:K22" showDropDown="0" showInputMessage="1" showErrorMessage="1" allowBlank="1" type="list">
      <formula1>$J$79:$J$85</formula1>
    </dataValidation>
    <dataValidation sqref="E20:G22" showDropDown="0" showInputMessage="1" showErrorMessage="1" allowBlank="1" type="list">
      <formula1>$J$77:$J$78</formula1>
    </dataValidation>
  </dataValidations>
  <hyperlinks>
    <hyperlink ref="B2" location="'MATRIZ DE INDICADORES'!A1" display="    REGRESAR"/>
  </hyperlinks>
  <pageMargins left="0.7" right="0.7" top="0.75" bottom="0.75" header="0.3" footer="0.3"/>
  <pageSetup orientation="landscape" paperSize="5" scale="45" fitToHeight="0"/>
  <drawing xmlns:r="http://schemas.openxmlformats.org/officeDocument/2006/relationships" r:id="rId1"/>
</worksheet>
</file>

<file path=xl/worksheets/sheet4.xml><?xml version="1.0" encoding="utf-8"?>
<worksheet xmlns="http://schemas.openxmlformats.org/spreadsheetml/2006/main">
  <sheetPr codeName="Hoja83">
    <tabColor rgb="FFEDE394"/>
    <outlinePr summaryBelow="1" summaryRight="1"/>
    <pageSetUpPr fitToPage="1"/>
  </sheetPr>
  <dimension ref="A1:AB100"/>
  <sheetViews>
    <sheetView topLeftCell="A40" zoomScale="70" zoomScaleNormal="70" workbookViewId="0">
      <selection activeCell="K55" sqref="K55:O55"/>
    </sheetView>
  </sheetViews>
  <sheetFormatPr baseColWidth="10" defaultColWidth="11.44140625" defaultRowHeight="15"/>
  <cols>
    <col width="4" customWidth="1" style="14" min="1" max="1"/>
    <col width="6.6640625" customWidth="1" style="14" min="2" max="2"/>
    <col width="24.88671875" customWidth="1" style="13" min="3" max="3"/>
    <col width="15.109375" customWidth="1" style="13" min="4" max="4"/>
    <col width="12.6640625" customWidth="1" style="13" min="5" max="5"/>
    <col width="15.109375" customWidth="1" style="13" min="6" max="6"/>
    <col width="14" customWidth="1" style="13" min="7" max="7"/>
    <col width="11.44140625" customWidth="1" style="13" min="8" max="8"/>
    <col width="12.88671875" customWidth="1" style="13" min="9" max="9"/>
    <col width="15.5546875" customWidth="1" style="13" min="10" max="10"/>
    <col width="14.44140625" customWidth="1" style="13" min="11" max="11"/>
    <col width="15.33203125" customWidth="1" style="13" min="12" max="15"/>
    <col width="6.6640625" customWidth="1" style="14" min="16" max="16"/>
    <col width="11.44140625" customWidth="1" style="14" min="17" max="16384"/>
  </cols>
  <sheetData>
    <row r="1" ht="8.25" customFormat="1" customHeight="1" s="15">
      <c r="C1" s="16" t="n"/>
      <c r="D1" s="16" t="n"/>
      <c r="E1" s="16" t="n"/>
      <c r="F1" s="16" t="n"/>
      <c r="G1" s="16" t="n"/>
      <c r="H1" s="16" t="n"/>
      <c r="I1" s="16" t="n"/>
      <c r="J1" s="16" t="n"/>
      <c r="K1" s="16" t="n"/>
      <c r="L1" s="16" t="n"/>
      <c r="M1" s="16" t="n"/>
      <c r="N1" s="16" t="n"/>
      <c r="O1" s="16" t="n"/>
    </row>
    <row r="2" ht="15.75" customFormat="1" customHeight="1" s="15">
      <c r="B2" s="134" t="inlineStr">
        <is>
          <t xml:space="preserve">      REGRESAR</t>
        </is>
      </c>
      <c r="D2" s="5" t="n"/>
      <c r="E2" s="5" t="n"/>
      <c r="F2" s="5" t="n"/>
      <c r="G2" s="5" t="n"/>
      <c r="H2" s="5" t="n"/>
      <c r="I2" s="5" t="n"/>
      <c r="J2" s="5" t="n"/>
      <c r="K2" s="5" t="n"/>
      <c r="L2" s="5" t="n"/>
      <c r="M2" s="5" t="n"/>
      <c r="N2" s="5" t="n"/>
      <c r="O2" s="5" t="n"/>
      <c r="P2" s="12" t="n"/>
    </row>
    <row r="3" ht="15.75" customFormat="1" customHeight="1" s="15">
      <c r="D3" s="5" t="n"/>
      <c r="E3" s="5" t="n"/>
      <c r="F3" s="5" t="n"/>
      <c r="G3" s="5" t="n"/>
      <c r="H3" s="5" t="n"/>
      <c r="I3" s="5" t="n"/>
      <c r="J3" s="5" t="n"/>
      <c r="K3" s="5" t="n"/>
      <c r="L3" s="5" t="n"/>
      <c r="M3" s="5" t="n"/>
      <c r="N3" s="5" t="n"/>
      <c r="O3" s="5" t="n"/>
      <c r="P3" s="12" t="n"/>
    </row>
    <row r="4" ht="15" customFormat="1" customHeight="1" s="15">
      <c r="D4" s="5" t="n"/>
      <c r="E4" s="5" t="n"/>
      <c r="F4" s="5" t="n"/>
      <c r="G4" s="5" t="n"/>
      <c r="H4" s="5" t="n"/>
      <c r="I4" s="5" t="n"/>
      <c r="J4" s="5" t="n"/>
      <c r="K4" s="5" t="n"/>
      <c r="L4" s="5" t="n"/>
      <c r="M4" s="5" t="n"/>
      <c r="N4" s="5" t="n"/>
      <c r="O4" s="5" t="n"/>
      <c r="P4" s="12" t="n"/>
    </row>
    <row r="5" ht="15.75" customFormat="1" customHeight="1" s="15">
      <c r="B5" s="12" t="n"/>
      <c r="C5" s="160" t="n"/>
      <c r="D5" s="461" t="n"/>
      <c r="E5" s="324" t="inlineStr">
        <is>
          <t>MACROPROCESO ESTRATÉGICO</t>
        </is>
      </c>
      <c r="F5" s="417" t="n"/>
      <c r="G5" s="417" t="n"/>
      <c r="H5" s="417" t="n"/>
      <c r="I5" s="417" t="n"/>
      <c r="J5" s="417" t="n"/>
      <c r="K5" s="417" t="n"/>
      <c r="L5" s="418" t="n"/>
      <c r="M5" s="143" t="inlineStr">
        <is>
          <t>CÓDIGO: ESGr027</t>
        </is>
      </c>
      <c r="N5" s="417" t="n"/>
      <c r="O5" s="418" t="n"/>
      <c r="P5" s="12" t="n"/>
    </row>
    <row r="6" ht="15.75" customFormat="1" customHeight="1" s="15">
      <c r="B6" s="68" t="n"/>
      <c r="C6" s="419" t="n"/>
      <c r="D6" s="452" t="n"/>
      <c r="E6" s="324" t="inlineStr">
        <is>
          <t>PROCESO GESTIÓN SISTEMAS INTEGRADOS - CALIDAD</t>
        </is>
      </c>
      <c r="F6" s="417" t="n"/>
      <c r="G6" s="417" t="n"/>
      <c r="H6" s="417" t="n"/>
      <c r="I6" s="417" t="n"/>
      <c r="J6" s="417" t="n"/>
      <c r="K6" s="417" t="n"/>
      <c r="L6" s="418" t="n"/>
      <c r="M6" s="143" t="inlineStr">
        <is>
          <t>VERSIÓN: 10</t>
        </is>
      </c>
      <c r="N6" s="417" t="n"/>
      <c r="O6" s="418" t="n"/>
      <c r="P6" s="12" t="n"/>
    </row>
    <row r="7" ht="15.75" customFormat="1" customHeight="1" s="15">
      <c r="B7" s="12" t="n"/>
      <c r="C7" s="419" t="n"/>
      <c r="D7" s="452" t="n"/>
      <c r="E7" s="324" t="inlineStr">
        <is>
          <t>MATRIZ Y FICHA DE MEDICIÓN DE INDICADORES Y SEGUIMIENTO A LOS PROCESOS DE GESTIÓN</t>
        </is>
      </c>
      <c r="F7" s="414" t="n"/>
      <c r="G7" s="414" t="n"/>
      <c r="H7" s="414" t="n"/>
      <c r="I7" s="414" t="n"/>
      <c r="J7" s="414" t="n"/>
      <c r="K7" s="414" t="n"/>
      <c r="L7" s="461" t="n"/>
      <c r="M7" s="143" t="inlineStr">
        <is>
          <t>VIGENCIA: 2026-02-26</t>
        </is>
      </c>
      <c r="N7" s="417" t="n"/>
      <c r="O7" s="418" t="n"/>
      <c r="P7" s="12" t="n"/>
    </row>
    <row r="8" ht="15.75" customFormat="1" customHeight="1" s="15">
      <c r="B8" s="12" t="n"/>
      <c r="C8" s="422" t="n"/>
      <c r="D8" s="455" t="n"/>
      <c r="E8" s="422" t="n"/>
      <c r="F8" s="423" t="n"/>
      <c r="G8" s="423" t="n"/>
      <c r="H8" s="423" t="n"/>
      <c r="I8" s="423" t="n"/>
      <c r="J8" s="423" t="n"/>
      <c r="K8" s="423" t="n"/>
      <c r="L8" s="455" t="n"/>
      <c r="M8" s="143" t="inlineStr">
        <is>
          <t>PÁGINA: 3 de 7</t>
        </is>
      </c>
      <c r="N8" s="417" t="n"/>
      <c r="O8" s="418" t="n"/>
      <c r="P8" s="12" t="n"/>
    </row>
    <row r="9" ht="15.75" customFormat="1" customHeight="1" s="15">
      <c r="B9" s="12" t="n"/>
      <c r="C9" s="151" t="n"/>
      <c r="D9" s="414" t="n"/>
      <c r="E9" s="414" t="n"/>
      <c r="F9" s="414" t="n"/>
      <c r="G9" s="414" t="n"/>
      <c r="H9" s="414" t="n"/>
      <c r="I9" s="414" t="n"/>
      <c r="J9" s="414" t="n"/>
      <c r="K9" s="414" t="n"/>
      <c r="L9" s="414" t="n"/>
      <c r="M9" s="414" t="n"/>
      <c r="N9" s="414" t="n"/>
      <c r="O9" s="414" t="n"/>
      <c r="P9" s="12" t="n"/>
    </row>
    <row r="10" ht="15.75" customFormat="1" customHeight="1" s="15">
      <c r="B10" s="12" t="n"/>
      <c r="C10" s="152" t="inlineStr">
        <is>
          <t>FICHA DE INDICADOR</t>
        </is>
      </c>
      <c r="D10" s="462" t="n"/>
      <c r="E10" s="462" t="n"/>
      <c r="F10" s="462" t="n"/>
      <c r="G10" s="462" t="n"/>
      <c r="H10" s="462" t="n"/>
      <c r="I10" s="462" t="n"/>
      <c r="J10" s="462" t="n"/>
      <c r="K10" s="462" t="n"/>
      <c r="L10" s="462" t="n"/>
      <c r="M10" s="462" t="n"/>
      <c r="N10" s="462" t="n"/>
      <c r="O10" s="463" t="n"/>
      <c r="P10" s="12" t="n"/>
    </row>
    <row r="11" ht="15" customFormat="1" customHeight="1" s="15">
      <c r="B11" s="12" t="n"/>
      <c r="C11" s="464" t="n"/>
      <c r="D11" s="465" t="n"/>
      <c r="E11" s="465" t="n"/>
      <c r="F11" s="465" t="n"/>
      <c r="G11" s="465" t="n"/>
      <c r="H11" s="465" t="n"/>
      <c r="I11" s="465" t="n"/>
      <c r="J11" s="465" t="n"/>
      <c r="K11" s="465" t="n"/>
      <c r="L11" s="465" t="n"/>
      <c r="M11" s="465" t="n"/>
      <c r="N11" s="465" t="n"/>
      <c r="O11" s="466" t="n"/>
      <c r="P11" s="12" t="n"/>
    </row>
    <row r="12" ht="30" customFormat="1" customHeight="1" s="15">
      <c r="B12" s="12" t="n"/>
      <c r="C12" s="153" t="inlineStr">
        <is>
          <t>MACROPROCESO</t>
        </is>
      </c>
      <c r="D12" s="418" t="n"/>
      <c r="E12" s="154" t="inlineStr">
        <is>
          <t>Apoyo</t>
        </is>
      </c>
      <c r="F12" s="417" t="n"/>
      <c r="G12" s="417" t="n"/>
      <c r="H12" s="418" t="n"/>
      <c r="I12" s="153" t="inlineStr">
        <is>
          <t>NOMBRE DEL INDICADOR</t>
        </is>
      </c>
      <c r="J12" s="418" t="n"/>
      <c r="K12" s="155" t="inlineStr">
        <is>
          <t>Oportunidad de respuesta en revisión de términos de referencia y minuta de contratación Publico-Privada</t>
        </is>
      </c>
      <c r="L12" s="417" t="n"/>
      <c r="M12" s="417" t="n"/>
      <c r="N12" s="417" t="n"/>
      <c r="O12" s="418" t="n"/>
      <c r="P12" s="12" t="n"/>
    </row>
    <row r="13" customFormat="1" s="15">
      <c r="B13" s="12" t="n"/>
      <c r="C13" s="156" t="inlineStr">
        <is>
          <t>PROCESO GESTIÓN</t>
        </is>
      </c>
      <c r="D13" s="418" t="n"/>
      <c r="E13" s="157" t="inlineStr">
        <is>
          <t>Jurídica</t>
        </is>
      </c>
      <c r="F13" s="417" t="n"/>
      <c r="G13" s="417" t="n"/>
      <c r="H13" s="417" t="n"/>
      <c r="I13" s="417" t="n"/>
      <c r="J13" s="417" t="n"/>
      <c r="K13" s="417" t="n"/>
      <c r="L13" s="417" t="n"/>
      <c r="M13" s="417" t="n"/>
      <c r="N13" s="417" t="n"/>
      <c r="O13" s="418" t="n"/>
      <c r="P13" s="12" t="n"/>
    </row>
    <row r="14" customFormat="1" s="15">
      <c r="B14" s="12" t="n"/>
      <c r="C14" s="156" t="inlineStr">
        <is>
          <t>RESPONSABLE DE MEDICIÓN</t>
        </is>
      </c>
      <c r="D14" s="418" t="n"/>
      <c r="E14" s="157" t="inlineStr">
        <is>
          <t>Director(a) Jurídica</t>
        </is>
      </c>
      <c r="F14" s="417" t="n"/>
      <c r="G14" s="417" t="n"/>
      <c r="H14" s="417" t="n"/>
      <c r="I14" s="417" t="n"/>
      <c r="J14" s="417" t="n"/>
      <c r="K14" s="417" t="n"/>
      <c r="L14" s="417" t="n"/>
      <c r="M14" s="417" t="n"/>
      <c r="N14" s="417" t="n"/>
      <c r="O14" s="418" t="n"/>
      <c r="P14" s="12" t="n"/>
    </row>
    <row r="15" customFormat="1" s="15">
      <c r="B15" s="12" t="n"/>
      <c r="C15" s="159" t="n"/>
      <c r="D15" s="417" t="n"/>
      <c r="E15" s="417" t="n"/>
      <c r="F15" s="417" t="n"/>
      <c r="G15" s="417" t="n"/>
      <c r="H15" s="417" t="n"/>
      <c r="I15" s="417" t="n"/>
      <c r="J15" s="417" t="n"/>
      <c r="K15" s="417" t="n"/>
      <c r="L15" s="417" t="n"/>
      <c r="M15" s="417" t="n"/>
      <c r="N15" s="417" t="n"/>
      <c r="O15" s="418" t="n"/>
      <c r="P15" s="12" t="n"/>
    </row>
    <row r="16" customFormat="1" s="15">
      <c r="B16" s="12" t="n"/>
      <c r="C16" s="150" t="inlineStr">
        <is>
          <t>1. COMPORTAMIENTO DE INDICADOR</t>
        </is>
      </c>
      <c r="D16" s="417" t="n"/>
      <c r="E16" s="417" t="n"/>
      <c r="F16" s="417" t="n"/>
      <c r="G16" s="417" t="n"/>
      <c r="H16" s="417" t="n"/>
      <c r="I16" s="417" t="n"/>
      <c r="J16" s="417" t="n"/>
      <c r="K16" s="417" t="n"/>
      <c r="L16" s="417" t="n"/>
      <c r="M16" s="417" t="n"/>
      <c r="N16" s="417" t="n"/>
      <c r="O16" s="418" t="n"/>
      <c r="P16" s="12" t="n"/>
    </row>
    <row r="17" ht="36" customFormat="1" customHeight="1" s="15">
      <c r="B17" s="12" t="n"/>
      <c r="C17" s="156" t="inlineStr">
        <is>
          <t>CLASIFICACIÓN DE LA MEDICIÓN</t>
        </is>
      </c>
      <c r="D17" s="418" t="n"/>
      <c r="E17" s="467" t="n">
        <v>1</v>
      </c>
      <c r="F17" s="417" t="n"/>
      <c r="G17" s="418" t="n"/>
      <c r="H17" s="156" t="inlineStr">
        <is>
          <t>TIPO DE INDICADOR</t>
        </is>
      </c>
      <c r="I17" s="418" t="n"/>
      <c r="J17" s="468" t="inlineStr">
        <is>
          <t>Eficacia</t>
        </is>
      </c>
      <c r="K17" s="418" t="n"/>
      <c r="L17" s="156" t="inlineStr">
        <is>
          <t>META</t>
        </is>
      </c>
      <c r="M17" s="418" t="n"/>
      <c r="N17" s="177" t="n">
        <v>0.85</v>
      </c>
      <c r="O17" s="418" t="n"/>
      <c r="P17" s="162" t="n"/>
    </row>
    <row r="18" ht="18.75" customFormat="1" customHeight="1" s="15">
      <c r="B18" s="12" t="n"/>
      <c r="C18" s="156" t="inlineStr">
        <is>
          <t>FORMULA</t>
        </is>
      </c>
      <c r="D18" s="461" t="n"/>
      <c r="E18" s="156" t="inlineStr">
        <is>
          <t>NUMERADOR</t>
        </is>
      </c>
      <c r="F18" s="418" t="n"/>
      <c r="G18" s="468" t="inlineStr">
        <is>
          <t>Número de solicitudes atendidas oportunamente * 100</t>
        </is>
      </c>
      <c r="H18" s="417" t="n"/>
      <c r="I18" s="417" t="n"/>
      <c r="J18" s="417" t="n"/>
      <c r="K18" s="418" t="n"/>
      <c r="L18" s="156" t="inlineStr">
        <is>
          <t>UNIDAD DE MEDIDA</t>
        </is>
      </c>
      <c r="M18" s="461" t="n"/>
      <c r="N18" s="177" t="inlineStr">
        <is>
          <t>Porcentaje</t>
        </is>
      </c>
      <c r="O18" s="461" t="n"/>
    </row>
    <row r="19" ht="15.75" customFormat="1" customHeight="1" s="15">
      <c r="B19" s="12" t="n"/>
      <c r="C19" s="422" t="n"/>
      <c r="D19" s="455" t="n"/>
      <c r="E19" s="156" t="inlineStr">
        <is>
          <t>DENOMINADOR</t>
        </is>
      </c>
      <c r="F19" s="418" t="n"/>
      <c r="G19" s="198" t="inlineStr">
        <is>
          <t>Total de solicitudes aprobadas por la Dirección Jurídica</t>
        </is>
      </c>
      <c r="H19" s="417" t="n"/>
      <c r="I19" s="417" t="n"/>
      <c r="J19" s="417" t="n"/>
      <c r="K19" s="418" t="n"/>
      <c r="L19" s="422" t="n"/>
      <c r="M19" s="455" t="n"/>
      <c r="N19" s="422" t="n"/>
      <c r="O19" s="455" t="n"/>
      <c r="P19" s="12" t="n"/>
    </row>
    <row r="20" ht="15.75" customFormat="1" customHeight="1" s="15">
      <c r="B20" s="12" t="n"/>
      <c r="C20" s="156" t="inlineStr">
        <is>
          <t>TENDENCIA</t>
        </is>
      </c>
      <c r="D20" s="461" t="n"/>
      <c r="E20" s="198" t="inlineStr">
        <is>
          <t>Positiva</t>
        </is>
      </c>
      <c r="F20" s="414" t="n"/>
      <c r="G20" s="461" t="n"/>
      <c r="H20" s="153" t="inlineStr">
        <is>
          <t>NIVEL DE SEGREGACIÓN *</t>
        </is>
      </c>
      <c r="I20" s="461" t="n"/>
      <c r="J20" s="198" t="inlineStr">
        <is>
          <t>Otros</t>
        </is>
      </c>
      <c r="K20" s="461" t="n"/>
      <c r="L20" s="156" t="inlineStr">
        <is>
          <t>ESCALA</t>
        </is>
      </c>
      <c r="M20" s="417" t="n"/>
      <c r="N20" s="417" t="n"/>
      <c r="O20" s="418" t="n"/>
      <c r="P20" s="12" t="n"/>
    </row>
    <row r="21" ht="15.75" customFormat="1" customHeight="1" s="15">
      <c r="B21" s="12" t="n"/>
      <c r="C21" s="419" t="n"/>
      <c r="D21" s="452" t="n"/>
      <c r="E21" s="419" t="n"/>
      <c r="G21" s="452" t="n"/>
      <c r="H21" s="419" t="n"/>
      <c r="I21" s="452" t="n"/>
      <c r="J21" s="419" t="n"/>
      <c r="K21" s="452" t="n"/>
      <c r="L21" s="198" t="inlineStr">
        <is>
          <t>Deficiente</t>
        </is>
      </c>
      <c r="M21" s="198" t="inlineStr">
        <is>
          <t>Aceptable</t>
        </is>
      </c>
      <c r="N21" s="198" t="inlineStr">
        <is>
          <t>Bueno</t>
        </is>
      </c>
      <c r="O21" s="198" t="inlineStr">
        <is>
          <t>Excelente</t>
        </is>
      </c>
      <c r="P21" s="12" t="n"/>
    </row>
    <row r="22" ht="15.75" customFormat="1" customHeight="1" s="15">
      <c r="B22" s="12" t="n"/>
      <c r="C22" s="422" t="n"/>
      <c r="D22" s="455" t="n"/>
      <c r="E22" s="422" t="n"/>
      <c r="F22" s="423" t="n"/>
      <c r="G22" s="455" t="n"/>
      <c r="H22" s="422" t="n"/>
      <c r="I22" s="455" t="n"/>
      <c r="J22" s="422" t="n"/>
      <c r="K22" s="455" t="n"/>
      <c r="L22" s="49" t="inlineStr">
        <is>
          <t>0% - 45,9%</t>
        </is>
      </c>
      <c r="M22" s="50" t="inlineStr">
        <is>
          <t>46% - 65,9%</t>
        </is>
      </c>
      <c r="N22" s="51" t="inlineStr">
        <is>
          <t xml:space="preserve">66% - 84,9% </t>
        </is>
      </c>
      <c r="O22" s="52" t="inlineStr">
        <is>
          <t>&gt;=85%</t>
        </is>
      </c>
      <c r="P22" s="12" t="n"/>
    </row>
    <row r="23" ht="26.25" customFormat="1" customHeight="1" s="15">
      <c r="B23" s="12" t="n"/>
      <c r="C23" s="156" t="inlineStr">
        <is>
          <t>ORIGEN DE DATOS NUMERADOR</t>
        </is>
      </c>
      <c r="D23" s="418" t="n"/>
      <c r="E23" s="199" t="inlineStr">
        <is>
          <t>Data Integradoc</t>
        </is>
      </c>
      <c r="F23" s="417" t="n"/>
      <c r="G23" s="418" t="n"/>
      <c r="H23" s="472" t="inlineStr">
        <is>
          <t>FRECUENCIA DE LA MEDICIÓN</t>
        </is>
      </c>
      <c r="I23" s="461" t="n"/>
      <c r="J23" s="198" t="inlineStr">
        <is>
          <t>TRIMESTRAL</t>
        </is>
      </c>
      <c r="K23" s="461" t="n"/>
      <c r="L23" s="156" t="inlineStr">
        <is>
          <t>FRECUENCIA DE RESULTADO</t>
        </is>
      </c>
      <c r="M23" s="461" t="n"/>
      <c r="N23" s="198" t="inlineStr">
        <is>
          <t>TRIMESTRAL</t>
        </is>
      </c>
      <c r="O23" s="461" t="n"/>
      <c r="P23" s="12" t="n"/>
    </row>
    <row r="24" ht="26.25" customFormat="1" customHeight="1" s="15">
      <c r="B24" s="12" t="n"/>
      <c r="C24" s="156" t="inlineStr">
        <is>
          <t>ORIGEN DE DATOS DENOMINADOR</t>
        </is>
      </c>
      <c r="D24" s="418" t="n"/>
      <c r="E24" s="199" t="inlineStr">
        <is>
          <t>Data Integradoc</t>
        </is>
      </c>
      <c r="F24" s="417" t="n"/>
      <c r="G24" s="418" t="n"/>
      <c r="H24" s="423" t="n"/>
      <c r="I24" s="455" t="n"/>
      <c r="J24" s="422" t="n"/>
      <c r="K24" s="455" t="n"/>
      <c r="L24" s="422" t="n"/>
      <c r="M24" s="455" t="n"/>
      <c r="N24" s="422" t="n"/>
      <c r="O24" s="455" t="n"/>
      <c r="P24" s="12" t="n"/>
    </row>
    <row r="25" ht="15.75" customFormat="1" customHeight="1" s="15">
      <c r="B25" s="12" t="n"/>
      <c r="C25" s="11" t="n"/>
      <c r="D25" s="11" t="n"/>
      <c r="E25" s="184" t="n"/>
      <c r="F25" s="184" t="n"/>
      <c r="G25" s="11" t="n"/>
      <c r="H25" s="11" t="n"/>
      <c r="I25" s="11" t="n"/>
      <c r="J25" s="184" t="n"/>
      <c r="K25" s="184" t="n"/>
      <c r="L25" s="11" t="n"/>
      <c r="M25" s="11" t="n"/>
      <c r="N25" s="184" t="n"/>
      <c r="O25" s="184" t="n"/>
      <c r="P25" s="12" t="n"/>
    </row>
    <row r="26" ht="15" customFormat="1" customHeight="1" s="15">
      <c r="B26" s="12" t="n"/>
      <c r="C26" s="150" t="inlineStr">
        <is>
          <t>RESULTADOS</t>
        </is>
      </c>
      <c r="D26" s="417" t="n"/>
      <c r="E26" s="417" t="n"/>
      <c r="F26" s="417" t="n"/>
      <c r="G26" s="417" t="n"/>
      <c r="H26" s="417" t="n"/>
      <c r="I26" s="417" t="n"/>
      <c r="J26" s="417" t="n"/>
      <c r="K26" s="417" t="n"/>
      <c r="L26" s="417" t="n"/>
      <c r="M26" s="417" t="n"/>
      <c r="N26" s="417" t="n"/>
      <c r="O26" s="418" t="n"/>
      <c r="P26" s="12" t="n"/>
    </row>
    <row r="27" ht="15" customFormat="1" customHeight="1" s="15">
      <c r="B27" s="12" t="n"/>
      <c r="C27" s="160" t="n"/>
      <c r="D27" s="414" t="n"/>
      <c r="E27" s="414" t="n"/>
      <c r="F27" s="414" t="n"/>
      <c r="G27" s="414" t="n"/>
      <c r="H27" s="414" t="n"/>
      <c r="I27" s="461" t="n"/>
      <c r="J27" s="201" t="inlineStr">
        <is>
          <t>ANÁLISIS DE DATOS</t>
        </is>
      </c>
      <c r="K27" s="414" t="n"/>
      <c r="L27" s="414" t="n"/>
      <c r="M27" s="414" t="n"/>
      <c r="N27" s="414" t="n"/>
      <c r="O27" s="461" t="n"/>
      <c r="P27" s="162" t="n"/>
    </row>
    <row r="28" ht="25.95" customFormat="1" customHeight="1" s="15">
      <c r="B28" s="12" t="n"/>
      <c r="C28" s="419" t="n"/>
      <c r="I28" s="452" t="n"/>
      <c r="J28" s="213" t="inlineStr">
        <is>
          <t>I TRIMESTRE:
De acuerdo con el análisis de los datos correspondientes al periodo, se obtuvo un nivel de cumplimiento del 92%, ubicándose dentro de la categoría de resultado “EXCELENTE” y superando la meta establecida. Durante el trimestre se recibieron un total de 37 solicitudes relacionadas con la revisión de términos de referencia y minutas, de las cuales 34 fueron atendidas dentro del plazo estipulado.
Al desagregar la información, se evidencia que la actividad de revisión de términos de referencia representó el 93,9% del total gestionado, mientras que la revisión de minutas correspondió al 75%.
Si bien se superó la meta prevista, durante el periodo se presentaron factores operativos que incidieron en la oportunidad de algunas atenciones, asociados principalmente a la recepción simultánea de requerimientos por parte de distintas dependencias y a demoras en la entrega de información completa o ajustada, lo cual impacta los tiempos de respuesta de la Dirección Jurídica.</t>
        </is>
      </c>
      <c r="K28" s="473" t="n"/>
      <c r="L28" s="473" t="n"/>
      <c r="M28" s="473" t="n"/>
      <c r="N28" s="473" t="n"/>
      <c r="O28" s="474" t="n"/>
    </row>
    <row r="29" ht="34.2" customFormat="1" customHeight="1" s="15">
      <c r="B29" s="12" t="n"/>
      <c r="C29" s="419" t="n"/>
      <c r="I29" s="452" t="n"/>
      <c r="J29" s="473" t="n"/>
      <c r="K29" s="473" t="n"/>
      <c r="L29" s="473" t="n"/>
      <c r="M29" s="473" t="n"/>
      <c r="N29" s="473" t="n"/>
      <c r="O29" s="474" t="n"/>
      <c r="P29" s="12" t="n"/>
    </row>
    <row r="30" ht="32.4" customFormat="1" customHeight="1" s="15">
      <c r="B30" s="12" t="n"/>
      <c r="C30" s="419" t="n"/>
      <c r="I30" s="452" t="n"/>
      <c r="J30" s="473" t="n"/>
      <c r="K30" s="473" t="n"/>
      <c r="L30" s="473" t="n"/>
      <c r="M30" s="473" t="n"/>
      <c r="N30" s="473" t="n"/>
      <c r="O30" s="474" t="n"/>
      <c r="P30" s="12" t="n"/>
    </row>
    <row r="31" ht="28.95" customFormat="1" customHeight="1" s="15">
      <c r="B31" s="12" t="n"/>
      <c r="C31" s="419" t="n"/>
      <c r="I31" s="452" t="n"/>
      <c r="J31" s="473" t="n"/>
      <c r="K31" s="473" t="n"/>
      <c r="L31" s="473" t="n"/>
      <c r="M31" s="473" t="n"/>
      <c r="N31" s="473" t="n"/>
      <c r="O31" s="474" t="n"/>
      <c r="P31" s="12" t="n"/>
    </row>
    <row r="32" ht="28.95" customFormat="1" customHeight="1" s="15">
      <c r="B32" s="12" t="n"/>
      <c r="C32" s="419" t="n"/>
      <c r="I32" s="452" t="n"/>
      <c r="J32" s="473" t="n"/>
      <c r="K32" s="473" t="n"/>
      <c r="L32" s="473" t="n"/>
      <c r="M32" s="473" t="n"/>
      <c r="N32" s="473" t="n"/>
      <c r="O32" s="474" t="n"/>
      <c r="P32" s="12" t="n"/>
    </row>
    <row r="33" ht="36" customFormat="1" customHeight="1" s="15">
      <c r="B33" s="12" t="n"/>
      <c r="C33" s="419" t="n"/>
      <c r="I33" s="452" t="n"/>
      <c r="J33" s="434" t="n"/>
      <c r="K33" s="434" t="n"/>
      <c r="L33" s="434" t="n"/>
      <c r="M33" s="434" t="n"/>
      <c r="N33" s="434" t="n"/>
      <c r="O33" s="435" t="n"/>
      <c r="P33" s="12" t="n"/>
    </row>
    <row r="34" ht="15.6" customFormat="1" customHeight="1" s="15">
      <c r="B34" s="12" t="n"/>
      <c r="C34" s="419" t="n"/>
      <c r="I34" s="452" t="n"/>
      <c r="J34" s="219" t="inlineStr">
        <is>
          <t>ACCIÓN FORMULADA</t>
        </is>
      </c>
      <c r="O34" s="452" t="n"/>
      <c r="P34" s="12" t="n"/>
    </row>
    <row r="35" ht="22.2" customFormat="1" customHeight="1" s="15">
      <c r="B35" s="12" t="n"/>
      <c r="C35" s="419" t="n"/>
      <c r="I35" s="452" t="n"/>
      <c r="J35" s="213" t="inlineStr">
        <is>
          <t>I TRIMESTRE:
Fortalecer la planeación y articulación con las dependencias solicitantes, mediante la socialización de los plazos establecidos en la Circular 006 de 2022 y la verificación previa de la completitud de la información remitida, así como optimizar los mecanismos de priorización y seguimiento de solicitudes, con el fin de garantizar la oportunidad en la atención de los requerimientos por parte de la Dirección Jurídica.</t>
        </is>
      </c>
      <c r="K35" s="473" t="n"/>
      <c r="L35" s="473" t="n"/>
      <c r="M35" s="473" t="n"/>
      <c r="N35" s="473" t="n"/>
      <c r="O35" s="474" t="n"/>
      <c r="P35" s="12" t="n"/>
    </row>
    <row r="36" ht="25.2" customFormat="1" customHeight="1" s="15">
      <c r="B36" s="12" t="n"/>
      <c r="C36" s="419" t="n"/>
      <c r="I36" s="452" t="n"/>
      <c r="J36" s="473" t="n"/>
      <c r="K36" s="473" t="n"/>
      <c r="L36" s="473" t="n"/>
      <c r="M36" s="473" t="n"/>
      <c r="N36" s="473" t="n"/>
      <c r="O36" s="474" t="n"/>
      <c r="P36" s="12" t="n"/>
    </row>
    <row r="37" ht="24" customFormat="1" customHeight="1" s="15">
      <c r="B37" s="12" t="n"/>
      <c r="C37" s="419" t="n"/>
      <c r="I37" s="452" t="n"/>
      <c r="J37" s="473" t="n"/>
      <c r="K37" s="473" t="n"/>
      <c r="L37" s="473" t="n"/>
      <c r="M37" s="473" t="n"/>
      <c r="N37" s="473" t="n"/>
      <c r="O37" s="474" t="n"/>
      <c r="P37" s="12" t="n"/>
    </row>
    <row r="38" ht="23.4" customFormat="1" customHeight="1" s="15">
      <c r="B38" s="12" t="n"/>
      <c r="C38" s="419" t="n"/>
      <c r="I38" s="452" t="n"/>
      <c r="J38" s="473" t="n"/>
      <c r="K38" s="473" t="n"/>
      <c r="L38" s="473" t="n"/>
      <c r="M38" s="473" t="n"/>
      <c r="N38" s="473" t="n"/>
      <c r="O38" s="474" t="n"/>
      <c r="P38" s="12" t="n"/>
    </row>
    <row r="39" ht="24.6" customFormat="1" customHeight="1" s="15">
      <c r="B39" s="12" t="n"/>
      <c r="C39" s="419" t="n"/>
      <c r="I39" s="452" t="n"/>
      <c r="J39" s="473" t="n"/>
      <c r="K39" s="473" t="n"/>
      <c r="L39" s="473" t="n"/>
      <c r="M39" s="473" t="n"/>
      <c r="N39" s="473" t="n"/>
      <c r="O39" s="474" t="n"/>
      <c r="P39" s="12" t="n"/>
    </row>
    <row r="40" ht="22.2" customFormat="1" customHeight="1" s="15">
      <c r="B40" s="12" t="n"/>
      <c r="C40" s="419" t="n"/>
      <c r="I40" s="452" t="n"/>
      <c r="J40" s="434" t="n"/>
      <c r="K40" s="434" t="n"/>
      <c r="L40" s="434" t="n"/>
      <c r="M40" s="434" t="n"/>
      <c r="N40" s="434" t="n"/>
      <c r="O40" s="435" t="n"/>
      <c r="P40" s="12" t="n"/>
    </row>
    <row r="41" ht="15.75" customFormat="1" customHeight="1" s="15">
      <c r="B41" s="12" t="n"/>
      <c r="C41" s="419" t="n"/>
      <c r="I41" s="452" t="n"/>
      <c r="J41" s="219" t="inlineStr">
        <is>
          <t xml:space="preserve">RESPONSABLE </t>
        </is>
      </c>
      <c r="O41" s="452" t="n"/>
      <c r="P41" s="12" t="n"/>
    </row>
    <row r="42" ht="15.75" customFormat="1" customHeight="1" s="15">
      <c r="B42" s="12" t="n"/>
      <c r="C42" s="419" t="n"/>
      <c r="I42" s="452" t="n"/>
      <c r="J42" s="221">
        <f>E14</f>
        <v/>
      </c>
      <c r="O42" s="452" t="n"/>
      <c r="P42" s="12" t="n"/>
    </row>
    <row r="43" ht="16.5" customFormat="1" customHeight="1" s="15">
      <c r="B43" s="12" t="n"/>
      <c r="C43" s="422" t="n"/>
      <c r="D43" s="423" t="n"/>
      <c r="E43" s="423" t="n"/>
      <c r="F43" s="423" t="n"/>
      <c r="G43" s="423" t="n"/>
      <c r="H43" s="423" t="n"/>
      <c r="I43" s="455" t="n"/>
      <c r="J43" s="203" t="n"/>
      <c r="K43" s="423" t="n"/>
      <c r="L43" s="423" t="n"/>
      <c r="M43" s="423" t="n"/>
      <c r="N43" s="423" t="n"/>
      <c r="O43" s="455" t="n"/>
      <c r="P43" s="12" t="n"/>
    </row>
    <row r="44" ht="16.5" customFormat="1" customHeight="1" s="15">
      <c r="B44" s="12" t="n"/>
      <c r="C44" s="6" t="n"/>
      <c r="D44" s="6" t="n"/>
      <c r="E44" s="6" t="n"/>
      <c r="F44" s="6" t="n"/>
      <c r="G44" s="6" t="n"/>
      <c r="H44" s="6" t="n"/>
      <c r="I44" s="6" t="n"/>
      <c r="J44" s="6" t="n"/>
      <c r="K44" s="6" t="n"/>
      <c r="L44" s="6" t="n"/>
      <c r="M44" s="6" t="n"/>
      <c r="N44" s="6" t="n"/>
      <c r="O44" s="6" t="n"/>
      <c r="P44" s="12" t="n"/>
    </row>
    <row r="45" ht="15" customFormat="1" customHeight="1" s="18">
      <c r="B45" s="17" t="n"/>
      <c r="C45" s="475" t="inlineStr">
        <is>
          <t>PERIODO DE EVALUACIÓN</t>
        </is>
      </c>
      <c r="D45" s="423" t="n"/>
      <c r="E45" s="423" t="n"/>
      <c r="F45" s="423" t="n"/>
      <c r="G45" s="423" t="n"/>
      <c r="H45" s="423" t="n"/>
      <c r="I45" s="423" t="n"/>
      <c r="J45" s="423" t="n"/>
      <c r="K45" s="423" t="n"/>
      <c r="L45" s="423" t="n"/>
      <c r="M45" s="423" t="n"/>
      <c r="N45" s="423" t="n"/>
      <c r="O45" s="455" t="n"/>
      <c r="P45" s="17" t="n"/>
    </row>
    <row r="46" customFormat="1" s="18">
      <c r="B46" s="17" t="n"/>
      <c r="C46" s="156" t="inlineStr">
        <is>
          <t>MES</t>
        </is>
      </c>
      <c r="D46" s="198">
        <f>IF(J23="MENSUAL","ENERO",IF(J23="TRIMESTRAL","MARZO",IF(J23="SEMESTRAL","JUNIO",IF(J23="ANUAL",YEAR(TODAY()),""))))</f>
        <v/>
      </c>
      <c r="E46" s="198">
        <f>IF(J23="MENSUAL","FEBRERO",IF(J23="TRIMESTRAL","JUNIO",IF(J23="SEMESTRAL","DICIEMBRE","")))</f>
        <v/>
      </c>
      <c r="F46" s="198">
        <f>IF(J23="MENSUAL","MARZO",IF(J23="TRIMESTRAL","SEPTIEMBRE",""))</f>
        <v/>
      </c>
      <c r="G46" s="198">
        <f>IF(J23="MENSUAL","ABRIL",IF(J23="TRIMESTRAL","DICIEMBRE",""))</f>
        <v/>
      </c>
      <c r="H46" s="198">
        <f>IF(J23="MENSUAL","MAYO","")</f>
        <v/>
      </c>
      <c r="I46" s="198">
        <f>IF(J23="MENSUAL","JUNIO","")</f>
        <v/>
      </c>
      <c r="J46" s="198">
        <f>IF(J23="MENSUAL","JULIO","")</f>
        <v/>
      </c>
      <c r="K46" s="198">
        <f>IF(J23="MENSUAL","AGOSTO","")</f>
        <v/>
      </c>
      <c r="L46" s="198">
        <f>IF(J23="MENSUAL","SEPTIEMBRE","")</f>
        <v/>
      </c>
      <c r="M46" s="198">
        <f>IF(J23="MENSUAL","OCTUBRE","")</f>
        <v/>
      </c>
      <c r="N46" s="198">
        <f>IF(J23="MENSUAL","NOVIEMBRE","")</f>
        <v/>
      </c>
      <c r="O46" s="198">
        <f>IF(J23="MENSUAL","DICIEMBRE","")</f>
        <v/>
      </c>
      <c r="P46" s="17" t="n"/>
    </row>
    <row r="47" ht="51" customFormat="1" customHeight="1" s="18">
      <c r="B47" s="17" t="n"/>
      <c r="C47" s="153">
        <f>G18</f>
        <v/>
      </c>
      <c r="D47" s="111">
        <f>31+3</f>
        <v/>
      </c>
      <c r="E47" s="111" t="n"/>
      <c r="F47" s="111" t="n"/>
      <c r="G47" s="111" t="n"/>
      <c r="H47" s="198" t="n"/>
      <c r="I47" s="198" t="n"/>
      <c r="J47" s="198" t="n"/>
      <c r="K47" s="198" t="n"/>
      <c r="L47" s="198" t="n"/>
      <c r="M47" s="198" t="n"/>
      <c r="N47" s="198" t="n"/>
      <c r="O47" s="198" t="n"/>
      <c r="P47" s="17" t="n"/>
    </row>
    <row r="48" ht="51" customFormat="1" customHeight="1" s="18">
      <c r="B48" s="17" t="n"/>
      <c r="C48" s="153">
        <f>G19</f>
        <v/>
      </c>
      <c r="D48" s="111" t="n">
        <v>37</v>
      </c>
      <c r="E48" s="111" t="n"/>
      <c r="F48" s="111" t="n"/>
      <c r="G48" s="111" t="n"/>
      <c r="H48" s="198" t="n"/>
      <c r="I48" s="198" t="n"/>
      <c r="J48" s="198" t="n"/>
      <c r="K48" s="198" t="n"/>
      <c r="L48" s="198" t="n"/>
      <c r="M48" s="198" t="n"/>
      <c r="N48" s="198" t="n"/>
      <c r="O48" s="198" t="n"/>
      <c r="P48" s="19" t="n"/>
    </row>
    <row r="49" customFormat="1" s="18">
      <c r="B49" s="17" t="n"/>
      <c r="C49" s="3" t="inlineStr">
        <is>
          <t xml:space="preserve">VALOR </t>
        </is>
      </c>
      <c r="D49" s="65">
        <f>IFERROR(IF($E$17=1,D47/D48,IF($E$17=2,D47,"")),"")</f>
        <v/>
      </c>
      <c r="E49" s="65">
        <f>IFERROR(IF($E$17=1,E47/E48,IF($E$17=2,E47,"")),"")</f>
        <v/>
      </c>
      <c r="F49" s="65">
        <f>IFERROR(IF($E$17=1,F47/F48,IF($E$17=2,F47,"")),"")</f>
        <v/>
      </c>
      <c r="G49" s="485">
        <f>IFERROR(IF($E$17=1,G47/G48,IF($E$17=2,G47,"")),"")</f>
        <v/>
      </c>
      <c r="H49" s="65">
        <f>IFERROR(IF($E$17=1,H47/H48,IF($E$17=2,H47,"")),"")</f>
        <v/>
      </c>
      <c r="I49" s="65">
        <f>IFERROR(IF($E$17=1,I47/I48,IF($E$17=2,I47,"")),"")</f>
        <v/>
      </c>
      <c r="J49" s="65">
        <f>IFERROR(IF($E$17=1,J47/J48,IF($E$17=2,J47,"")),"")</f>
        <v/>
      </c>
      <c r="K49" s="65">
        <f>IFERROR(IF($E$17=1,K47/K48,IF($E$17=2,K47,"")),"")</f>
        <v/>
      </c>
      <c r="L49" s="65">
        <f>IFERROR(IF($E$17=1,L47/L48,IF($E$17=2,L47,"")),"")</f>
        <v/>
      </c>
      <c r="M49" s="65">
        <f>IFERROR(IF($E$17=1,M47/M48,IF($E$17=2,M47,"")),"")</f>
        <v/>
      </c>
      <c r="N49" s="65">
        <f>IFERROR(IF($E$17=1,N47/N48,IF($E$17=2,N47,"")),"")</f>
        <v/>
      </c>
      <c r="O49" s="65">
        <f>IFERROR(IF($E$17=1,O47/O48,IF($E$17=2,O47,"")),"")</f>
        <v/>
      </c>
      <c r="P49" s="121">
        <f>+AVERAGE(D49:G49)</f>
        <v/>
      </c>
    </row>
    <row r="50" customFormat="1" s="18">
      <c r="B50" s="17" t="n"/>
      <c r="C50" s="4" t="inlineStr">
        <is>
          <t>META PONDERADA</t>
        </is>
      </c>
      <c r="D50" s="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65">
        <f>IF(AND(N23="ANUAL",J23="MENSUAL"),N17/12+E50,IF(AND(N23="ANUAL",J23="TRIMESTRAL"),N17/4+E50,IF(AND(N23="SEMESTRAL",J23="MENSUAL"),N17/6+E50,IF(AND(N23="SEMESTRAL",J23="TRIMESTRAL"),N17/2,IF(AND(N23="TRIMESTRAL",J23="MENSUAL"),N17/3+E50,IF(AND(N23="TRIMESTRAL",J23="TRIMESTRAL"),N17,IF(AND(N23="MENSUAL",J23="MENSUAL"),N17,"")))))))</f>
        <v/>
      </c>
      <c r="G50" s="65">
        <f>IF(AND(N23="ANUAL",J23="MENSUAL"),N17/12+F50,IF(AND(N23="ANUAL",J23="TRIMESTRAL"),N17/4+F50,IF(AND(N23="SEMESTRAL",J23="MENSUAL"),N17/6+F50,IF(AND(N23="SEMESTRAL",J23="TRIMESTRAL"),N17/2+F50,IF(AND(N23="TRIMESTRAL",J23="MENSUAL"),N17/3,IF(AND(N23="TRIMESTRAL",J23="TRIMESTRAL"),N17,IF(AND(N23="MENSUAL",J23="MENSUAL"),N17,"")))))))</f>
        <v/>
      </c>
      <c r="H50" s="65">
        <f>IF(AND($N$23="ANUAL",$J$23="MENSUAL"),$N$17/12+G50,IF(AND(N23="SEMESTRAL",J23="MENSUAL"),N17/6+G50,IF(AND(N23="TRIMESTRAL",J23="MENSUAL"),N17/3+G50,IF(AND(N23="MENSUAL",J23="MENSUAL"),N17,""))))</f>
        <v/>
      </c>
      <c r="I50" s="65">
        <f>IF(AND($N$23="ANUAL",$J$23="MENSUAL"),$N$17/12+H50,IF(AND(N23="SEMESTRAL",J23="MENSUAL"),N17/6+H50,IF(AND(N23="TRIMESTRAL",J23="MENSUAL"),N17/3+H50,IF(AND(N23="MENSUAL",J23="MENSUAL"),N17,""))))</f>
        <v/>
      </c>
      <c r="J50" s="65">
        <f>IF(AND($N$23="ANUAL",$J$23="MENSUAL"),$N$17/12+I50,IF(AND(N23="SEMESTRAL",J23="MENSUAL"),N17/6,IF(AND(N23="TRIMESTRAL",J23="MENSUAL"),N17/3,IF(AND(N23="MENSUAL",J23="MENSUAL"),N17,""))))</f>
        <v/>
      </c>
      <c r="K50" s="65">
        <f>IF(AND($N$23="ANUAL",$J$23="MENSUAL"),$N$17/12+J50,IF(AND(N23="SEMESTRAL",J23="MENSUAL"),N17/6+J50,IF(AND(N23="TRIMESTRAL",J23="MENSUAL"),N17/3+J50,IF(AND(N23="MENSUAL",J23="MENSUAL"),N17,""))))</f>
        <v/>
      </c>
      <c r="L50" s="65">
        <f>IF(AND($N$23="ANUAL",$J$23="MENSUAL"),$N$17/12+K50,IF(AND(N23="SEMESTRAL",J23="MENSUAL"),N17/6+K50,IF(AND(N23="TRIMESTRAL",J23="MENSUAL"),N17/3+K50,IF(AND(N23="MENSUAL",J23="MENSUAL"),N17,""))))</f>
        <v/>
      </c>
      <c r="M50" s="65">
        <f>IF(AND($N$23="ANUAL",$J$23="MENSUAL"),$N$17/12+L50,IF(AND(N23="SEMESTRAL",J23="MENSUAL"),N17/6+L50,IF(AND(N23="TRIMESTRAL",J23="MENSUAL"),N17/3,IF(AND(N23="MENSUAL",J23="MENSUAL"),N17,""))))</f>
        <v/>
      </c>
      <c r="N50" s="65">
        <f>IF(AND($N$23="ANUAL",$J$23="MENSUAL"),$N$17/12+M50,IF(AND(N23="SEMESTRAL",J23="MENSUAL"),N17/6+M50,IF(AND(N23="TRIMESTRAL",J23="MENSUAL"),N17/3+M50,IF(AND(N23="MENSUAL",J23="MENSUAL"),N17,""))))</f>
        <v/>
      </c>
      <c r="O50" s="65">
        <f>IF(AND($N$23="ANUAL",$J$23="MENSUAL"),$N$17/12+N50,IF(AND(N23="SEMESTRAL",J23="MENSUAL"),N17/6+N50,IF(AND(N23="TRIMESTRAL",J23="MENSUAL"),N17/3+N50,IF(AND(N23="MENSUAL",J23="MENSUAL"),N17,""))))</f>
        <v/>
      </c>
      <c r="P50" s="17" t="n"/>
    </row>
    <row r="51" customFormat="1" s="18">
      <c r="B51" s="17" t="n"/>
      <c r="C51" s="6" t="n"/>
      <c r="D51" s="6" t="n"/>
      <c r="E51" s="6" t="n"/>
      <c r="F51" s="6" t="n"/>
      <c r="G51" s="6" t="n"/>
      <c r="H51" s="6" t="n"/>
      <c r="I51" s="6" t="n"/>
      <c r="J51" s="6" t="n"/>
      <c r="K51" s="6" t="n"/>
      <c r="L51" s="6" t="n"/>
      <c r="M51" s="6" t="n"/>
      <c r="N51" s="6" t="n"/>
      <c r="O51" s="6" t="n"/>
      <c r="P51" s="17" t="n"/>
    </row>
    <row r="52" customFormat="1" s="28">
      <c r="A52" s="30" t="n"/>
      <c r="B52" s="1" t="n"/>
      <c r="C52" s="226" t="inlineStr">
        <is>
          <t>NIVEL DE SEGREGACIÓN *</t>
        </is>
      </c>
      <c r="D52" s="414" t="n"/>
      <c r="E52" s="414" t="n"/>
      <c r="F52" s="414" t="n"/>
      <c r="G52" s="414" t="n"/>
      <c r="H52" s="414" t="n"/>
      <c r="I52" s="414" t="n"/>
      <c r="J52" s="414" t="n"/>
      <c r="K52" s="414" t="n"/>
      <c r="L52" s="414" t="n"/>
      <c r="M52" s="414" t="n"/>
      <c r="N52" s="414" t="n"/>
      <c r="O52" s="461" t="n"/>
      <c r="P52" s="1" t="n"/>
      <c r="Q52" s="30" t="n"/>
      <c r="R52" s="30" t="n"/>
      <c r="S52" s="30" t="n"/>
      <c r="T52" s="30" t="n"/>
      <c r="U52" s="30" t="n"/>
      <c r="V52" s="30" t="n"/>
      <c r="W52" s="30" t="n"/>
      <c r="X52" s="30" t="n"/>
      <c r="Y52" s="30" t="n"/>
      <c r="Z52" s="30" t="n"/>
      <c r="AA52" s="30" t="n"/>
      <c r="AB52" s="30" t="n"/>
    </row>
    <row r="53" customFormat="1" s="28">
      <c r="A53" s="30" t="n"/>
      <c r="B53" s="1" t="n"/>
      <c r="C53" s="227" t="inlineStr">
        <is>
          <t>UNIDAD SEGREGADA (Ej. Facultad, Programa Académico, Área)</t>
        </is>
      </c>
      <c r="D53" s="470" t="n"/>
      <c r="E53" s="470" t="n"/>
      <c r="F53" s="471" t="n"/>
      <c r="G53" s="227" t="inlineStr">
        <is>
          <t>RESULTADO</t>
        </is>
      </c>
      <c r="H53" s="470" t="n"/>
      <c r="I53" s="470" t="n"/>
      <c r="J53" s="471" t="n"/>
      <c r="K53" s="227" t="inlineStr">
        <is>
          <t>ANALISIS DE DATOS SEGREGADO</t>
        </is>
      </c>
      <c r="L53" s="470" t="n"/>
      <c r="M53" s="470" t="n"/>
      <c r="N53" s="470" t="n"/>
      <c r="O53" s="471" t="n"/>
      <c r="P53" s="1" t="n"/>
      <c r="Q53" s="30" t="n"/>
      <c r="R53" s="30" t="n"/>
      <c r="S53" s="30" t="n"/>
      <c r="T53" s="30" t="n"/>
      <c r="U53" s="30" t="n"/>
      <c r="V53" s="30" t="n"/>
      <c r="W53" s="30" t="n"/>
      <c r="X53" s="30" t="n"/>
      <c r="Y53" s="30" t="n"/>
      <c r="Z53" s="30" t="n"/>
      <c r="AA53" s="30" t="n"/>
      <c r="AB53" s="30" t="n"/>
    </row>
    <row r="54" ht="59.25" customFormat="1" customHeight="1" s="28">
      <c r="A54" s="30" t="n"/>
      <c r="B54" s="1" t="n"/>
      <c r="C54" s="379" t="inlineStr">
        <is>
          <t>REVISAR TÉRMINOS DE REFERENCIA INVITACIÓN PÚBLICA / PRIVADA</t>
        </is>
      </c>
      <c r="D54" s="470" t="n"/>
      <c r="E54" s="470" t="n"/>
      <c r="F54" s="471" t="n"/>
      <c r="G54" s="486">
        <f>31/33</f>
        <v/>
      </c>
      <c r="H54" s="478" t="n"/>
      <c r="I54" s="478" t="n"/>
      <c r="J54" s="479" t="n"/>
      <c r="K54" s="480" t="inlineStr">
        <is>
          <t xml:space="preserve">I trimestre: Se recibieron 33  términos de Referencia de los cuales 31 se revisaron  dentro de los dias estipulados. </t>
        </is>
      </c>
      <c r="L54" s="478" t="n"/>
      <c r="M54" s="478" t="n"/>
      <c r="N54" s="478" t="n"/>
      <c r="O54" s="479" t="n"/>
      <c r="P54" s="1" t="n"/>
      <c r="Q54" s="30" t="n"/>
      <c r="R54" s="30" t="n"/>
      <c r="S54" s="30" t="n"/>
      <c r="T54" s="30" t="n"/>
      <c r="U54" s="30" t="n"/>
      <c r="V54" s="30" t="n"/>
      <c r="W54" s="30" t="n"/>
      <c r="X54" s="30" t="n"/>
      <c r="Y54" s="30" t="n"/>
      <c r="Z54" s="30" t="n"/>
      <c r="AA54" s="30" t="n"/>
      <c r="AB54" s="30" t="n"/>
    </row>
    <row r="55" ht="59.25" customFormat="1" customHeight="1" s="28">
      <c r="A55" s="30" t="n"/>
      <c r="B55" s="1" t="n"/>
      <c r="C55" s="379" t="inlineStr">
        <is>
          <t>REVISION DE LA MINUTA (INVITACION PUBLICA / PRIVADA)</t>
        </is>
      </c>
      <c r="D55" s="470" t="n"/>
      <c r="E55" s="470" t="n"/>
      <c r="F55" s="471" t="n"/>
      <c r="G55" s="380">
        <f>3/4</f>
        <v/>
      </c>
      <c r="H55" s="478" t="n"/>
      <c r="I55" s="478" t="n"/>
      <c r="J55" s="479" t="n"/>
      <c r="K55" s="480" t="inlineStr">
        <is>
          <t>I trimestre: Se recibieron 4  minutas de las cuales 3  se revisaron dentro de los dias estipulados.</t>
        </is>
      </c>
      <c r="L55" s="478" t="n"/>
      <c r="M55" s="478" t="n"/>
      <c r="N55" s="478" t="n"/>
      <c r="O55" s="479" t="n"/>
      <c r="P55" s="1" t="n"/>
      <c r="Q55" s="30" t="n"/>
      <c r="R55" s="30" t="n"/>
      <c r="S55" s="30" t="n"/>
      <c r="T55" s="30" t="n"/>
      <c r="U55" s="30" t="n"/>
      <c r="V55" s="30" t="n"/>
      <c r="W55" s="30" t="n"/>
      <c r="X55" s="30" t="n"/>
      <c r="Y55" s="30" t="n"/>
      <c r="Z55" s="30" t="n"/>
      <c r="AA55" s="30" t="n"/>
      <c r="AB55" s="30" t="n"/>
    </row>
    <row r="56" ht="59.25" customFormat="1" customHeight="1" s="28">
      <c r="A56" s="30" t="n"/>
      <c r="B56" s="1" t="n"/>
      <c r="C56" s="379" t="inlineStr">
        <is>
          <t>REVISAR TÉRMINOS DE REFERENCIA INVITACIÓN PÚBLICA / PRIVADA</t>
        </is>
      </c>
      <c r="D56" s="470" t="n"/>
      <c r="E56" s="470" t="n"/>
      <c r="F56" s="471" t="n"/>
      <c r="G56" s="380" t="n"/>
      <c r="H56" s="478" t="n"/>
      <c r="I56" s="478" t="n"/>
      <c r="J56" s="479" t="n"/>
      <c r="K56" s="482" t="inlineStr">
        <is>
          <t xml:space="preserve">II trimestre: </t>
        </is>
      </c>
      <c r="L56" s="478" t="n"/>
      <c r="M56" s="478" t="n"/>
      <c r="N56" s="478" t="n"/>
      <c r="O56" s="479" t="n"/>
      <c r="P56" s="1" t="n"/>
      <c r="Q56" s="30" t="n"/>
      <c r="R56" s="30" t="n"/>
      <c r="S56" s="30" t="n"/>
      <c r="T56" s="30" t="n"/>
      <c r="U56" s="30" t="n"/>
      <c r="V56" s="30" t="n"/>
      <c r="W56" s="30" t="n"/>
      <c r="X56" s="30" t="n"/>
      <c r="Y56" s="30" t="n"/>
      <c r="Z56" s="30" t="n"/>
      <c r="AA56" s="30" t="n"/>
      <c r="AB56" s="30" t="n"/>
    </row>
    <row r="57" ht="59.25" customFormat="1" customHeight="1" s="28">
      <c r="A57" s="30" t="n"/>
      <c r="B57" s="1" t="n"/>
      <c r="C57" s="379" t="inlineStr">
        <is>
          <t>REVISION DE LA MINUTA (INVITACION PUBLICA / PRIVADA)</t>
        </is>
      </c>
      <c r="D57" s="470" t="n"/>
      <c r="E57" s="470" t="n"/>
      <c r="F57" s="471" t="n"/>
      <c r="G57" s="380" t="n"/>
      <c r="H57" s="478" t="n"/>
      <c r="I57" s="478" t="n"/>
      <c r="J57" s="479" t="n"/>
      <c r="K57" s="482" t="inlineStr">
        <is>
          <t xml:space="preserve">II trimestre: </t>
        </is>
      </c>
      <c r="L57" s="478" t="n"/>
      <c r="M57" s="478" t="n"/>
      <c r="N57" s="478" t="n"/>
      <c r="O57" s="479" t="n"/>
      <c r="P57" s="1" t="n"/>
      <c r="Q57" s="30" t="n"/>
      <c r="R57" s="30" t="n"/>
      <c r="S57" s="30" t="n"/>
      <c r="T57" s="30" t="n"/>
      <c r="U57" s="30" t="n"/>
      <c r="V57" s="30" t="n"/>
      <c r="W57" s="30" t="n"/>
      <c r="X57" s="30" t="n"/>
      <c r="Y57" s="30" t="n"/>
      <c r="Z57" s="30" t="n"/>
      <c r="AA57" s="30" t="n"/>
      <c r="AB57" s="30" t="n"/>
    </row>
    <row r="58" ht="59.25" customFormat="1" customHeight="1" s="28">
      <c r="A58" s="30" t="n"/>
      <c r="B58" s="1" t="n"/>
      <c r="C58" s="379" t="inlineStr">
        <is>
          <t>REVISAR TÉRMINOS DE REFERENCIA INVITACIÓN PÚBLICA / PRIVADA</t>
        </is>
      </c>
      <c r="D58" s="470" t="n"/>
      <c r="E58" s="470" t="n"/>
      <c r="F58" s="471" t="n"/>
      <c r="G58" s="486" t="n"/>
      <c r="H58" s="478" t="n"/>
      <c r="I58" s="478" t="n"/>
      <c r="J58" s="479" t="n"/>
      <c r="K58" s="482" t="inlineStr">
        <is>
          <t xml:space="preserve">III trimestre: </t>
        </is>
      </c>
      <c r="L58" s="478" t="n"/>
      <c r="M58" s="478" t="n"/>
      <c r="N58" s="478" t="n"/>
      <c r="O58" s="479" t="n"/>
      <c r="P58" s="1" t="n"/>
      <c r="Q58" s="30" t="n"/>
      <c r="R58" s="30" t="n"/>
      <c r="S58" s="30" t="n"/>
      <c r="T58" s="30" t="n"/>
      <c r="U58" s="30" t="n"/>
      <c r="V58" s="30" t="n"/>
      <c r="W58" s="30" t="n"/>
      <c r="X58" s="30" t="n"/>
      <c r="Y58" s="30" t="n"/>
      <c r="Z58" s="30" t="n"/>
      <c r="AA58" s="30" t="n"/>
      <c r="AB58" s="30" t="n"/>
    </row>
    <row r="59" ht="59.25" customFormat="1" customHeight="1" s="28">
      <c r="A59" s="30" t="n"/>
      <c r="B59" s="1" t="n"/>
      <c r="C59" s="379" t="inlineStr">
        <is>
          <t>REVISION DE LA MINUTA (INVITACION PUBLICA / PRIVADA)</t>
        </is>
      </c>
      <c r="D59" s="470" t="n"/>
      <c r="E59" s="470" t="n"/>
      <c r="F59" s="471" t="n"/>
      <c r="G59" s="486" t="n"/>
      <c r="H59" s="478" t="n"/>
      <c r="I59" s="478" t="n"/>
      <c r="J59" s="479" t="n"/>
      <c r="K59" s="487" t="inlineStr">
        <is>
          <t xml:space="preserve">III trimestre: </t>
        </is>
      </c>
      <c r="L59" s="478" t="n"/>
      <c r="M59" s="478" t="n"/>
      <c r="N59" s="478" t="n"/>
      <c r="O59" s="479" t="n"/>
      <c r="P59" s="1" t="n"/>
      <c r="Q59" s="30" t="n"/>
      <c r="R59" s="30" t="n"/>
      <c r="S59" s="30" t="n"/>
      <c r="T59" s="30" t="n"/>
      <c r="U59" s="30" t="n"/>
      <c r="V59" s="30" t="n"/>
      <c r="W59" s="30" t="n"/>
      <c r="X59" s="30" t="n"/>
      <c r="Y59" s="30" t="n"/>
      <c r="Z59" s="30" t="n"/>
      <c r="AA59" s="30" t="n"/>
      <c r="AB59" s="30" t="n"/>
    </row>
    <row r="60" ht="59.25" customFormat="1" customHeight="1" s="28">
      <c r="A60" s="30" t="n"/>
      <c r="B60" s="1" t="n"/>
      <c r="C60" s="379" t="inlineStr">
        <is>
          <t>REVISAR TÉRMINOS DE REFERENCIA INVITACIÓN PÚBLICA / PRIVADA</t>
        </is>
      </c>
      <c r="D60" s="470" t="n"/>
      <c r="E60" s="470" t="n"/>
      <c r="F60" s="471" t="n"/>
      <c r="G60" s="486" t="n"/>
      <c r="H60" s="478" t="n"/>
      <c r="I60" s="478" t="n"/>
      <c r="J60" s="479" t="n"/>
      <c r="K60" s="488" t="inlineStr">
        <is>
          <t xml:space="preserve">IV trimestre: </t>
        </is>
      </c>
      <c r="L60" s="478" t="n"/>
      <c r="M60" s="478" t="n"/>
      <c r="N60" s="478" t="n"/>
      <c r="O60" s="479" t="n"/>
      <c r="P60" s="1" t="n"/>
      <c r="Q60" s="30" t="n"/>
      <c r="R60" s="30" t="n"/>
      <c r="S60" s="30" t="n"/>
      <c r="T60" s="30" t="n"/>
      <c r="U60" s="30" t="n"/>
      <c r="V60" s="30" t="n"/>
      <c r="W60" s="30" t="n"/>
      <c r="X60" s="30" t="n"/>
      <c r="Y60" s="30" t="n"/>
      <c r="Z60" s="30" t="n"/>
      <c r="AA60" s="30" t="n"/>
      <c r="AB60" s="30" t="n"/>
    </row>
    <row r="61" ht="59.25" customFormat="1" customHeight="1" s="28">
      <c r="A61" s="30" t="n"/>
      <c r="B61" s="1" t="n"/>
      <c r="C61" s="379" t="inlineStr">
        <is>
          <t>REVISION DE LA MINUTA (INVITACION PUBLICA / PRIVADA)</t>
        </is>
      </c>
      <c r="D61" s="470" t="n"/>
      <c r="E61" s="470" t="n"/>
      <c r="F61" s="471" t="n"/>
      <c r="G61" s="486" t="n"/>
      <c r="H61" s="478" t="n"/>
      <c r="I61" s="478" t="n"/>
      <c r="J61" s="479" t="n"/>
      <c r="K61" s="489" t="inlineStr">
        <is>
          <t xml:space="preserve"> IV trimestre: </t>
        </is>
      </c>
      <c r="L61" s="478" t="n"/>
      <c r="M61" s="478" t="n"/>
      <c r="N61" s="478" t="n"/>
      <c r="O61" s="479" t="n"/>
      <c r="P61" s="1" t="n"/>
      <c r="Q61" s="30" t="n"/>
      <c r="R61" s="30" t="n"/>
      <c r="S61" s="30" t="n"/>
      <c r="T61" s="30" t="n"/>
      <c r="U61" s="30" t="n"/>
      <c r="V61" s="30" t="n"/>
      <c r="W61" s="30" t="n"/>
      <c r="X61" s="30" t="n"/>
      <c r="Y61" s="30" t="n"/>
      <c r="Z61" s="30" t="n"/>
      <c r="AA61" s="30" t="n"/>
      <c r="AB61" s="30" t="n"/>
    </row>
    <row r="62" customFormat="1" s="28">
      <c r="A62" s="30" t="n"/>
      <c r="B62" s="1" t="n"/>
      <c r="C62" s="248" t="n"/>
      <c r="D62" s="462" t="n"/>
      <c r="E62" s="462" t="n"/>
      <c r="F62" s="462" t="n"/>
      <c r="G62" s="248" t="n"/>
      <c r="H62" s="462" t="n"/>
      <c r="I62" s="462" t="n"/>
      <c r="J62" s="462" t="n"/>
      <c r="K62" s="248" t="n"/>
      <c r="L62" s="462" t="n"/>
      <c r="M62" s="462" t="n"/>
      <c r="N62" s="462" t="n"/>
      <c r="O62" s="462" t="n"/>
      <c r="P62" s="1" t="n"/>
      <c r="Q62" s="30" t="n"/>
      <c r="R62" s="30" t="n"/>
      <c r="S62" s="30" t="n"/>
      <c r="T62" s="30" t="n"/>
      <c r="U62" s="30" t="n"/>
      <c r="V62" s="30" t="n"/>
      <c r="W62" s="30" t="n"/>
      <c r="X62" s="30" t="n"/>
      <c r="Y62" s="30" t="n"/>
      <c r="Z62" s="30" t="n"/>
      <c r="AA62" s="30" t="n"/>
      <c r="AB62" s="30" t="n"/>
    </row>
    <row r="63" customFormat="1" s="28">
      <c r="A63" s="30" t="n"/>
      <c r="B63" s="1" t="n"/>
      <c r="C63" s="58" t="n"/>
      <c r="D63" s="59" t="n"/>
      <c r="E63" s="59" t="n"/>
      <c r="F63" s="59" t="n"/>
      <c r="G63" s="59" t="n"/>
      <c r="H63" s="59" t="n"/>
      <c r="I63" s="59" t="n"/>
      <c r="J63" s="59" t="n"/>
      <c r="K63" s="59" t="n"/>
      <c r="L63" s="59" t="n"/>
      <c r="M63" s="59" t="n"/>
      <c r="N63" s="59" t="n"/>
      <c r="O63" s="59" t="n"/>
      <c r="P63" s="1" t="n"/>
      <c r="Q63" s="30" t="n"/>
      <c r="R63" s="30" t="n"/>
      <c r="S63" s="30" t="n"/>
      <c r="T63" s="30" t="n"/>
      <c r="U63" s="30" t="n"/>
      <c r="V63" s="30" t="n"/>
      <c r="W63" s="30" t="n"/>
      <c r="X63" s="30" t="n"/>
      <c r="Y63" s="30" t="n"/>
      <c r="Z63" s="30" t="n"/>
      <c r="AA63" s="30" t="n"/>
      <c r="AB63" s="30" t="n"/>
    </row>
    <row r="64" customFormat="1" s="28">
      <c r="A64" s="30" t="n"/>
      <c r="B64" s="1" t="n"/>
      <c r="C64" s="58" t="n"/>
      <c r="D64" s="59" t="n"/>
      <c r="E64" s="59" t="n"/>
      <c r="F64" s="59" t="n"/>
      <c r="G64" s="59" t="n"/>
      <c r="H64" s="59" t="n"/>
      <c r="I64" s="59" t="n"/>
      <c r="J64" s="59" t="n"/>
      <c r="K64" s="59" t="n"/>
      <c r="L64" s="59" t="n"/>
      <c r="M64" s="59" t="n"/>
      <c r="N64" s="59" t="n"/>
      <c r="O64" s="59" t="n"/>
      <c r="P64" s="1" t="n"/>
      <c r="Q64" s="30" t="n"/>
      <c r="R64" s="30" t="n"/>
      <c r="S64" s="30" t="n"/>
      <c r="T64" s="30" t="n"/>
      <c r="U64" s="30" t="n"/>
      <c r="V64" s="30" t="n"/>
      <c r="W64" s="30" t="n"/>
      <c r="X64" s="30" t="n"/>
      <c r="Y64" s="30" t="n"/>
      <c r="Z64" s="30" t="n"/>
      <c r="AA64" s="30" t="n"/>
      <c r="AB64" s="30" t="n"/>
    </row>
    <row r="65" customFormat="1" s="28">
      <c r="A65" s="30" t="n"/>
      <c r="B65" s="1" t="n"/>
      <c r="C65" s="58" t="n"/>
      <c r="D65" s="59" t="n"/>
      <c r="E65" s="59" t="n"/>
      <c r="F65" s="59" t="n"/>
      <c r="G65" s="59" t="n"/>
      <c r="H65" s="59" t="n"/>
      <c r="I65" s="59" t="n"/>
      <c r="J65" s="59" t="n"/>
      <c r="K65" s="59" t="n"/>
      <c r="L65" s="59" t="n"/>
      <c r="M65" s="59" t="n"/>
      <c r="N65" s="59" t="n"/>
      <c r="O65" s="59" t="n"/>
      <c r="P65" s="1" t="n"/>
      <c r="Q65" s="30" t="n"/>
      <c r="R65" s="30" t="n"/>
      <c r="S65" s="30" t="n"/>
      <c r="T65" s="30" t="n"/>
      <c r="U65" s="30" t="n"/>
      <c r="V65" s="30" t="n"/>
      <c r="W65" s="30" t="n"/>
      <c r="X65" s="30" t="n"/>
      <c r="Y65" s="30" t="n"/>
      <c r="Z65" s="30" t="n"/>
      <c r="AA65" s="30" t="n"/>
      <c r="AB65" s="30" t="n"/>
    </row>
    <row r="68" customFormat="1" s="64">
      <c r="C68" s="63" t="n"/>
      <c r="D68" s="63" t="n"/>
      <c r="E68" s="63" t="n"/>
      <c r="F68" s="63" t="n"/>
      <c r="G68" s="63" t="n"/>
      <c r="H68" s="63" t="n"/>
      <c r="I68" s="63" t="n"/>
      <c r="J68" s="63" t="n"/>
      <c r="K68" s="63" t="n"/>
      <c r="L68" s="63" t="n"/>
      <c r="M68" s="63" t="n"/>
      <c r="N68" s="63" t="n"/>
      <c r="O68" s="63" t="n"/>
    </row>
    <row r="69" customFormat="1" s="64">
      <c r="C69" s="63" t="n"/>
      <c r="D69" s="63" t="n"/>
      <c r="E69" s="63" t="n"/>
      <c r="F69" s="63" t="n"/>
      <c r="G69" s="63" t="n"/>
      <c r="H69" s="63" t="n"/>
      <c r="I69" s="63" t="n"/>
      <c r="J69" s="63" t="n"/>
      <c r="K69" s="63" t="n"/>
      <c r="L69" s="63" t="n"/>
      <c r="M69" s="63" t="n"/>
      <c r="N69" s="63" t="n"/>
      <c r="O69" s="63" t="n"/>
    </row>
    <row r="70" customFormat="1" s="64">
      <c r="C70" s="63" t="n"/>
      <c r="D70" s="63" t="n"/>
      <c r="E70" s="63" t="n"/>
      <c r="F70" s="63" t="n"/>
      <c r="G70" s="63" t="n"/>
      <c r="H70" s="63" t="n"/>
      <c r="I70" s="63" t="n"/>
      <c r="J70" s="63" t="n"/>
      <c r="K70" s="63" t="n"/>
      <c r="L70" s="63" t="n"/>
      <c r="M70" s="63" t="n"/>
      <c r="N70" s="63" t="n"/>
      <c r="O70" s="63" t="n"/>
    </row>
    <row r="71" customFormat="1" s="64">
      <c r="C71" s="63" t="n"/>
      <c r="D71" s="63" t="n"/>
      <c r="E71" s="63" t="n"/>
      <c r="F71" s="63" t="n"/>
      <c r="G71" s="63" t="n"/>
      <c r="H71" s="63" t="n"/>
      <c r="I71" s="63" t="n"/>
      <c r="J71" s="63" t="n"/>
      <c r="K71" s="63" t="n"/>
      <c r="L71" s="63" t="n"/>
      <c r="M71" s="63" t="n"/>
      <c r="N71" s="63" t="n"/>
      <c r="O71" s="63" t="n"/>
    </row>
    <row r="72" customFormat="1" s="64">
      <c r="C72" s="63" t="n"/>
      <c r="D72" s="63" t="n"/>
      <c r="E72" s="63" t="n"/>
      <c r="F72" s="63" t="n"/>
      <c r="G72" s="63" t="n"/>
      <c r="H72" s="63" t="n"/>
      <c r="I72" s="63" t="n"/>
      <c r="J72" s="63" t="n"/>
      <c r="K72" s="63" t="n"/>
      <c r="L72" s="63" t="n"/>
      <c r="M72" s="63" t="n"/>
      <c r="N72" s="63" t="n"/>
      <c r="O72" s="63" t="n"/>
    </row>
    <row r="73" customFormat="1" s="64">
      <c r="C73" s="63" t="n"/>
      <c r="D73" s="63" t="n"/>
      <c r="E73" s="63" t="n"/>
      <c r="F73" s="63" t="n"/>
      <c r="G73" s="63" t="n"/>
      <c r="H73" s="63" t="n"/>
      <c r="I73" s="63" t="n"/>
      <c r="J73" s="63" t="n"/>
      <c r="K73" s="63" t="n"/>
      <c r="L73" s="63" t="n"/>
      <c r="M73" s="63" t="n"/>
      <c r="N73" s="63" t="n"/>
      <c r="O73" s="63" t="n"/>
    </row>
    <row r="74" hidden="1" customFormat="1" s="64">
      <c r="C74" s="63" t="n"/>
      <c r="D74" s="63" t="n"/>
      <c r="E74" s="63" t="n"/>
      <c r="F74" s="63" t="n"/>
      <c r="G74" s="66" t="inlineStr">
        <is>
          <t>Estratégico</t>
        </is>
      </c>
      <c r="H74" s="67" t="n"/>
      <c r="I74" s="67" t="n"/>
      <c r="J74" s="66" t="inlineStr">
        <is>
          <t>Eficacia</t>
        </is>
      </c>
      <c r="K74" s="63" t="n"/>
      <c r="L74" s="63" t="n"/>
      <c r="M74" s="63" t="n"/>
      <c r="N74" s="63" t="n"/>
      <c r="O74" s="63" t="n"/>
    </row>
    <row r="75" hidden="1" customFormat="1" s="64">
      <c r="C75" s="63" t="n"/>
      <c r="D75" s="63" t="n"/>
      <c r="E75" s="63" t="n"/>
      <c r="F75" s="63" t="n"/>
      <c r="G75" s="66" t="inlineStr">
        <is>
          <t>Misional</t>
        </is>
      </c>
      <c r="H75" s="67" t="n"/>
      <c r="I75" s="67" t="n"/>
      <c r="J75" s="66" t="inlineStr">
        <is>
          <t>Eficiencia</t>
        </is>
      </c>
      <c r="K75" s="63" t="n"/>
      <c r="L75" s="63" t="n"/>
      <c r="M75" s="63" t="n"/>
      <c r="N75" s="63" t="n"/>
      <c r="O75" s="63" t="n"/>
    </row>
    <row r="76" hidden="1" customFormat="1" s="64">
      <c r="C76" s="63" t="n"/>
      <c r="D76" s="63" t="n"/>
      <c r="E76" s="63" t="n"/>
      <c r="F76" s="63" t="n"/>
      <c r="G76" s="66" t="inlineStr">
        <is>
          <t>Apoyo</t>
        </is>
      </c>
      <c r="H76" s="67" t="n"/>
      <c r="I76" s="67" t="n"/>
      <c r="J76" s="66" t="inlineStr">
        <is>
          <t>Acreditación</t>
        </is>
      </c>
      <c r="K76" s="63" t="n"/>
      <c r="L76" s="63" t="n"/>
      <c r="M76" s="63" t="n"/>
      <c r="N76" s="63" t="n"/>
      <c r="O76" s="63" t="n"/>
    </row>
    <row r="77" hidden="1" customFormat="1" s="64">
      <c r="C77" s="63" t="n"/>
      <c r="D77" s="63" t="n"/>
      <c r="E77" s="63" t="n"/>
      <c r="F77" s="63" t="n"/>
      <c r="G77" s="66" t="inlineStr">
        <is>
          <t>Seguimiento, Medición, Análisis y Evaluación</t>
        </is>
      </c>
      <c r="H77" s="67" t="n"/>
      <c r="I77" s="67" t="n"/>
      <c r="J77" s="66" t="inlineStr">
        <is>
          <t>Positiva</t>
        </is>
      </c>
      <c r="K77" s="63" t="n"/>
      <c r="L77" s="63" t="n"/>
      <c r="M77" s="63" t="n"/>
      <c r="N77" s="63" t="n"/>
      <c r="O77" s="63" t="n"/>
    </row>
    <row r="78" hidden="1" customFormat="1" s="64">
      <c r="C78" s="63" t="n"/>
      <c r="D78" s="63" t="n"/>
      <c r="E78" s="63" t="n"/>
      <c r="F78" s="63" t="n"/>
      <c r="G78" s="66" t="inlineStr">
        <is>
          <t>Direccionamiento Estratégico</t>
        </is>
      </c>
      <c r="H78" s="67" t="n"/>
      <c r="I78" s="67" t="n"/>
      <c r="J78" s="66" t="inlineStr">
        <is>
          <t>Negativa</t>
        </is>
      </c>
      <c r="K78" s="63" t="n"/>
      <c r="L78" s="63" t="n"/>
      <c r="M78" s="63" t="n"/>
      <c r="N78" s="63" t="n"/>
      <c r="O78" s="63" t="n"/>
    </row>
    <row r="79" hidden="1" customFormat="1" s="64">
      <c r="C79" s="63" t="n"/>
      <c r="D79" s="63" t="n"/>
      <c r="E79" s="63" t="n"/>
      <c r="F79" s="63" t="n"/>
      <c r="G79" s="66" t="inlineStr">
        <is>
          <t>Planeación Institucional</t>
        </is>
      </c>
      <c r="H79" s="67" t="n"/>
      <c r="I79" s="67" t="n"/>
      <c r="J79" s="66" t="inlineStr">
        <is>
          <t>Por Unidad Regional</t>
        </is>
      </c>
      <c r="K79" s="63" t="n"/>
      <c r="L79" s="63" t="n"/>
      <c r="M79" s="63" t="n"/>
      <c r="N79" s="63" t="n"/>
      <c r="O79" s="63" t="n"/>
    </row>
    <row r="80" hidden="1" customFormat="1" s="64">
      <c r="C80" s="63" t="n"/>
      <c r="D80" s="63" t="n"/>
      <c r="E80" s="63" t="n"/>
      <c r="F80" s="63" t="n"/>
      <c r="G80" s="66" t="inlineStr">
        <is>
          <t>Proyectos Especiales y Relaciones Interinstitucionales</t>
        </is>
      </c>
      <c r="H80" s="67" t="n"/>
      <c r="I80" s="67" t="n"/>
      <c r="J80" s="66" t="inlineStr">
        <is>
          <t>Por Facultad</t>
        </is>
      </c>
      <c r="K80" s="63" t="n"/>
      <c r="L80" s="63" t="n"/>
      <c r="M80" s="63" t="n"/>
      <c r="N80" s="63" t="n"/>
      <c r="O80" s="63" t="n"/>
    </row>
    <row r="81" hidden="1" customFormat="1" s="64">
      <c r="C81" s="63" t="n"/>
      <c r="D81" s="63" t="n"/>
      <c r="E81" s="63" t="n"/>
      <c r="F81" s="63" t="n"/>
      <c r="G81" s="66" t="inlineStr">
        <is>
          <t>Sistemas Integrados</t>
        </is>
      </c>
      <c r="H81" s="67" t="n"/>
      <c r="I81" s="67" t="n"/>
      <c r="J81" s="66" t="inlineStr">
        <is>
          <t>Por Programa Académico</t>
        </is>
      </c>
      <c r="K81" s="63" t="n"/>
      <c r="L81" s="63" t="n"/>
      <c r="M81" s="63" t="n"/>
      <c r="N81" s="63" t="n"/>
      <c r="O81" s="63" t="n"/>
    </row>
    <row r="82" hidden="1" customFormat="1" s="64">
      <c r="C82" s="63" t="n"/>
      <c r="D82" s="63" t="n"/>
      <c r="E82" s="63" t="n"/>
      <c r="F82" s="63" t="n"/>
      <c r="G82" s="66" t="inlineStr">
        <is>
          <t>Autoevaluación y Acreditación</t>
        </is>
      </c>
      <c r="H82" s="67" t="n"/>
      <c r="I82" s="67" t="n"/>
      <c r="J82" s="66" t="inlineStr">
        <is>
          <t>Por área</t>
        </is>
      </c>
      <c r="K82" s="63" t="n"/>
      <c r="L82" s="63" t="n"/>
      <c r="M82" s="63" t="n"/>
      <c r="N82" s="63" t="n"/>
      <c r="O82" s="63" t="n"/>
    </row>
    <row r="83" hidden="1" customFormat="1" s="64">
      <c r="C83" s="63" t="n"/>
      <c r="D83" s="63" t="n"/>
      <c r="E83" s="63" t="n"/>
      <c r="F83" s="63" t="n"/>
      <c r="G83" s="66" t="inlineStr">
        <is>
          <t>Comunicaciones</t>
        </is>
      </c>
      <c r="H83" s="67" t="n"/>
      <c r="I83" s="67" t="n"/>
      <c r="J83" s="66" t="inlineStr">
        <is>
          <t>Por Laboratorio</t>
        </is>
      </c>
      <c r="K83" s="63" t="n"/>
      <c r="L83" s="63" t="n"/>
      <c r="M83" s="63" t="n"/>
      <c r="N83" s="63" t="n"/>
      <c r="O83" s="63" t="n"/>
    </row>
    <row r="84" hidden="1" customFormat="1" s="64">
      <c r="C84" s="63" t="n"/>
      <c r="D84" s="63" t="n"/>
      <c r="E84" s="63" t="n"/>
      <c r="F84" s="63" t="n"/>
      <c r="G84" s="66" t="inlineStr">
        <is>
          <t>Formación y Aprendizaje</t>
        </is>
      </c>
      <c r="H84" s="67" t="n"/>
      <c r="I84" s="67" t="n"/>
      <c r="J84" s="66" t="inlineStr">
        <is>
          <t>Otros</t>
        </is>
      </c>
      <c r="K84" s="63" t="n"/>
      <c r="L84" s="63" t="n"/>
      <c r="M84" s="63" t="n"/>
      <c r="N84" s="63" t="n"/>
      <c r="O84" s="63" t="n"/>
    </row>
    <row r="85" hidden="1" customFormat="1" s="64">
      <c r="C85" s="63" t="n"/>
      <c r="D85" s="63" t="n"/>
      <c r="E85" s="63" t="n"/>
      <c r="F85" s="63" t="n"/>
      <c r="G85" s="66" t="inlineStr">
        <is>
          <t>Ciencia, Tecnología e Innovación</t>
        </is>
      </c>
      <c r="H85" s="67" t="n"/>
      <c r="I85" s="67" t="n"/>
      <c r="J85" s="66" t="inlineStr">
        <is>
          <t>No Aplica</t>
        </is>
      </c>
      <c r="K85" s="63" t="n"/>
      <c r="L85" s="63" t="n"/>
      <c r="M85" s="63" t="n"/>
      <c r="N85" s="63" t="n"/>
      <c r="O85" s="63" t="n"/>
    </row>
    <row r="86" hidden="1">
      <c r="G86" s="66" t="inlineStr">
        <is>
          <t>Interacción Social Universitaria</t>
        </is>
      </c>
      <c r="H86" s="67" t="n"/>
      <c r="I86" s="67" t="n"/>
      <c r="J86" s="67" t="n"/>
      <c r="K86" s="63" t="n"/>
      <c r="L86" s="63" t="n"/>
    </row>
    <row r="87" hidden="1">
      <c r="G87" s="66" t="inlineStr">
        <is>
          <t>Bienestar Universitario</t>
        </is>
      </c>
      <c r="H87" s="67" t="n"/>
      <c r="I87" s="67" t="n"/>
      <c r="J87" s="67" t="n"/>
      <c r="K87" s="63" t="n"/>
      <c r="L87" s="63" t="n"/>
    </row>
    <row r="88" hidden="1">
      <c r="G88" s="66" t="inlineStr">
        <is>
          <t>Admisiones y Registro</t>
        </is>
      </c>
      <c r="H88" s="67" t="n"/>
      <c r="I88" s="67" t="n"/>
      <c r="J88" s="67" t="n"/>
      <c r="K88" s="63" t="n"/>
      <c r="L88" s="63" t="n"/>
    </row>
    <row r="89" hidden="1">
      <c r="G89" s="66" t="inlineStr">
        <is>
          <t>Graduados</t>
        </is>
      </c>
      <c r="H89" s="67" t="n"/>
      <c r="I89" s="67" t="n"/>
      <c r="J89" s="67" t="n"/>
      <c r="K89" s="63" t="n"/>
      <c r="L89" s="63" t="n"/>
    </row>
    <row r="90" hidden="1">
      <c r="G90" s="66" t="inlineStr">
        <is>
          <t>Dialogando con el Mundo</t>
        </is>
      </c>
      <c r="H90" s="67" t="n"/>
      <c r="I90" s="67" t="n"/>
      <c r="J90" s="67" t="n"/>
      <c r="K90" s="63" t="n"/>
      <c r="L90" s="63" t="n"/>
    </row>
    <row r="91" hidden="1">
      <c r="G91" s="66" t="inlineStr">
        <is>
          <t>Talento Humano</t>
        </is>
      </c>
      <c r="H91" s="67" t="n"/>
      <c r="I91" s="67" t="n"/>
      <c r="J91" s="67" t="n"/>
      <c r="K91" s="63" t="n"/>
      <c r="L91" s="63" t="n"/>
    </row>
    <row r="92" hidden="1">
      <c r="G92" s="66" t="inlineStr">
        <is>
          <t>Jurídica</t>
        </is>
      </c>
      <c r="H92" s="67" t="n"/>
      <c r="I92" s="67" t="n"/>
      <c r="J92" s="67" t="n"/>
      <c r="K92" s="63" t="n"/>
      <c r="L92" s="63" t="n"/>
    </row>
    <row r="93" hidden="1">
      <c r="G93" s="66" t="inlineStr">
        <is>
          <t>Financiera</t>
        </is>
      </c>
      <c r="H93" s="67" t="n"/>
      <c r="I93" s="67" t="n"/>
      <c r="J93" s="67" t="n"/>
      <c r="K93" s="63" t="n"/>
      <c r="L93" s="63" t="n"/>
    </row>
    <row r="94" hidden="1">
      <c r="G94" s="66" t="inlineStr">
        <is>
          <t>Sistemas y Tecnología</t>
        </is>
      </c>
      <c r="H94" s="67" t="n"/>
      <c r="I94" s="67" t="n"/>
      <c r="J94" s="67" t="n"/>
      <c r="K94" s="63" t="n"/>
      <c r="L94" s="63" t="n"/>
    </row>
    <row r="95" hidden="1">
      <c r="G95" s="66" t="inlineStr">
        <is>
          <t>Bienes y Servicios</t>
        </is>
      </c>
      <c r="H95" s="67" t="n"/>
      <c r="I95" s="67" t="n"/>
      <c r="J95" s="67" t="n"/>
      <c r="K95" s="63" t="n"/>
      <c r="L95" s="63" t="n"/>
    </row>
    <row r="96" hidden="1">
      <c r="G96" s="66" t="inlineStr">
        <is>
          <t>Documental</t>
        </is>
      </c>
      <c r="H96" s="67" t="n"/>
      <c r="I96" s="67" t="n"/>
      <c r="J96" s="67" t="n"/>
    </row>
    <row r="97" hidden="1">
      <c r="G97" s="66" t="inlineStr">
        <is>
          <t>Apoyo Académico</t>
        </is>
      </c>
      <c r="H97" s="67" t="n"/>
      <c r="I97" s="67" t="n"/>
      <c r="J97" s="67" t="n"/>
    </row>
    <row r="98" hidden="1">
      <c r="G98" s="66" t="inlineStr">
        <is>
          <t>Control Interno</t>
        </is>
      </c>
      <c r="H98" s="67" t="n"/>
      <c r="I98" s="67" t="n"/>
      <c r="J98" s="67" t="n"/>
    </row>
    <row r="99" hidden="1">
      <c r="G99" s="66" t="inlineStr">
        <is>
          <t>Control Disciplinario</t>
        </is>
      </c>
      <c r="H99" s="67" t="n"/>
      <c r="I99" s="67" t="n"/>
      <c r="J99" s="67" t="n"/>
    </row>
    <row r="100" hidden="1">
      <c r="G100" s="66" t="inlineStr">
        <is>
          <t>Servicio de Atención al Ciudadano</t>
        </is>
      </c>
      <c r="H100" s="67" t="n"/>
      <c r="I100" s="67" t="n"/>
      <c r="J100" s="67" t="n"/>
    </row>
  </sheetData>
  <sheetProtection selectLockedCells="1" selectUnlockedCells="0" algorithmName="SHA-512" sheet="1" objects="0" insertRows="1" insertHyperlinks="1" autoFilter="1" scenarios="0" formatColumns="0" deleteColumns="1" insertColumns="1" pivotTables="1" deleteRows="1" formatCells="0" saltValue="DdL15AOgTrAGJXPaElTlYg==" formatRows="0" sort="0" spinCount="100000" hashValue="tFWq4Q8h8damWSSt/cGTFJNOpgMS7fBFtGAwpQ0yQ6XydBrEmwzfEwFxj2yHdmIsiKlsC4nzHwsiVGV2cE5HnQ=="/>
  <mergeCells count="90">
    <mergeCell ref="L17:M17"/>
    <mergeCell ref="C61:F61"/>
    <mergeCell ref="C52:O52"/>
    <mergeCell ref="J35:O40"/>
    <mergeCell ref="G55:J55"/>
    <mergeCell ref="K54:O54"/>
    <mergeCell ref="K55:O55"/>
    <mergeCell ref="J41:O41"/>
    <mergeCell ref="B2:C4"/>
    <mergeCell ref="C62:F62"/>
    <mergeCell ref="C15:O15"/>
    <mergeCell ref="J43:O43"/>
    <mergeCell ref="K56:O56"/>
    <mergeCell ref="J20:K22"/>
    <mergeCell ref="E6:L6"/>
    <mergeCell ref="J42:O42"/>
    <mergeCell ref="C26:O26"/>
    <mergeCell ref="C54:F54"/>
    <mergeCell ref="C17:D17"/>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H17:I17"/>
    <mergeCell ref="G61:J61"/>
    <mergeCell ref="K12:O12"/>
    <mergeCell ref="C27:I43"/>
    <mergeCell ref="G62:J62"/>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K61:O61"/>
    <mergeCell ref="E23:G23"/>
    <mergeCell ref="L18:M19"/>
    <mergeCell ref="C60:F60"/>
    <mergeCell ref="E20:G22"/>
    <mergeCell ref="K62:O6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20:G22" showDropDown="0" showInputMessage="1" showErrorMessage="1" allowBlank="1" type="list">
      <formula1>$J$77:$J$78</formula1>
    </dataValidation>
    <dataValidation sqref="J20:K22" showDropDown="0" showInputMessage="1" showErrorMessage="1" allowBlank="1" type="list">
      <formula1>$J$79:$J$85</formula1>
    </dataValidation>
    <dataValidation sqref="J17:K17" showDropDown="0" showInputMessage="1" showErrorMessage="1" allowBlank="1" type="list">
      <formula1>$J$74:$J$76</formula1>
    </dataValidation>
    <dataValidation sqref="E12:H12" showDropDown="0" showInputMessage="1" showErrorMessage="1" allowBlank="1" type="list">
      <formula1>$G$74:$G$77</formula1>
    </dataValidation>
    <dataValidation sqref="E13:O13" showDropDown="0" showInputMessage="1" showErrorMessage="1" allowBlank="1" type="list">
      <formula1>$G$78:$G$100</formula1>
    </dataValidation>
  </dataValidations>
  <hyperlinks>
    <hyperlink ref="B2" location="'MATRIZ DE INDICADORES'!A1" display="    REGRESAR"/>
  </hyperlinks>
  <pageMargins left="0.7" right="0.7" top="0.75" bottom="0.75" header="0.3" footer="0.3"/>
  <pageSetup orientation="landscape" paperSize="5" scale="45" fitToHeight="0"/>
  <drawing xmlns:r="http://schemas.openxmlformats.org/officeDocument/2006/relationships" r:id="rId1"/>
</worksheet>
</file>

<file path=xl/worksheets/sheet5.xml><?xml version="1.0" encoding="utf-8"?>
<worksheet xmlns="http://schemas.openxmlformats.org/spreadsheetml/2006/main">
  <sheetPr codeName="Hoja88">
    <tabColor rgb="FFEDE394"/>
    <outlinePr summaryBelow="1" summaryRight="1"/>
    <pageSetUpPr fitToPage="1"/>
  </sheetPr>
  <dimension ref="A1:AB96"/>
  <sheetViews>
    <sheetView topLeftCell="A23" zoomScale="70" zoomScaleNormal="70" workbookViewId="0">
      <selection activeCell="D47" sqref="D47:G48"/>
    </sheetView>
  </sheetViews>
  <sheetFormatPr baseColWidth="10" defaultColWidth="11.44140625" defaultRowHeight="15"/>
  <cols>
    <col width="4" customWidth="1" style="14" min="1" max="1"/>
    <col width="6.6640625" customWidth="1" style="14" min="2" max="2"/>
    <col width="24.88671875" customWidth="1" style="13" min="3" max="3"/>
    <col width="15.109375" customWidth="1" style="13" min="4" max="4"/>
    <col width="12.6640625" customWidth="1" style="13" min="5" max="5"/>
    <col width="15.109375" customWidth="1" style="13" min="6" max="6"/>
    <col width="14" customWidth="1" style="13" min="7" max="7"/>
    <col width="11.44140625" customWidth="1" style="13" min="8" max="8"/>
    <col width="12.88671875" customWidth="1" style="13" min="9" max="9"/>
    <col width="15.5546875" customWidth="1" style="13" min="10" max="10"/>
    <col width="14.44140625" customWidth="1" style="13" min="11" max="11"/>
    <col width="15.33203125" customWidth="1" style="13" min="12" max="12"/>
    <col width="16.88671875" customWidth="1" style="13" min="13" max="13"/>
    <col width="15.33203125" customWidth="1" style="13" min="14" max="15"/>
    <col width="6.6640625" customWidth="1" style="14" min="16" max="16"/>
    <col width="11.44140625" customWidth="1" style="14" min="17" max="16384"/>
  </cols>
  <sheetData>
    <row r="1" ht="8.25" customFormat="1" customHeight="1" s="15">
      <c r="C1" s="16" t="n"/>
      <c r="D1" s="16" t="n"/>
      <c r="E1" s="16" t="n"/>
      <c r="F1" s="16" t="n"/>
      <c r="G1" s="16" t="n"/>
      <c r="H1" s="16" t="n"/>
      <c r="I1" s="16" t="n"/>
      <c r="J1" s="16" t="n"/>
      <c r="K1" s="16" t="n"/>
      <c r="L1" s="16" t="n"/>
      <c r="M1" s="16" t="n"/>
      <c r="N1" s="16" t="n"/>
      <c r="O1" s="16" t="n"/>
    </row>
    <row r="2" ht="15.75" customFormat="1" customHeight="1" s="15">
      <c r="B2" s="134" t="inlineStr">
        <is>
          <t xml:space="preserve">      REGRESAR</t>
        </is>
      </c>
      <c r="D2" s="5" t="n"/>
      <c r="E2" s="5" t="n"/>
      <c r="F2" s="5" t="n"/>
      <c r="G2" s="5" t="n"/>
      <c r="H2" s="5" t="n"/>
      <c r="I2" s="5" t="n"/>
      <c r="J2" s="5" t="n"/>
      <c r="K2" s="5" t="n"/>
      <c r="L2" s="5" t="n"/>
      <c r="M2" s="5" t="n"/>
      <c r="N2" s="5" t="n"/>
      <c r="O2" s="5" t="n"/>
      <c r="P2" s="12" t="n"/>
    </row>
    <row r="3" ht="15.75" customFormat="1" customHeight="1" s="15">
      <c r="D3" s="5" t="n"/>
      <c r="E3" s="5" t="n"/>
      <c r="F3" s="5" t="n"/>
      <c r="G3" s="5" t="n"/>
      <c r="H3" s="5" t="n"/>
      <c r="I3" s="5" t="n"/>
      <c r="J3" s="5" t="n"/>
      <c r="K3" s="5" t="n"/>
      <c r="L3" s="5" t="n"/>
      <c r="M3" s="5" t="n"/>
      <c r="N3" s="5" t="n"/>
      <c r="O3" s="5" t="n"/>
      <c r="P3" s="12" t="n"/>
    </row>
    <row r="4" ht="15" customFormat="1" customHeight="1" s="15">
      <c r="D4" s="5" t="n"/>
      <c r="E4" s="5" t="n"/>
      <c r="F4" s="5" t="n"/>
      <c r="G4" s="5" t="n"/>
      <c r="H4" s="5" t="n"/>
      <c r="I4" s="5" t="n"/>
      <c r="J4" s="5" t="n"/>
      <c r="K4" s="5" t="n"/>
      <c r="L4" s="5" t="n"/>
      <c r="M4" s="5" t="n"/>
      <c r="N4" s="5" t="n"/>
      <c r="O4" s="5" t="n"/>
      <c r="P4" s="12" t="n"/>
    </row>
    <row r="5" ht="15.75" customFormat="1" customHeight="1" s="15">
      <c r="B5" s="12" t="n"/>
      <c r="C5" s="160" t="n"/>
      <c r="D5" s="461" t="n"/>
      <c r="E5" s="324" t="inlineStr">
        <is>
          <t>MACROPROCESO ESTRATÉGICO</t>
        </is>
      </c>
      <c r="F5" s="417" t="n"/>
      <c r="G5" s="417" t="n"/>
      <c r="H5" s="417" t="n"/>
      <c r="I5" s="417" t="n"/>
      <c r="J5" s="417" t="n"/>
      <c r="K5" s="417" t="n"/>
      <c r="L5" s="418" t="n"/>
      <c r="M5" s="143" t="inlineStr">
        <is>
          <t>CÓDIGO: ESGr027</t>
        </is>
      </c>
      <c r="N5" s="417" t="n"/>
      <c r="O5" s="418" t="n"/>
      <c r="P5" s="12" t="n"/>
    </row>
    <row r="6" ht="15.75" customFormat="1" customHeight="1" s="15">
      <c r="B6" s="68" t="n"/>
      <c r="C6" s="419" t="n"/>
      <c r="D6" s="452" t="n"/>
      <c r="E6" s="324" t="inlineStr">
        <is>
          <t>PROCESO GESTIÓN SISTEMAS INTEGRADOS - CALIDAD</t>
        </is>
      </c>
      <c r="F6" s="417" t="n"/>
      <c r="G6" s="417" t="n"/>
      <c r="H6" s="417" t="n"/>
      <c r="I6" s="417" t="n"/>
      <c r="J6" s="417" t="n"/>
      <c r="K6" s="417" t="n"/>
      <c r="L6" s="418" t="n"/>
      <c r="M6" s="143" t="inlineStr">
        <is>
          <t>VERSIÓN: 10</t>
        </is>
      </c>
      <c r="N6" s="417" t="n"/>
      <c r="O6" s="418" t="n"/>
      <c r="P6" s="12" t="n"/>
    </row>
    <row r="7" ht="15.75" customFormat="1" customHeight="1" s="15">
      <c r="B7" s="12" t="n"/>
      <c r="C7" s="419" t="n"/>
      <c r="D7" s="452" t="n"/>
      <c r="E7" s="324" t="inlineStr">
        <is>
          <t>MATRIZ Y FICHA DE MEDICIÓN DE INDICADORES Y SEGUIMIENTO A LOS PROCESOS DE GESTIÓN</t>
        </is>
      </c>
      <c r="F7" s="414" t="n"/>
      <c r="G7" s="414" t="n"/>
      <c r="H7" s="414" t="n"/>
      <c r="I7" s="414" t="n"/>
      <c r="J7" s="414" t="n"/>
      <c r="K7" s="414" t="n"/>
      <c r="L7" s="461" t="n"/>
      <c r="M7" s="143" t="inlineStr">
        <is>
          <t>VIGENCIA: 2026-02-26</t>
        </is>
      </c>
      <c r="N7" s="417" t="n"/>
      <c r="O7" s="418" t="n"/>
      <c r="P7" s="12" t="n"/>
    </row>
    <row r="8" ht="15.75" customFormat="1" customHeight="1" s="15">
      <c r="B8" s="12" t="n"/>
      <c r="C8" s="422" t="n"/>
      <c r="D8" s="455" t="n"/>
      <c r="E8" s="422" t="n"/>
      <c r="F8" s="423" t="n"/>
      <c r="G8" s="423" t="n"/>
      <c r="H8" s="423" t="n"/>
      <c r="I8" s="423" t="n"/>
      <c r="J8" s="423" t="n"/>
      <c r="K8" s="423" t="n"/>
      <c r="L8" s="455" t="n"/>
      <c r="M8" s="143" t="inlineStr">
        <is>
          <t>PÁGINA: 5 de 7</t>
        </is>
      </c>
      <c r="N8" s="417" t="n"/>
      <c r="O8" s="418" t="n"/>
      <c r="P8" s="12" t="n"/>
    </row>
    <row r="9" ht="15.75" customFormat="1" customHeight="1" s="15">
      <c r="B9" s="12" t="n"/>
      <c r="C9" s="151" t="n"/>
      <c r="D9" s="414" t="n"/>
      <c r="E9" s="414" t="n"/>
      <c r="F9" s="414" t="n"/>
      <c r="G9" s="414" t="n"/>
      <c r="H9" s="414" t="n"/>
      <c r="I9" s="414" t="n"/>
      <c r="J9" s="414" t="n"/>
      <c r="K9" s="414" t="n"/>
      <c r="L9" s="414" t="n"/>
      <c r="M9" s="414" t="n"/>
      <c r="N9" s="414" t="n"/>
      <c r="O9" s="414" t="n"/>
      <c r="P9" s="12" t="n"/>
    </row>
    <row r="10" ht="15.75" customFormat="1" customHeight="1" s="15">
      <c r="B10" s="12" t="n"/>
      <c r="C10" s="152" t="inlineStr">
        <is>
          <t>FICHA DE INDICADOR</t>
        </is>
      </c>
      <c r="D10" s="462" t="n"/>
      <c r="E10" s="462" t="n"/>
      <c r="F10" s="462" t="n"/>
      <c r="G10" s="462" t="n"/>
      <c r="H10" s="462" t="n"/>
      <c r="I10" s="462" t="n"/>
      <c r="J10" s="462" t="n"/>
      <c r="K10" s="462" t="n"/>
      <c r="L10" s="462" t="n"/>
      <c r="M10" s="462" t="n"/>
      <c r="N10" s="462" t="n"/>
      <c r="O10" s="463" t="n"/>
      <c r="P10" s="12" t="n"/>
    </row>
    <row r="11" ht="15" customFormat="1" customHeight="1" s="15">
      <c r="B11" s="12" t="n"/>
      <c r="C11" s="464" t="n"/>
      <c r="D11" s="465" t="n"/>
      <c r="E11" s="465" t="n"/>
      <c r="F11" s="465" t="n"/>
      <c r="G11" s="465" t="n"/>
      <c r="H11" s="465" t="n"/>
      <c r="I11" s="465" t="n"/>
      <c r="J11" s="465" t="n"/>
      <c r="K11" s="465" t="n"/>
      <c r="L11" s="465" t="n"/>
      <c r="M11" s="465" t="n"/>
      <c r="N11" s="465" t="n"/>
      <c r="O11" s="466" t="n"/>
      <c r="P11" s="12" t="n"/>
    </row>
    <row r="12" ht="30" customFormat="1" customHeight="1" s="15">
      <c r="B12" s="12" t="n"/>
      <c r="C12" s="153" t="inlineStr">
        <is>
          <t>MACROPROCESO</t>
        </is>
      </c>
      <c r="D12" s="418" t="n"/>
      <c r="E12" s="154" t="inlineStr">
        <is>
          <t>Apoyo</t>
        </is>
      </c>
      <c r="F12" s="417" t="n"/>
      <c r="G12" s="417" t="n"/>
      <c r="H12" s="418" t="n"/>
      <c r="I12" s="153" t="inlineStr">
        <is>
          <t>NOMBRE DEL INDICADOR</t>
        </is>
      </c>
      <c r="J12" s="418" t="n"/>
      <c r="K12" s="155" t="inlineStr">
        <is>
          <t>Proceso jurídico en recuperación de cartera</t>
        </is>
      </c>
      <c r="L12" s="417" t="n"/>
      <c r="M12" s="417" t="n"/>
      <c r="N12" s="417" t="n"/>
      <c r="O12" s="418" t="n"/>
      <c r="P12" s="12" t="n"/>
    </row>
    <row r="13" customFormat="1" s="15">
      <c r="B13" s="12" t="n"/>
      <c r="C13" s="156" t="inlineStr">
        <is>
          <t>PROCESO GESTIÓN</t>
        </is>
      </c>
      <c r="D13" s="418" t="n"/>
      <c r="E13" s="157" t="inlineStr">
        <is>
          <t>Jurídica</t>
        </is>
      </c>
      <c r="F13" s="417" t="n"/>
      <c r="G13" s="417" t="n"/>
      <c r="H13" s="417" t="n"/>
      <c r="I13" s="417" t="n"/>
      <c r="J13" s="417" t="n"/>
      <c r="K13" s="417" t="n"/>
      <c r="L13" s="417" t="n"/>
      <c r="M13" s="417" t="n"/>
      <c r="N13" s="417" t="n"/>
      <c r="O13" s="418" t="n"/>
      <c r="P13" s="12" t="n"/>
    </row>
    <row r="14" customFormat="1" s="15">
      <c r="B14" s="12" t="n"/>
      <c r="C14" s="156" t="inlineStr">
        <is>
          <t>RESPONSABLE DE MEDICIÓN</t>
        </is>
      </c>
      <c r="D14" s="418" t="n"/>
      <c r="E14" s="157" t="inlineStr">
        <is>
          <t>Director(a) Jurídica</t>
        </is>
      </c>
      <c r="F14" s="417" t="n"/>
      <c r="G14" s="417" t="n"/>
      <c r="H14" s="417" t="n"/>
      <c r="I14" s="417" t="n"/>
      <c r="J14" s="417" t="n"/>
      <c r="K14" s="417" t="n"/>
      <c r="L14" s="417" t="n"/>
      <c r="M14" s="417" t="n"/>
      <c r="N14" s="417" t="n"/>
      <c r="O14" s="418" t="n"/>
      <c r="P14" s="12" t="n"/>
    </row>
    <row r="15" customFormat="1" s="15">
      <c r="B15" s="12" t="n"/>
      <c r="C15" s="159" t="n"/>
      <c r="D15" s="417" t="n"/>
      <c r="E15" s="417" t="n"/>
      <c r="F15" s="417" t="n"/>
      <c r="G15" s="417" t="n"/>
      <c r="H15" s="417" t="n"/>
      <c r="I15" s="417" t="n"/>
      <c r="J15" s="417" t="n"/>
      <c r="K15" s="417" t="n"/>
      <c r="L15" s="417" t="n"/>
      <c r="M15" s="417" t="n"/>
      <c r="N15" s="417" t="n"/>
      <c r="O15" s="418" t="n"/>
      <c r="P15" s="12" t="n"/>
    </row>
    <row r="16" customFormat="1" s="15">
      <c r="B16" s="12" t="n"/>
      <c r="C16" s="150" t="inlineStr">
        <is>
          <t>1. COMPORTAMIENTO DE INDICADOR</t>
        </is>
      </c>
      <c r="D16" s="417" t="n"/>
      <c r="E16" s="417" t="n"/>
      <c r="F16" s="417" t="n"/>
      <c r="G16" s="417" t="n"/>
      <c r="H16" s="417" t="n"/>
      <c r="I16" s="417" t="n"/>
      <c r="J16" s="417" t="n"/>
      <c r="K16" s="417" t="n"/>
      <c r="L16" s="417" t="n"/>
      <c r="M16" s="417" t="n"/>
      <c r="N16" s="417" t="n"/>
      <c r="O16" s="418" t="n"/>
      <c r="P16" s="12" t="n"/>
    </row>
    <row r="17" ht="36" customFormat="1" customHeight="1" s="15">
      <c r="B17" s="12" t="n"/>
      <c r="C17" s="156" t="inlineStr">
        <is>
          <t>CLASIFICACIÓN DE LA MEDICIÓN</t>
        </is>
      </c>
      <c r="D17" s="418" t="n"/>
      <c r="E17" s="467" t="n">
        <v>1</v>
      </c>
      <c r="F17" s="417" t="n"/>
      <c r="G17" s="418" t="n"/>
      <c r="H17" s="156" t="inlineStr">
        <is>
          <t>TIPO DE INDICADOR</t>
        </is>
      </c>
      <c r="I17" s="418" t="n"/>
      <c r="J17" s="468" t="inlineStr">
        <is>
          <t>Eficiencia</t>
        </is>
      </c>
      <c r="K17" s="418" t="n"/>
      <c r="L17" s="156" t="inlineStr">
        <is>
          <t>META</t>
        </is>
      </c>
      <c r="M17" s="418" t="n"/>
      <c r="N17" s="177" t="n">
        <v>0.9</v>
      </c>
      <c r="O17" s="418" t="n"/>
      <c r="P17" s="162" t="n"/>
    </row>
    <row r="18" ht="31.5" customFormat="1" customHeight="1" s="15">
      <c r="B18" s="12" t="n"/>
      <c r="C18" s="156" t="inlineStr">
        <is>
          <t>FORMULA</t>
        </is>
      </c>
      <c r="D18" s="461" t="n"/>
      <c r="E18" s="156" t="inlineStr">
        <is>
          <t>NUMERADOR</t>
        </is>
      </c>
      <c r="F18" s="418" t="n"/>
      <c r="G18" s="468" t="inlineStr">
        <is>
          <t xml:space="preserve"> Casos gestionados y con seguimiento*100</t>
        </is>
      </c>
      <c r="H18" s="417" t="n"/>
      <c r="I18" s="417" t="n"/>
      <c r="J18" s="417" t="n"/>
      <c r="K18" s="418" t="n"/>
      <c r="L18" s="156" t="inlineStr">
        <is>
          <t>UNIDAD DE MEDIDA</t>
        </is>
      </c>
      <c r="M18" s="461" t="n"/>
      <c r="N18" s="177" t="inlineStr">
        <is>
          <t>Porcentaje</t>
        </is>
      </c>
      <c r="O18" s="461" t="n"/>
    </row>
    <row r="19" ht="30.75" customFormat="1" customHeight="1" s="15">
      <c r="B19" s="12" t="n"/>
      <c r="C19" s="422" t="n"/>
      <c r="D19" s="455" t="n"/>
      <c r="E19" s="156" t="inlineStr">
        <is>
          <t>DENOMINADOR</t>
        </is>
      </c>
      <c r="F19" s="418" t="n"/>
      <c r="G19" s="490" t="inlineStr">
        <is>
          <t>Total de casos en/para cobro jurídico (a satisfacción de criterios)</t>
        </is>
      </c>
      <c r="H19" s="417" t="n"/>
      <c r="I19" s="417" t="n"/>
      <c r="J19" s="417" t="n"/>
      <c r="K19" s="418" t="n"/>
      <c r="L19" s="422" t="n"/>
      <c r="M19" s="455" t="n"/>
      <c r="N19" s="422" t="n"/>
      <c r="O19" s="455" t="n"/>
      <c r="P19" s="12" t="n"/>
    </row>
    <row r="20" ht="15.75" customFormat="1" customHeight="1" s="15">
      <c r="B20" s="12" t="n"/>
      <c r="C20" s="156" t="inlineStr">
        <is>
          <t>TENDENCIA</t>
        </is>
      </c>
      <c r="D20" s="461" t="n"/>
      <c r="E20" s="198" t="inlineStr">
        <is>
          <t>Positiva</t>
        </is>
      </c>
      <c r="F20" s="414" t="n"/>
      <c r="G20" s="461" t="n"/>
      <c r="H20" s="153" t="inlineStr">
        <is>
          <t>NIVEL DE SEGREGACIÓN *</t>
        </is>
      </c>
      <c r="I20" s="461" t="n"/>
      <c r="J20" s="198" t="inlineStr">
        <is>
          <t>No Aplica</t>
        </is>
      </c>
      <c r="K20" s="461" t="n"/>
      <c r="L20" s="156" t="inlineStr">
        <is>
          <t>ESCALA</t>
        </is>
      </c>
      <c r="M20" s="417" t="n"/>
      <c r="N20" s="417" t="n"/>
      <c r="O20" s="418" t="n"/>
      <c r="P20" s="12" t="n"/>
    </row>
    <row r="21" ht="15.75" customFormat="1" customHeight="1" s="15">
      <c r="B21" s="12" t="n"/>
      <c r="C21" s="419" t="n"/>
      <c r="D21" s="452" t="n"/>
      <c r="E21" s="419" t="n"/>
      <c r="G21" s="452" t="n"/>
      <c r="H21" s="419" t="n"/>
      <c r="I21" s="452" t="n"/>
      <c r="J21" s="419" t="n"/>
      <c r="K21" s="452" t="n"/>
      <c r="L21" s="198" t="inlineStr">
        <is>
          <t>Deficiente</t>
        </is>
      </c>
      <c r="M21" s="198" t="inlineStr">
        <is>
          <t>Aceptable</t>
        </is>
      </c>
      <c r="N21" s="198" t="inlineStr">
        <is>
          <t>Bueno</t>
        </is>
      </c>
      <c r="O21" s="198" t="inlineStr">
        <is>
          <t>Excelente</t>
        </is>
      </c>
      <c r="P21" s="12" t="n"/>
    </row>
    <row r="22" ht="15.75" customFormat="1" customHeight="1" s="15">
      <c r="B22" s="12" t="n"/>
      <c r="C22" s="422" t="n"/>
      <c r="D22" s="455" t="n"/>
      <c r="E22" s="422" t="n"/>
      <c r="F22" s="423" t="n"/>
      <c r="G22" s="455" t="n"/>
      <c r="H22" s="422" t="n"/>
      <c r="I22" s="455" t="n"/>
      <c r="J22" s="422" t="n"/>
      <c r="K22" s="455" t="n"/>
      <c r="L22" s="49" t="inlineStr">
        <is>
          <t>0% - 49,9%</t>
        </is>
      </c>
      <c r="M22" s="126" t="inlineStr">
        <is>
          <t>50% - 69,9%</t>
        </is>
      </c>
      <c r="N22" s="51" t="inlineStr">
        <is>
          <t xml:space="preserve">70% - 89,9% </t>
        </is>
      </c>
      <c r="O22" s="52" t="inlineStr">
        <is>
          <t>&gt;=90%</t>
        </is>
      </c>
      <c r="P22" s="12" t="n"/>
    </row>
    <row r="23" ht="26.25" customFormat="1" customHeight="1" s="15">
      <c r="B23" s="12" t="n"/>
      <c r="C23" s="156" t="inlineStr">
        <is>
          <t>ORIGEN DE DATOS NUMERADOR</t>
        </is>
      </c>
      <c r="D23" s="418" t="n"/>
      <c r="E23" s="199" t="inlineStr">
        <is>
          <t>Documento en Excel - AJUr008</t>
        </is>
      </c>
      <c r="F23" s="417" t="n"/>
      <c r="G23" s="418" t="n"/>
      <c r="H23" s="472" t="inlineStr">
        <is>
          <t>FRECUENCIA DE LA MEDICIÓN</t>
        </is>
      </c>
      <c r="I23" s="461" t="n"/>
      <c r="J23" s="198" t="inlineStr">
        <is>
          <t>TRIMESTRAL</t>
        </is>
      </c>
      <c r="K23" s="461" t="n"/>
      <c r="L23" s="156" t="inlineStr">
        <is>
          <t>FRECUENCIA DE RESULTADO</t>
        </is>
      </c>
      <c r="M23" s="461" t="n"/>
      <c r="N23" s="198" t="inlineStr">
        <is>
          <t>SEMESTRAL</t>
        </is>
      </c>
      <c r="O23" s="461" t="n"/>
      <c r="P23" s="12" t="n"/>
    </row>
    <row r="24" ht="26.25" customFormat="1" customHeight="1" s="15">
      <c r="B24" s="12" t="n"/>
      <c r="C24" s="156" t="inlineStr">
        <is>
          <t>ORIGEN DE DATOS DENOMINADOR</t>
        </is>
      </c>
      <c r="D24" s="418" t="n"/>
      <c r="E24" s="199" t="inlineStr">
        <is>
          <t>Documento en Excel - AJUr008</t>
        </is>
      </c>
      <c r="F24" s="417" t="n"/>
      <c r="G24" s="418" t="n"/>
      <c r="H24" s="423" t="n"/>
      <c r="I24" s="455" t="n"/>
      <c r="J24" s="422" t="n"/>
      <c r="K24" s="455" t="n"/>
      <c r="L24" s="422" t="n"/>
      <c r="M24" s="455" t="n"/>
      <c r="N24" s="422" t="n"/>
      <c r="O24" s="455" t="n"/>
      <c r="P24" s="12" t="n"/>
    </row>
    <row r="25" ht="15.75" customFormat="1" customHeight="1" s="15">
      <c r="B25" s="12" t="n"/>
      <c r="C25" s="11" t="n"/>
      <c r="D25" s="11" t="n"/>
      <c r="E25" s="184" t="n"/>
      <c r="F25" s="184" t="n"/>
      <c r="G25" s="11" t="n"/>
      <c r="H25" s="11" t="n"/>
      <c r="I25" s="11" t="n"/>
      <c r="J25" s="184" t="n"/>
      <c r="K25" s="184" t="n"/>
      <c r="L25" s="11" t="n"/>
      <c r="M25" s="11" t="n"/>
      <c r="N25" s="184" t="n"/>
      <c r="O25" s="184" t="n"/>
      <c r="P25" s="12" t="n"/>
    </row>
    <row r="26" ht="15" customFormat="1" customHeight="1" s="15">
      <c r="B26" s="12" t="n"/>
      <c r="C26" s="150" t="inlineStr">
        <is>
          <t>RESULTADOS</t>
        </is>
      </c>
      <c r="D26" s="417" t="n"/>
      <c r="E26" s="417" t="n"/>
      <c r="F26" s="417" t="n"/>
      <c r="G26" s="417" t="n"/>
      <c r="H26" s="417" t="n"/>
      <c r="I26" s="417" t="n"/>
      <c r="J26" s="417" t="n"/>
      <c r="K26" s="417" t="n"/>
      <c r="L26" s="417" t="n"/>
      <c r="M26" s="417" t="n"/>
      <c r="N26" s="417" t="n"/>
      <c r="O26" s="418" t="n"/>
      <c r="P26" s="12" t="n"/>
    </row>
    <row r="27" ht="19.5" customFormat="1" customHeight="1" s="15">
      <c r="B27" s="12" t="n"/>
      <c r="C27" s="160" t="n"/>
      <c r="D27" s="414" t="n"/>
      <c r="E27" s="414" t="n"/>
      <c r="F27" s="414" t="n"/>
      <c r="G27" s="414" t="n"/>
      <c r="H27" s="414" t="n"/>
      <c r="I27" s="461" t="n"/>
      <c r="J27" s="201" t="inlineStr">
        <is>
          <t>ANÁLISIS DE DATOS</t>
        </is>
      </c>
      <c r="K27" s="414" t="n"/>
      <c r="L27" s="414" t="n"/>
      <c r="M27" s="414" t="n"/>
      <c r="N27" s="414" t="n"/>
      <c r="O27" s="461" t="n"/>
      <c r="P27" s="162" t="n"/>
    </row>
    <row r="28" ht="21.6" customFormat="1" customHeight="1" s="15">
      <c r="B28" s="12" t="n"/>
      <c r="C28" s="419" t="n"/>
      <c r="I28" s="452" t="n"/>
      <c r="J28" s="213" t="n"/>
      <c r="K28" s="473" t="n"/>
      <c r="L28" s="473" t="n"/>
      <c r="M28" s="473" t="n"/>
      <c r="N28" s="473" t="n"/>
      <c r="O28" s="474" t="n"/>
    </row>
    <row r="29" ht="28.2" customFormat="1" customHeight="1" s="15">
      <c r="B29" s="12" t="n"/>
      <c r="C29" s="419" t="n"/>
      <c r="I29" s="452" t="n"/>
      <c r="J29" s="473" t="n"/>
      <c r="K29" s="473" t="n"/>
      <c r="L29" s="473" t="n"/>
      <c r="M29" s="473" t="n"/>
      <c r="N29" s="473" t="n"/>
      <c r="O29" s="474" t="n"/>
      <c r="P29" s="12" t="n"/>
    </row>
    <row r="30" ht="26.4" customFormat="1" customHeight="1" s="15">
      <c r="B30" s="12" t="n"/>
      <c r="C30" s="419" t="n"/>
      <c r="I30" s="452" t="n"/>
      <c r="J30" s="473" t="n"/>
      <c r="K30" s="473" t="n"/>
      <c r="L30" s="473" t="n"/>
      <c r="M30" s="473" t="n"/>
      <c r="N30" s="473" t="n"/>
      <c r="O30" s="474" t="n"/>
      <c r="P30" s="12" t="n"/>
    </row>
    <row r="31" ht="32.4" customFormat="1" customHeight="1" s="15">
      <c r="B31" s="12" t="n"/>
      <c r="C31" s="419" t="n"/>
      <c r="I31" s="452" t="n"/>
      <c r="J31" s="473" t="n"/>
      <c r="K31" s="473" t="n"/>
      <c r="L31" s="473" t="n"/>
      <c r="M31" s="473" t="n"/>
      <c r="N31" s="473" t="n"/>
      <c r="O31" s="474" t="n"/>
      <c r="P31" s="12" t="n"/>
    </row>
    <row r="32" ht="29.4" customFormat="1" customHeight="1" s="15">
      <c r="B32" s="12" t="n"/>
      <c r="C32" s="419" t="n"/>
      <c r="I32" s="452" t="n"/>
      <c r="J32" s="473" t="n"/>
      <c r="K32" s="473" t="n"/>
      <c r="L32" s="473" t="n"/>
      <c r="M32" s="473" t="n"/>
      <c r="N32" s="473" t="n"/>
      <c r="O32" s="474" t="n"/>
      <c r="P32" s="12" t="n"/>
    </row>
    <row r="33" ht="23.4" customFormat="1" customHeight="1" s="15">
      <c r="B33" s="12" t="n"/>
      <c r="C33" s="419" t="n"/>
      <c r="I33" s="452" t="n"/>
      <c r="J33" s="434" t="n"/>
      <c r="K33" s="434" t="n"/>
      <c r="L33" s="434" t="n"/>
      <c r="M33" s="434" t="n"/>
      <c r="N33" s="434" t="n"/>
      <c r="O33" s="435" t="n"/>
      <c r="P33" s="12" t="n"/>
    </row>
    <row r="34" ht="15.75" customFormat="1" customHeight="1" s="15">
      <c r="B34" s="12" t="n"/>
      <c r="C34" s="419" t="n"/>
      <c r="I34" s="452" t="n"/>
      <c r="J34" s="219" t="inlineStr">
        <is>
          <t>ACCIÓN FORMULADA</t>
        </is>
      </c>
      <c r="O34" s="452" t="n"/>
      <c r="P34" s="12" t="n"/>
    </row>
    <row r="35" ht="28.95" customFormat="1" customHeight="1" s="15">
      <c r="B35" s="12" t="n"/>
      <c r="C35" s="419" t="n"/>
      <c r="I35" s="452" t="n"/>
      <c r="J35" s="213" t="n"/>
      <c r="K35" s="473" t="n"/>
      <c r="L35" s="473" t="n"/>
      <c r="M35" s="473" t="n"/>
      <c r="N35" s="473" t="n"/>
      <c r="O35" s="474" t="n"/>
      <c r="P35" s="12" t="n"/>
    </row>
    <row r="36" ht="27.6" customFormat="1" customHeight="1" s="15">
      <c r="B36" s="12" t="n"/>
      <c r="C36" s="419" t="n"/>
      <c r="I36" s="452" t="n"/>
      <c r="J36" s="473" t="n"/>
      <c r="K36" s="473" t="n"/>
      <c r="L36" s="473" t="n"/>
      <c r="M36" s="473" t="n"/>
      <c r="N36" s="473" t="n"/>
      <c r="O36" s="474" t="n"/>
      <c r="P36" s="12" t="n"/>
    </row>
    <row r="37" ht="24.6" customFormat="1" customHeight="1" s="15">
      <c r="B37" s="12" t="n"/>
      <c r="C37" s="419" t="n"/>
      <c r="I37" s="452" t="n"/>
      <c r="J37" s="473" t="n"/>
      <c r="K37" s="473" t="n"/>
      <c r="L37" s="473" t="n"/>
      <c r="M37" s="473" t="n"/>
      <c r="N37" s="473" t="n"/>
      <c r="O37" s="474" t="n"/>
      <c r="P37" s="12" t="n"/>
    </row>
    <row r="38" ht="25.95" customFormat="1" customHeight="1" s="15">
      <c r="B38" s="12" t="n"/>
      <c r="C38" s="419" t="n"/>
      <c r="I38" s="452" t="n"/>
      <c r="J38" s="473" t="n"/>
      <c r="K38" s="473" t="n"/>
      <c r="L38" s="473" t="n"/>
      <c r="M38" s="473" t="n"/>
      <c r="N38" s="473" t="n"/>
      <c r="O38" s="474" t="n"/>
      <c r="P38" s="12" t="n"/>
    </row>
    <row r="39" ht="26.4" customFormat="1" customHeight="1" s="15">
      <c r="B39" s="12" t="n"/>
      <c r="C39" s="419" t="n"/>
      <c r="I39" s="452" t="n"/>
      <c r="J39" s="473" t="n"/>
      <c r="K39" s="473" t="n"/>
      <c r="L39" s="473" t="n"/>
      <c r="M39" s="473" t="n"/>
      <c r="N39" s="473" t="n"/>
      <c r="O39" s="474" t="n"/>
      <c r="P39" s="12" t="n"/>
    </row>
    <row r="40" ht="24.6" customFormat="1" customHeight="1" s="15">
      <c r="B40" s="12" t="n"/>
      <c r="C40" s="419" t="n"/>
      <c r="I40" s="452" t="n"/>
      <c r="J40" s="434" t="n"/>
      <c r="K40" s="434" t="n"/>
      <c r="L40" s="434" t="n"/>
      <c r="M40" s="434" t="n"/>
      <c r="N40" s="434" t="n"/>
      <c r="O40" s="435" t="n"/>
      <c r="P40" s="12" t="n"/>
    </row>
    <row r="41" ht="15.75" customFormat="1" customHeight="1" s="15">
      <c r="B41" s="12" t="n"/>
      <c r="C41" s="419" t="n"/>
      <c r="I41" s="452" t="n"/>
      <c r="J41" s="219" t="inlineStr">
        <is>
          <t xml:space="preserve">RESPONSABLE </t>
        </is>
      </c>
      <c r="O41" s="452" t="n"/>
      <c r="P41" s="12" t="n"/>
    </row>
    <row r="42" ht="15.75" customFormat="1" customHeight="1" s="15">
      <c r="B42" s="12" t="n"/>
      <c r="C42" s="419" t="n"/>
      <c r="I42" s="452" t="n"/>
      <c r="J42" s="221">
        <f>E14</f>
        <v/>
      </c>
      <c r="O42" s="452" t="n"/>
      <c r="P42" s="12" t="n"/>
    </row>
    <row r="43" ht="16.5" customFormat="1" customHeight="1" s="15">
      <c r="B43" s="12" t="n"/>
      <c r="C43" s="422" t="n"/>
      <c r="D43" s="423" t="n"/>
      <c r="E43" s="423" t="n"/>
      <c r="F43" s="423" t="n"/>
      <c r="G43" s="423" t="n"/>
      <c r="H43" s="423" t="n"/>
      <c r="I43" s="455" t="n"/>
      <c r="J43" s="203" t="n"/>
      <c r="K43" s="423" t="n"/>
      <c r="L43" s="423" t="n"/>
      <c r="M43" s="423" t="n"/>
      <c r="N43" s="423" t="n"/>
      <c r="O43" s="455" t="n"/>
      <c r="P43" s="12" t="n"/>
    </row>
    <row r="44" ht="16.5" customFormat="1" customHeight="1" s="15">
      <c r="B44" s="12" t="n"/>
      <c r="C44" s="6" t="n"/>
      <c r="D44" s="6" t="n"/>
      <c r="E44" s="6" t="n"/>
      <c r="F44" s="6" t="n"/>
      <c r="G44" s="6" t="n"/>
      <c r="H44" s="6" t="n"/>
      <c r="I44" s="6" t="n"/>
      <c r="J44" s="6" t="n"/>
      <c r="K44" s="6" t="n"/>
      <c r="L44" s="6" t="n"/>
      <c r="M44" s="6" t="n"/>
      <c r="N44" s="6" t="n"/>
      <c r="O44" s="6" t="n"/>
      <c r="P44" s="12" t="n"/>
    </row>
    <row r="45" ht="15" customFormat="1" customHeight="1" s="18">
      <c r="B45" s="17" t="n"/>
      <c r="C45" s="475" t="inlineStr">
        <is>
          <t>PERIODO DE EVALUACIÓN</t>
        </is>
      </c>
      <c r="D45" s="423" t="n"/>
      <c r="E45" s="423" t="n"/>
      <c r="F45" s="423" t="n"/>
      <c r="G45" s="423" t="n"/>
      <c r="H45" s="423" t="n"/>
      <c r="I45" s="423" t="n"/>
      <c r="J45" s="423" t="n"/>
      <c r="K45" s="423" t="n"/>
      <c r="L45" s="423" t="n"/>
      <c r="M45" s="423" t="n"/>
      <c r="N45" s="423" t="n"/>
      <c r="O45" s="455" t="n"/>
      <c r="P45" s="17" t="n"/>
    </row>
    <row r="46" customFormat="1" s="18">
      <c r="B46" s="17" t="n"/>
      <c r="C46" s="156" t="inlineStr">
        <is>
          <t>MES</t>
        </is>
      </c>
      <c r="D46" s="198">
        <f>IF(J23="MENSUAL","ENERO",IF(J23="TRIMESTRAL","MARZO",IF(J23="SEMESTRAL","JUNIO",IF(J23="ANUAL",YEAR(TODAY()),""))))</f>
        <v/>
      </c>
      <c r="E46" s="198">
        <f>IF(J23="MENSUAL","FEBRERO",IF(J23="TRIMESTRAL","JUNIO",IF(J23="SEMESTRAL","DICIEMBRE","")))</f>
        <v/>
      </c>
      <c r="F46" s="198">
        <f>IF(J23="MENSUAL","MARZO",IF(J23="TRIMESTRAL","SEPTIEMBRE",""))</f>
        <v/>
      </c>
      <c r="G46" s="198">
        <f>IF(J23="MENSUAL","ABRIL",IF(J23="TRIMESTRAL","DICIEMBRE",""))</f>
        <v/>
      </c>
      <c r="H46" s="198">
        <f>IF(J23="MENSUAL","MAYO","")</f>
        <v/>
      </c>
      <c r="I46" s="198">
        <f>IF(J23="MENSUAL","JUNIO","")</f>
        <v/>
      </c>
      <c r="J46" s="198">
        <f>IF(J23="MENSUAL","JULIO","")</f>
        <v/>
      </c>
      <c r="K46" s="198">
        <f>IF(J23="MENSUAL","AGOSTO","")</f>
        <v/>
      </c>
      <c r="L46" s="198">
        <f>IF(J23="MENSUAL","SEPTIEMBRE","")</f>
        <v/>
      </c>
      <c r="M46" s="198">
        <f>IF(J23="MENSUAL","OCTUBRE","")</f>
        <v/>
      </c>
      <c r="N46" s="198">
        <f>IF(J23="MENSUAL","NOVIEMBRE","")</f>
        <v/>
      </c>
      <c r="O46" s="198">
        <f>IF(J23="MENSUAL","DICIEMBRE","")</f>
        <v/>
      </c>
      <c r="P46" s="17" t="n"/>
    </row>
    <row r="47" ht="101.25" customFormat="1" customHeight="1" s="18">
      <c r="B47" s="17" t="n"/>
      <c r="C47" s="153">
        <f>G18</f>
        <v/>
      </c>
      <c r="D47" s="111" t="n"/>
      <c r="E47" s="111" t="n"/>
      <c r="F47" s="111" t="n"/>
      <c r="G47" s="111" t="n"/>
      <c r="H47" s="198" t="n"/>
      <c r="I47" s="198" t="n"/>
      <c r="J47" s="198" t="n"/>
      <c r="K47" s="198" t="n"/>
      <c r="L47" s="198" t="n"/>
      <c r="M47" s="198" t="n"/>
      <c r="N47" s="198" t="n"/>
      <c r="O47" s="198" t="n"/>
      <c r="P47" s="17" t="n"/>
    </row>
    <row r="48" ht="101.25" customFormat="1" customHeight="1" s="18">
      <c r="B48" s="17" t="n"/>
      <c r="C48" s="153">
        <f>G19</f>
        <v/>
      </c>
      <c r="D48" s="111" t="n"/>
      <c r="E48" s="111" t="n"/>
      <c r="F48" s="111" t="n"/>
      <c r="G48" s="111" t="n"/>
      <c r="H48" s="198" t="n"/>
      <c r="I48" s="198" t="n"/>
      <c r="J48" s="198" t="n"/>
      <c r="K48" s="198" t="n"/>
      <c r="L48" s="198" t="n"/>
      <c r="M48" s="198" t="n"/>
      <c r="N48" s="198" t="n"/>
      <c r="O48" s="198" t="n"/>
      <c r="P48" s="19" t="n"/>
    </row>
    <row r="49" customFormat="1" s="18">
      <c r="B49" s="17" t="n"/>
      <c r="C49" s="3" t="inlineStr">
        <is>
          <t xml:space="preserve">VALOR </t>
        </is>
      </c>
      <c r="D49" s="65">
        <f>IFERROR(IF($E$17=1,D47/D48,IF($E$17=2,D47,"")),"")</f>
        <v/>
      </c>
      <c r="E49" s="65">
        <f>IFERROR(IF($E$17=1,E47/E48,IF($E$17=2,E47,"")),"")</f>
        <v/>
      </c>
      <c r="F49" s="65">
        <f>IFERROR(IF($E$17=1,F47/F48,IF($E$17=2,F47,"")),"")</f>
        <v/>
      </c>
      <c r="G49" s="65">
        <f>IFERROR(IF($E$17=1,G47/G48,IF($E$17=2,G47,"")),"")</f>
        <v/>
      </c>
      <c r="H49" s="65">
        <f>IFERROR(IF($E$17=1,H47/H48,IF($E$17=2,H47,"")),"")</f>
        <v/>
      </c>
      <c r="I49" s="65">
        <f>IFERROR(IF($E$17=1,I47/I48,IF($E$17=2,I47,"")),"")</f>
        <v/>
      </c>
      <c r="J49" s="65">
        <f>IFERROR(IF($E$17=1,J47/J48,IF($E$17=2,J47,"")),"")</f>
        <v/>
      </c>
      <c r="K49" s="65">
        <f>IFERROR(IF($E$17=1,K47/K48,IF($E$17=2,K47,"")),"")</f>
        <v/>
      </c>
      <c r="L49" s="65">
        <f>IFERROR(IF($E$17=1,L47/L48,IF($E$17=2,L47,"")),"")</f>
        <v/>
      </c>
      <c r="M49" s="65">
        <f>IFERROR(IF($E$17=1,M47/M48,IF($E$17=2,M47,"")),"")</f>
        <v/>
      </c>
      <c r="N49" s="65">
        <f>IFERROR(IF($E$17=1,N47/N48,IF($E$17=2,N47,"")),"")</f>
        <v/>
      </c>
      <c r="O49" s="65">
        <f>IFERROR(IF($E$17=1,O47/O48,IF($E$17=2,O47,"")),"")</f>
        <v/>
      </c>
      <c r="P49" s="121">
        <f>+AVERAGE(D49:G49)</f>
        <v/>
      </c>
    </row>
    <row r="50" customFormat="1" s="18">
      <c r="B50" s="17" t="n"/>
      <c r="C50" s="4" t="inlineStr">
        <is>
          <t>META PONDERADA</t>
        </is>
      </c>
      <c r="D50" s="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65">
        <f>IF(AND(N23="ANUAL",J23="MENSUAL"),N17/12+E50,IF(AND(N23="ANUAL",J23="TRIMESTRAL"),N17/4+E50,IF(AND(N23="SEMESTRAL",J23="MENSUAL"),N17/6+E50,IF(AND(N23="SEMESTRAL",J23="TRIMESTRAL"),N17/2,IF(AND(N23="TRIMESTRAL",J23="MENSUAL"),N17/3+E50,IF(AND(N23="TRIMESTRAL",J23="TRIMESTRAL"),N17,IF(AND(N23="MENSUAL",J23="MENSUAL"),N17,"")))))))</f>
        <v/>
      </c>
      <c r="G50" s="65">
        <f>IF(AND(N23="ANUAL",J23="MENSUAL"),N17/12+F50,IF(AND(N23="ANUAL",J23="TRIMESTRAL"),N17/4+F50,IF(AND(N23="SEMESTRAL",J23="MENSUAL"),N17/6+F50,IF(AND(N23="SEMESTRAL",J23="TRIMESTRAL"),N17/2+F50,IF(AND(N23="TRIMESTRAL",J23="MENSUAL"),N17/3,IF(AND(N23="TRIMESTRAL",J23="TRIMESTRAL"),N17,IF(AND(N23="MENSUAL",J23="MENSUAL"),N17,"")))))))</f>
        <v/>
      </c>
      <c r="H50" s="65">
        <f>IF(AND($N$23="ANUAL",$J$23="MENSUAL"),$N$17/12+G50,IF(AND(N23="SEMESTRAL",J23="MENSUAL"),N17/6+G50,IF(AND(N23="TRIMESTRAL",J23="MENSUAL"),N17/3+G50,IF(AND(N23="MENSUAL",J23="MENSUAL"),N17,""))))</f>
        <v/>
      </c>
      <c r="I50" s="65">
        <f>IF(AND($N$23="ANUAL",$J$23="MENSUAL"),$N$17/12+H50,IF(AND(N23="SEMESTRAL",J23="MENSUAL"),N17/6+H50,IF(AND(N23="TRIMESTRAL",J23="MENSUAL"),N17/3+H50,IF(AND(N23="MENSUAL",J23="MENSUAL"),N17,""))))</f>
        <v/>
      </c>
      <c r="J50" s="65">
        <f>IF(AND($N$23="ANUAL",$J$23="MENSUAL"),$N$17/12+I50,IF(AND(N23="SEMESTRAL",J23="MENSUAL"),N17/6,IF(AND(N23="TRIMESTRAL",J23="MENSUAL"),N17/3,IF(AND(N23="MENSUAL",J23="MENSUAL"),N17,""))))</f>
        <v/>
      </c>
      <c r="K50" s="65">
        <f>IF(AND($N$23="ANUAL",$J$23="MENSUAL"),$N$17/12+J50,IF(AND(N23="SEMESTRAL",J23="MENSUAL"),N17/6+J50,IF(AND(N23="TRIMESTRAL",J23="MENSUAL"),N17/3+J50,IF(AND(N23="MENSUAL",J23="MENSUAL"),N17,""))))</f>
        <v/>
      </c>
      <c r="L50" s="65">
        <f>IF(AND($N$23="ANUAL",$J$23="MENSUAL"),$N$17/12+K50,IF(AND(N23="SEMESTRAL",J23="MENSUAL"),N17/6+K50,IF(AND(N23="TRIMESTRAL",J23="MENSUAL"),N17/3+K50,IF(AND(N23="MENSUAL",J23="MENSUAL"),N17,""))))</f>
        <v/>
      </c>
      <c r="M50" s="65">
        <f>IF(AND($N$23="ANUAL",$J$23="MENSUAL"),$N$17/12+L50,IF(AND(N23="SEMESTRAL",J23="MENSUAL"),N17/6+L50,IF(AND(N23="TRIMESTRAL",J23="MENSUAL"),N17/3,IF(AND(N23="MENSUAL",J23="MENSUAL"),N17,""))))</f>
        <v/>
      </c>
      <c r="N50" s="65">
        <f>IF(AND($N$23="ANUAL",$J$23="MENSUAL"),$N$17/12+M50,IF(AND(N23="SEMESTRAL",J23="MENSUAL"),N17/6+M50,IF(AND(N23="TRIMESTRAL",J23="MENSUAL"),N17/3+M50,IF(AND(N23="MENSUAL",J23="MENSUAL"),N17,""))))</f>
        <v/>
      </c>
      <c r="O50" s="65">
        <f>IF(AND($N$23="ANUAL",$J$23="MENSUAL"),$N$17/12+N50,IF(AND(N23="SEMESTRAL",J23="MENSUAL"),N17/6+N50,IF(AND(N23="TRIMESTRAL",J23="MENSUAL"),N17/3+N50,IF(AND(N23="MENSUAL",J23="MENSUAL"),N17,""))))</f>
        <v/>
      </c>
      <c r="P50" s="17" t="n"/>
    </row>
    <row r="51" customFormat="1" s="18">
      <c r="B51" s="17" t="n"/>
      <c r="C51" s="6" t="n"/>
      <c r="D51" s="6" t="n"/>
      <c r="E51" s="6" t="n"/>
      <c r="F51" s="6" t="n"/>
      <c r="G51" s="6" t="n"/>
      <c r="H51" s="6" t="n"/>
      <c r="I51" s="6" t="n"/>
      <c r="J51" s="6" t="n"/>
      <c r="K51" s="6" t="n"/>
      <c r="L51" s="6" t="n"/>
      <c r="M51" s="6" t="n"/>
      <c r="N51" s="6" t="n"/>
      <c r="O51" s="6" t="n"/>
      <c r="P51" s="17" t="n"/>
    </row>
    <row r="52" customFormat="1" s="28">
      <c r="A52" s="30" t="n"/>
      <c r="B52" s="1" t="n"/>
      <c r="C52" s="226" t="inlineStr">
        <is>
          <t>NIVEL DE SEGREGACIÓN *</t>
        </is>
      </c>
      <c r="D52" s="414" t="n"/>
      <c r="E52" s="414" t="n"/>
      <c r="F52" s="414" t="n"/>
      <c r="G52" s="414" t="n"/>
      <c r="H52" s="414" t="n"/>
      <c r="I52" s="414" t="n"/>
      <c r="J52" s="414" t="n"/>
      <c r="K52" s="414" t="n"/>
      <c r="L52" s="414" t="n"/>
      <c r="M52" s="414" t="n"/>
      <c r="N52" s="414" t="n"/>
      <c r="O52" s="461" t="n"/>
      <c r="P52" s="1" t="n"/>
      <c r="Q52" s="30" t="n"/>
      <c r="R52" s="30" t="n"/>
      <c r="S52" s="30" t="n"/>
      <c r="T52" s="30" t="n"/>
      <c r="U52" s="30" t="n"/>
      <c r="V52" s="30" t="n"/>
      <c r="W52" s="30" t="n"/>
      <c r="X52" s="30" t="n"/>
      <c r="Y52" s="30" t="n"/>
      <c r="Z52" s="30" t="n"/>
      <c r="AA52" s="30" t="n"/>
      <c r="AB52" s="30" t="n"/>
    </row>
    <row r="53" customFormat="1" s="28">
      <c r="A53" s="30" t="n"/>
      <c r="B53" s="1" t="n"/>
      <c r="C53" s="227" t="inlineStr">
        <is>
          <t>UNIDAD SEGREGADA (Ej. Facultad, Programa Académico, Área)</t>
        </is>
      </c>
      <c r="D53" s="470" t="n"/>
      <c r="E53" s="470" t="n"/>
      <c r="F53" s="471" t="n"/>
      <c r="G53" s="227" t="inlineStr">
        <is>
          <t>RESULTADO</t>
        </is>
      </c>
      <c r="H53" s="470" t="n"/>
      <c r="I53" s="470" t="n"/>
      <c r="J53" s="471" t="n"/>
      <c r="K53" s="227" t="inlineStr">
        <is>
          <t>ANALISIS DE DATOS SEGREGADO</t>
        </is>
      </c>
      <c r="L53" s="470" t="n"/>
      <c r="M53" s="470" t="n"/>
      <c r="N53" s="470" t="n"/>
      <c r="O53" s="471" t="n"/>
      <c r="P53" s="1" t="n"/>
      <c r="Q53" s="30" t="n"/>
      <c r="R53" s="30" t="n"/>
      <c r="S53" s="30" t="n"/>
      <c r="T53" s="30" t="n"/>
      <c r="U53" s="30" t="n"/>
      <c r="V53" s="30" t="n"/>
      <c r="W53" s="30" t="n"/>
      <c r="X53" s="30" t="n"/>
      <c r="Y53" s="30" t="n"/>
      <c r="Z53" s="30" t="n"/>
      <c r="AA53" s="30" t="n"/>
      <c r="AB53" s="30" t="n"/>
    </row>
    <row r="54" ht="43.5" customFormat="1" customHeight="1" s="28">
      <c r="A54" s="30" t="n"/>
      <c r="B54" s="1" t="n"/>
      <c r="C54" s="353" t="inlineStr">
        <is>
          <t>CASOS EN SEGUIMIENTO JURÍDICO</t>
        </is>
      </c>
      <c r="D54" s="470" t="n"/>
      <c r="E54" s="470" t="n"/>
      <c r="F54" s="471" t="n"/>
      <c r="G54" s="380" t="n"/>
      <c r="H54" s="478" t="n"/>
      <c r="I54" s="478" t="n"/>
      <c r="J54" s="479" t="n"/>
      <c r="K54" s="397" t="inlineStr">
        <is>
          <t>I Semestre:</t>
        </is>
      </c>
      <c r="L54" s="478" t="n"/>
      <c r="M54" s="478" t="n"/>
      <c r="N54" s="478" t="n"/>
      <c r="O54" s="479" t="n"/>
      <c r="P54" s="1" t="n"/>
      <c r="Q54" s="30" t="n"/>
      <c r="R54" s="30" t="n"/>
      <c r="S54" s="30" t="n"/>
      <c r="T54" s="30" t="n"/>
      <c r="U54" s="30" t="n"/>
      <c r="V54" s="30" t="n"/>
      <c r="W54" s="30" t="n"/>
      <c r="X54" s="30" t="n"/>
      <c r="Y54" s="30" t="n"/>
      <c r="Z54" s="30" t="n"/>
      <c r="AA54" s="30" t="n"/>
      <c r="AB54" s="30" t="n"/>
    </row>
    <row r="55" ht="43.5" customFormat="1" customHeight="1" s="28">
      <c r="A55" s="30" t="n"/>
      <c r="B55" s="1" t="n"/>
      <c r="C55" s="353" t="inlineStr">
        <is>
          <t>CASOS GESTIONADOS</t>
        </is>
      </c>
      <c r="D55" s="470" t="n"/>
      <c r="E55" s="470" t="n"/>
      <c r="F55" s="471" t="n"/>
      <c r="G55" s="380" t="n"/>
      <c r="H55" s="478" t="n"/>
      <c r="I55" s="478" t="n"/>
      <c r="J55" s="479" t="n"/>
      <c r="K55" s="397" t="inlineStr">
        <is>
          <t>I Semestre:</t>
        </is>
      </c>
      <c r="L55" s="478" t="n"/>
      <c r="M55" s="478" t="n"/>
      <c r="N55" s="478" t="n"/>
      <c r="O55" s="479" t="n"/>
      <c r="P55" s="1" t="n"/>
      <c r="Q55" s="30" t="n"/>
      <c r="R55" s="30" t="n"/>
      <c r="S55" s="30" t="n"/>
      <c r="T55" s="30" t="n"/>
      <c r="U55" s="30" t="n"/>
      <c r="V55" s="30" t="n"/>
      <c r="W55" s="30" t="n"/>
      <c r="X55" s="30" t="n"/>
      <c r="Y55" s="30" t="n"/>
      <c r="Z55" s="30" t="n"/>
      <c r="AA55" s="30" t="n"/>
      <c r="AB55" s="30" t="n"/>
    </row>
    <row r="56" ht="58.5" customFormat="1" customHeight="1" s="28">
      <c r="A56" s="30" t="n"/>
      <c r="B56" s="1" t="n"/>
      <c r="C56" s="353" t="inlineStr">
        <is>
          <t>CASOS EN SEGUIMIENTO JURÍDICO</t>
        </is>
      </c>
      <c r="D56" s="470" t="n"/>
      <c r="E56" s="470" t="n"/>
      <c r="F56" s="471" t="n"/>
      <c r="G56" s="380" t="n"/>
      <c r="H56" s="478" t="n"/>
      <c r="I56" s="478" t="n"/>
      <c r="J56" s="479" t="n"/>
      <c r="K56" s="397" t="inlineStr">
        <is>
          <t>II Semestre:</t>
        </is>
      </c>
      <c r="L56" s="478" t="n"/>
      <c r="M56" s="478" t="n"/>
      <c r="N56" s="478" t="n"/>
      <c r="O56" s="479" t="n"/>
      <c r="P56" s="1" t="n"/>
      <c r="Q56" s="30" t="n"/>
      <c r="R56" s="30" t="n"/>
      <c r="S56" s="30" t="n"/>
      <c r="T56" s="30" t="n"/>
      <c r="U56" s="30" t="n"/>
      <c r="V56" s="30" t="n"/>
      <c r="W56" s="30" t="n"/>
      <c r="X56" s="30" t="n"/>
      <c r="Y56" s="30" t="n"/>
      <c r="Z56" s="30" t="n"/>
      <c r="AA56" s="30" t="n"/>
      <c r="AB56" s="30" t="n"/>
    </row>
    <row r="57" ht="61.5" customFormat="1" customHeight="1" s="28">
      <c r="A57" s="30" t="n"/>
      <c r="B57" s="1" t="n"/>
      <c r="C57" s="353" t="inlineStr">
        <is>
          <t>CASOS GESTIONADOS</t>
        </is>
      </c>
      <c r="D57" s="470" t="n"/>
      <c r="E57" s="470" t="n"/>
      <c r="F57" s="471" t="n"/>
      <c r="G57" s="380" t="n"/>
      <c r="H57" s="478" t="n"/>
      <c r="I57" s="478" t="n"/>
      <c r="J57" s="479" t="n"/>
      <c r="K57" s="241" t="inlineStr">
        <is>
          <t xml:space="preserve">II Semestre: </t>
        </is>
      </c>
      <c r="L57" s="478" t="n"/>
      <c r="M57" s="478" t="n"/>
      <c r="N57" s="478" t="n"/>
      <c r="O57" s="479" t="n"/>
      <c r="P57" s="1" t="n"/>
      <c r="Q57" s="30" t="n"/>
      <c r="R57" s="30" t="n"/>
      <c r="S57" s="30" t="n"/>
      <c r="T57" s="30" t="n"/>
      <c r="U57" s="30" t="n"/>
      <c r="V57" s="30" t="n"/>
      <c r="W57" s="30" t="n"/>
      <c r="X57" s="30" t="n"/>
      <c r="Y57" s="30" t="n"/>
      <c r="Z57" s="30" t="n"/>
      <c r="AA57" s="30" t="n"/>
      <c r="AB57" s="30" t="n"/>
    </row>
    <row r="58" customFormat="1" s="28">
      <c r="A58" s="30" t="n"/>
      <c r="B58" s="1" t="n"/>
      <c r="C58" s="248" t="n"/>
      <c r="D58" s="462" t="n"/>
      <c r="E58" s="462" t="n"/>
      <c r="F58" s="462" t="n"/>
      <c r="G58" s="248" t="n"/>
      <c r="H58" s="462" t="n"/>
      <c r="I58" s="462" t="n"/>
      <c r="J58" s="462" t="n"/>
      <c r="K58" s="248" t="n"/>
      <c r="L58" s="462" t="n"/>
      <c r="M58" s="462" t="n"/>
      <c r="N58" s="462" t="n"/>
      <c r="O58" s="462" t="n"/>
      <c r="P58" s="1" t="n"/>
      <c r="Q58" s="30" t="n"/>
      <c r="R58" s="30" t="n"/>
      <c r="S58" s="30" t="n"/>
      <c r="T58" s="30" t="n"/>
      <c r="U58" s="30" t="n"/>
      <c r="V58" s="30" t="n"/>
      <c r="W58" s="30" t="n"/>
      <c r="X58" s="30" t="n"/>
      <c r="Y58" s="30" t="n"/>
      <c r="Z58" s="30" t="n"/>
      <c r="AA58" s="30" t="n"/>
      <c r="AB58" s="30" t="n"/>
    </row>
    <row r="59" customFormat="1" s="28">
      <c r="A59" s="30" t="n"/>
      <c r="B59" s="1" t="n"/>
      <c r="C59" s="58" t="n"/>
      <c r="D59" s="59" t="n"/>
      <c r="E59" s="59" t="n"/>
      <c r="F59" s="59" t="n"/>
      <c r="G59" s="59" t="n"/>
      <c r="H59" s="59" t="n"/>
      <c r="I59" s="59" t="n"/>
      <c r="J59" s="59" t="n"/>
      <c r="K59" s="59" t="n"/>
      <c r="L59" s="59" t="n"/>
      <c r="M59" s="59" t="n"/>
      <c r="N59" s="59" t="n"/>
      <c r="O59" s="59" t="n"/>
      <c r="P59" s="1" t="n"/>
      <c r="Q59" s="30" t="n"/>
      <c r="R59" s="30" t="n"/>
      <c r="S59" s="30" t="n"/>
      <c r="T59" s="30" t="n"/>
      <c r="U59" s="30" t="n"/>
      <c r="V59" s="30" t="n"/>
      <c r="W59" s="30" t="n"/>
      <c r="X59" s="30" t="n"/>
      <c r="Y59" s="30" t="n"/>
      <c r="Z59" s="30" t="n"/>
      <c r="AA59" s="30" t="n"/>
      <c r="AB59" s="30" t="n"/>
    </row>
    <row r="60" customFormat="1" s="28">
      <c r="A60" s="30" t="n"/>
      <c r="B60" s="1" t="n"/>
      <c r="C60" s="58" t="n"/>
      <c r="D60" s="59" t="n"/>
      <c r="E60" s="59" t="n"/>
      <c r="F60" s="59" t="n"/>
      <c r="G60" s="59" t="n"/>
      <c r="H60" s="59" t="n"/>
      <c r="I60" s="59" t="n"/>
      <c r="J60" s="59" t="n"/>
      <c r="K60" s="59" t="n"/>
      <c r="L60" s="59" t="n"/>
      <c r="M60" s="59" t="n"/>
      <c r="N60" s="59" t="n"/>
      <c r="O60" s="59" t="n"/>
      <c r="P60" s="1" t="n"/>
      <c r="Q60" s="30" t="n"/>
      <c r="R60" s="30" t="n"/>
      <c r="S60" s="30" t="n"/>
      <c r="T60" s="30" t="n"/>
      <c r="U60" s="30" t="n"/>
      <c r="V60" s="30" t="n"/>
      <c r="W60" s="30" t="n"/>
      <c r="X60" s="30" t="n"/>
      <c r="Y60" s="30" t="n"/>
      <c r="Z60" s="30" t="n"/>
      <c r="AA60" s="30" t="n"/>
      <c r="AB60" s="30" t="n"/>
    </row>
    <row r="61" customFormat="1" s="28">
      <c r="A61" s="30" t="n"/>
      <c r="B61" s="1" t="n"/>
      <c r="C61" s="58" t="n"/>
      <c r="D61" s="59" t="n"/>
      <c r="E61" s="59" t="n"/>
      <c r="F61" s="59" t="n"/>
      <c r="G61" s="59" t="n"/>
      <c r="H61" s="59" t="n"/>
      <c r="I61" s="59" t="n"/>
      <c r="J61" s="59" t="n"/>
      <c r="K61" s="59" t="n"/>
      <c r="L61" s="59" t="n"/>
      <c r="M61" s="59" t="n"/>
      <c r="N61" s="59" t="n"/>
      <c r="O61" s="59" t="n"/>
      <c r="P61" s="1" t="n"/>
      <c r="Q61" s="30" t="n"/>
      <c r="R61" s="30" t="n"/>
      <c r="S61" s="30" t="n"/>
      <c r="T61" s="30" t="n"/>
      <c r="U61" s="30" t="n"/>
      <c r="V61" s="30" t="n"/>
      <c r="W61" s="30" t="n"/>
      <c r="X61" s="30" t="n"/>
      <c r="Y61" s="30" t="n"/>
      <c r="Z61" s="30" t="n"/>
      <c r="AA61" s="30" t="n"/>
      <c r="AB61" s="30" t="n"/>
    </row>
    <row r="64" customFormat="1" s="64">
      <c r="C64" s="63" t="n"/>
      <c r="D64" s="63" t="n"/>
      <c r="E64" s="63" t="n"/>
      <c r="F64" s="63" t="n"/>
      <c r="G64" s="63" t="n"/>
      <c r="H64" s="63" t="n"/>
      <c r="I64" s="63" t="n"/>
      <c r="J64" s="63" t="n"/>
      <c r="K64" s="63" t="n"/>
      <c r="L64" s="63" t="n"/>
      <c r="M64" s="63" t="n"/>
      <c r="N64" s="63" t="n"/>
      <c r="O64" s="63" t="n"/>
    </row>
    <row r="65" customFormat="1" s="64">
      <c r="C65" s="63" t="n"/>
      <c r="D65" s="63" t="n"/>
      <c r="E65" s="63" t="n"/>
      <c r="F65" s="63" t="n"/>
      <c r="G65" s="63" t="n"/>
      <c r="H65" s="63" t="n"/>
      <c r="I65" s="63" t="n"/>
      <c r="J65" s="63" t="n"/>
      <c r="K65" s="63" t="n"/>
      <c r="L65" s="63" t="n"/>
      <c r="M65" s="63" t="n"/>
      <c r="N65" s="63" t="n"/>
      <c r="O65" s="63" t="n"/>
    </row>
    <row r="66" customFormat="1" s="64">
      <c r="C66" s="63" t="n"/>
      <c r="D66" s="63" t="n"/>
      <c r="E66" s="63" t="n"/>
      <c r="F66" s="63" t="n"/>
      <c r="G66" s="63" t="n"/>
      <c r="H66" s="63" t="n"/>
      <c r="I66" s="63" t="n"/>
      <c r="J66" s="63" t="n"/>
      <c r="K66" s="63" t="n"/>
      <c r="L66" s="63" t="n"/>
      <c r="M66" s="63" t="n"/>
      <c r="N66" s="63" t="n"/>
      <c r="O66" s="63" t="n"/>
    </row>
    <row r="67" customFormat="1" s="64">
      <c r="C67" s="63" t="n"/>
      <c r="D67" s="63" t="n"/>
      <c r="E67" s="63" t="n"/>
      <c r="F67" s="63" t="n"/>
      <c r="G67" s="63" t="n"/>
      <c r="H67" s="63" t="n"/>
      <c r="I67" s="63" t="n"/>
      <c r="J67" s="63" t="n"/>
      <c r="K67" s="63" t="n"/>
      <c r="L67" s="63" t="n"/>
      <c r="M67" s="63" t="n"/>
      <c r="N67" s="63" t="n"/>
      <c r="O67" s="63" t="n"/>
    </row>
    <row r="68" customFormat="1" s="64">
      <c r="C68" s="63" t="n"/>
      <c r="D68" s="63" t="n"/>
      <c r="E68" s="63" t="n"/>
      <c r="F68" s="63" t="n"/>
      <c r="G68" s="63" t="n"/>
      <c r="H68" s="63" t="n"/>
      <c r="I68" s="63" t="n"/>
      <c r="J68" s="63" t="n"/>
      <c r="K68" s="63" t="n"/>
      <c r="L68" s="63" t="n"/>
      <c r="M68" s="63" t="n"/>
      <c r="N68" s="63" t="n"/>
      <c r="O68" s="63" t="n"/>
    </row>
    <row r="69" customFormat="1" s="64">
      <c r="C69" s="63" t="n"/>
      <c r="D69" s="63" t="n"/>
      <c r="E69" s="63" t="n"/>
      <c r="F69" s="63" t="n"/>
      <c r="G69" s="63" t="n"/>
      <c r="H69" s="63" t="n"/>
      <c r="I69" s="63" t="n"/>
      <c r="J69" s="63" t="n"/>
      <c r="K69" s="63" t="n"/>
      <c r="L69" s="63" t="n"/>
      <c r="M69" s="63" t="n"/>
      <c r="N69" s="63" t="n"/>
      <c r="O69" s="63" t="n"/>
    </row>
    <row r="70" hidden="1" customFormat="1" s="64">
      <c r="C70" s="63" t="n"/>
      <c r="D70" s="63" t="n"/>
      <c r="E70" s="63" t="n"/>
      <c r="F70" s="63" t="n"/>
      <c r="G70" s="66" t="inlineStr">
        <is>
          <t>Estratégico</t>
        </is>
      </c>
      <c r="H70" s="67" t="n"/>
      <c r="I70" s="67" t="n"/>
      <c r="J70" s="66" t="inlineStr">
        <is>
          <t>Eficacia</t>
        </is>
      </c>
      <c r="K70" s="63" t="n"/>
      <c r="L70" s="63" t="n"/>
      <c r="M70" s="63" t="n"/>
      <c r="N70" s="63" t="n"/>
      <c r="O70" s="63" t="n"/>
    </row>
    <row r="71" hidden="1" customFormat="1" s="64">
      <c r="C71" s="63" t="n"/>
      <c r="D71" s="63" t="n"/>
      <c r="E71" s="63" t="n"/>
      <c r="F71" s="63" t="n"/>
      <c r="G71" s="66" t="inlineStr">
        <is>
          <t>Misional</t>
        </is>
      </c>
      <c r="H71" s="67" t="n"/>
      <c r="I71" s="67" t="n"/>
      <c r="J71" s="66" t="inlineStr">
        <is>
          <t>Eficiencia</t>
        </is>
      </c>
      <c r="K71" s="63" t="n"/>
      <c r="L71" s="63" t="n"/>
      <c r="M71" s="63" t="n"/>
      <c r="N71" s="63" t="n"/>
      <c r="O71" s="63" t="n"/>
    </row>
    <row r="72" hidden="1" customFormat="1" s="64">
      <c r="C72" s="63" t="n"/>
      <c r="D72" s="63" t="n"/>
      <c r="E72" s="63" t="n"/>
      <c r="F72" s="63" t="n"/>
      <c r="G72" s="66" t="inlineStr">
        <is>
          <t>Apoyo</t>
        </is>
      </c>
      <c r="H72" s="67" t="n"/>
      <c r="I72" s="67" t="n"/>
      <c r="J72" s="66" t="inlineStr">
        <is>
          <t>Acreditación</t>
        </is>
      </c>
      <c r="K72" s="63" t="n"/>
      <c r="L72" s="63" t="n"/>
      <c r="M72" s="63" t="n"/>
      <c r="N72" s="63" t="n"/>
      <c r="O72" s="63" t="n"/>
    </row>
    <row r="73" hidden="1" customFormat="1" s="64">
      <c r="C73" s="63" t="n"/>
      <c r="D73" s="63" t="n"/>
      <c r="E73" s="63" t="n"/>
      <c r="F73" s="63" t="n"/>
      <c r="G73" s="66" t="inlineStr">
        <is>
          <t>Seguimiento, Medición, Análisis y Evaluación</t>
        </is>
      </c>
      <c r="H73" s="67" t="n"/>
      <c r="I73" s="67" t="n"/>
      <c r="J73" s="66" t="inlineStr">
        <is>
          <t>Positiva</t>
        </is>
      </c>
      <c r="K73" s="63" t="n"/>
      <c r="L73" s="63" t="n"/>
      <c r="M73" s="63" t="n"/>
      <c r="N73" s="63" t="n"/>
      <c r="O73" s="63" t="n"/>
    </row>
    <row r="74" hidden="1" customFormat="1" s="64">
      <c r="C74" s="63" t="n"/>
      <c r="D74" s="63" t="n"/>
      <c r="E74" s="63" t="n"/>
      <c r="F74" s="63" t="n"/>
      <c r="G74" s="66" t="inlineStr">
        <is>
          <t>Direccionamiento Estratégico</t>
        </is>
      </c>
      <c r="H74" s="67" t="n"/>
      <c r="I74" s="67" t="n"/>
      <c r="J74" s="66" t="inlineStr">
        <is>
          <t>Negativa</t>
        </is>
      </c>
      <c r="K74" s="63" t="n"/>
      <c r="L74" s="63" t="n"/>
      <c r="M74" s="63" t="n"/>
      <c r="N74" s="63" t="n"/>
      <c r="O74" s="63" t="n"/>
    </row>
    <row r="75" hidden="1" customFormat="1" s="64">
      <c r="C75" s="63" t="n"/>
      <c r="D75" s="63" t="n"/>
      <c r="E75" s="63" t="n"/>
      <c r="F75" s="63" t="n"/>
      <c r="G75" s="66" t="inlineStr">
        <is>
          <t>Planeación Institucional</t>
        </is>
      </c>
      <c r="H75" s="67" t="n"/>
      <c r="I75" s="67" t="n"/>
      <c r="J75" s="66" t="inlineStr">
        <is>
          <t>Por Unidad Regional</t>
        </is>
      </c>
      <c r="K75" s="63" t="n"/>
      <c r="L75" s="63" t="n"/>
      <c r="M75" s="63" t="n"/>
      <c r="N75" s="63" t="n"/>
      <c r="O75" s="63" t="n"/>
    </row>
    <row r="76" hidden="1" customFormat="1" s="64">
      <c r="C76" s="63" t="n"/>
      <c r="D76" s="63" t="n"/>
      <c r="E76" s="63" t="n"/>
      <c r="F76" s="63" t="n"/>
      <c r="G76" s="66" t="inlineStr">
        <is>
          <t>Proyectos Especiales y Relaciones Interinstitucionales</t>
        </is>
      </c>
      <c r="H76" s="67" t="n"/>
      <c r="I76" s="67" t="n"/>
      <c r="J76" s="66" t="inlineStr">
        <is>
          <t>Por Facultad</t>
        </is>
      </c>
      <c r="K76" s="63" t="n"/>
      <c r="L76" s="63" t="n"/>
      <c r="M76" s="63" t="n"/>
      <c r="N76" s="63" t="n"/>
      <c r="O76" s="63" t="n"/>
    </row>
    <row r="77" hidden="1" customFormat="1" s="64">
      <c r="C77" s="63" t="n"/>
      <c r="D77" s="63" t="n"/>
      <c r="E77" s="63" t="n"/>
      <c r="F77" s="63" t="n"/>
      <c r="G77" s="66" t="inlineStr">
        <is>
          <t>Sistemas Integrados</t>
        </is>
      </c>
      <c r="H77" s="67" t="n"/>
      <c r="I77" s="67" t="n"/>
      <c r="J77" s="66" t="inlineStr">
        <is>
          <t>Por Programa Académico</t>
        </is>
      </c>
      <c r="K77" s="63" t="n"/>
      <c r="L77" s="63" t="n"/>
      <c r="M77" s="63" t="n"/>
      <c r="N77" s="63" t="n"/>
      <c r="O77" s="63" t="n"/>
    </row>
    <row r="78" hidden="1" customFormat="1" s="64">
      <c r="C78" s="63" t="n"/>
      <c r="D78" s="63" t="n"/>
      <c r="E78" s="63" t="n"/>
      <c r="F78" s="63" t="n"/>
      <c r="G78" s="66" t="inlineStr">
        <is>
          <t>Autoevaluación y Acreditación</t>
        </is>
      </c>
      <c r="H78" s="67" t="n"/>
      <c r="I78" s="67" t="n"/>
      <c r="J78" s="66" t="inlineStr">
        <is>
          <t>Por área</t>
        </is>
      </c>
      <c r="K78" s="63" t="n"/>
      <c r="L78" s="63" t="n"/>
      <c r="M78" s="63" t="n"/>
      <c r="N78" s="63" t="n"/>
      <c r="O78" s="63" t="n"/>
    </row>
    <row r="79" hidden="1" customFormat="1" s="64">
      <c r="C79" s="63" t="n"/>
      <c r="D79" s="63" t="n"/>
      <c r="E79" s="63" t="n"/>
      <c r="F79" s="63" t="n"/>
      <c r="G79" s="66" t="inlineStr">
        <is>
          <t>Comunicaciones</t>
        </is>
      </c>
      <c r="H79" s="67" t="n"/>
      <c r="I79" s="67" t="n"/>
      <c r="J79" s="66" t="inlineStr">
        <is>
          <t>Por Laboratorio</t>
        </is>
      </c>
      <c r="K79" s="63" t="n"/>
      <c r="L79" s="63" t="n"/>
      <c r="M79" s="63" t="n"/>
      <c r="N79" s="63" t="n"/>
      <c r="O79" s="63" t="n"/>
    </row>
    <row r="80" hidden="1" customFormat="1" s="64">
      <c r="C80" s="63" t="n"/>
      <c r="D80" s="63" t="n"/>
      <c r="E80" s="63" t="n"/>
      <c r="F80" s="63" t="n"/>
      <c r="G80" s="66" t="inlineStr">
        <is>
          <t>Formación y Aprendizaje</t>
        </is>
      </c>
      <c r="H80" s="67" t="n"/>
      <c r="I80" s="67" t="n"/>
      <c r="J80" s="66" t="inlineStr">
        <is>
          <t>Otros</t>
        </is>
      </c>
      <c r="K80" s="63" t="n"/>
      <c r="L80" s="63" t="n"/>
      <c r="M80" s="63" t="n"/>
      <c r="N80" s="63" t="n"/>
      <c r="O80" s="63" t="n"/>
    </row>
    <row r="81" hidden="1" customFormat="1" s="64">
      <c r="C81" s="63" t="n"/>
      <c r="D81" s="63" t="n"/>
      <c r="E81" s="63" t="n"/>
      <c r="F81" s="63" t="n"/>
      <c r="G81" s="66" t="inlineStr">
        <is>
          <t>Ciencia, Tecnología e Innovación</t>
        </is>
      </c>
      <c r="H81" s="67" t="n"/>
      <c r="I81" s="67" t="n"/>
      <c r="J81" s="66" t="inlineStr">
        <is>
          <t>No Aplica</t>
        </is>
      </c>
      <c r="K81" s="63" t="n"/>
      <c r="L81" s="63" t="n"/>
      <c r="M81" s="63" t="n"/>
      <c r="N81" s="63" t="n"/>
      <c r="O81" s="63" t="n"/>
    </row>
    <row r="82" hidden="1">
      <c r="G82" s="66" t="inlineStr">
        <is>
          <t>Interacción Social Universitaria</t>
        </is>
      </c>
      <c r="H82" s="67" t="n"/>
      <c r="I82" s="67" t="n"/>
      <c r="J82" s="67" t="n"/>
      <c r="K82" s="63" t="n"/>
      <c r="L82" s="63" t="n"/>
    </row>
    <row r="83" hidden="1">
      <c r="G83" s="66" t="inlineStr">
        <is>
          <t>Bienestar Universitario</t>
        </is>
      </c>
      <c r="H83" s="67" t="n"/>
      <c r="I83" s="67" t="n"/>
      <c r="J83" s="67" t="n"/>
      <c r="K83" s="63" t="n"/>
      <c r="L83" s="63" t="n"/>
    </row>
    <row r="84" hidden="1">
      <c r="G84" s="66" t="inlineStr">
        <is>
          <t>Admisiones y Registro</t>
        </is>
      </c>
      <c r="H84" s="67" t="n"/>
      <c r="I84" s="67" t="n"/>
      <c r="J84" s="67" t="n"/>
      <c r="K84" s="63" t="n"/>
      <c r="L84" s="63" t="n"/>
    </row>
    <row r="85" hidden="1">
      <c r="G85" s="66" t="inlineStr">
        <is>
          <t>Graduados</t>
        </is>
      </c>
      <c r="H85" s="67" t="n"/>
      <c r="I85" s="67" t="n"/>
      <c r="J85" s="67" t="n"/>
      <c r="K85" s="63" t="n"/>
      <c r="L85" s="63" t="n"/>
    </row>
    <row r="86" hidden="1">
      <c r="G86" s="66" t="inlineStr">
        <is>
          <t>Dialogando con el Mundo</t>
        </is>
      </c>
      <c r="H86" s="67" t="n"/>
      <c r="I86" s="67" t="n"/>
      <c r="J86" s="67" t="n"/>
      <c r="K86" s="63" t="n"/>
      <c r="L86" s="63" t="n"/>
    </row>
    <row r="87" hidden="1">
      <c r="G87" s="66" t="inlineStr">
        <is>
          <t>Talento Humano</t>
        </is>
      </c>
      <c r="H87" s="67" t="n"/>
      <c r="I87" s="67" t="n"/>
      <c r="J87" s="67" t="n"/>
      <c r="K87" s="63" t="n"/>
      <c r="L87" s="63" t="n"/>
    </row>
    <row r="88" hidden="1">
      <c r="G88" s="66" t="inlineStr">
        <is>
          <t>Jurídica</t>
        </is>
      </c>
      <c r="H88" s="67" t="n"/>
      <c r="I88" s="67" t="n"/>
      <c r="J88" s="67" t="n"/>
      <c r="K88" s="63" t="n"/>
      <c r="L88" s="63" t="n"/>
    </row>
    <row r="89" hidden="1">
      <c r="G89" s="66" t="inlineStr">
        <is>
          <t>Financiera</t>
        </is>
      </c>
      <c r="H89" s="67" t="n"/>
      <c r="I89" s="67" t="n"/>
      <c r="J89" s="67" t="n"/>
      <c r="K89" s="63" t="n"/>
      <c r="L89" s="63" t="n"/>
    </row>
    <row r="90" hidden="1">
      <c r="G90" s="66" t="inlineStr">
        <is>
          <t>Sistemas y Tecnología</t>
        </is>
      </c>
      <c r="H90" s="67" t="n"/>
      <c r="I90" s="67" t="n"/>
      <c r="J90" s="67" t="n"/>
      <c r="K90" s="63" t="n"/>
      <c r="L90" s="63" t="n"/>
    </row>
    <row r="91" hidden="1" customFormat="1" s="13">
      <c r="A91" s="14" t="n"/>
      <c r="B91" s="14" t="n"/>
      <c r="G91" s="66" t="inlineStr">
        <is>
          <t>Bienes y Servicios</t>
        </is>
      </c>
      <c r="H91" s="67" t="n"/>
      <c r="I91" s="67" t="n"/>
      <c r="J91" s="67" t="n"/>
      <c r="K91" s="63" t="n"/>
      <c r="L91" s="63" t="n"/>
      <c r="P91" s="14" t="n"/>
      <c r="Q91" s="14" t="n"/>
      <c r="R91" s="14" t="n"/>
      <c r="S91" s="14" t="n"/>
      <c r="T91" s="14" t="n"/>
      <c r="U91" s="14" t="n"/>
      <c r="V91" s="14" t="n"/>
      <c r="W91" s="14" t="n"/>
      <c r="X91" s="14" t="n"/>
      <c r="Y91" s="14" t="n"/>
      <c r="Z91" s="14" t="n"/>
      <c r="AA91" s="14" t="n"/>
      <c r="AB91" s="14" t="n"/>
    </row>
    <row r="92" hidden="1" customFormat="1" s="13">
      <c r="A92" s="14" t="n"/>
      <c r="B92" s="14" t="n"/>
      <c r="G92" s="66" t="inlineStr">
        <is>
          <t>Documental</t>
        </is>
      </c>
      <c r="H92" s="67" t="n"/>
      <c r="I92" s="67" t="n"/>
      <c r="J92" s="67" t="n"/>
      <c r="P92" s="14" t="n"/>
      <c r="Q92" s="14" t="n"/>
      <c r="R92" s="14" t="n"/>
      <c r="S92" s="14" t="n"/>
      <c r="T92" s="14" t="n"/>
      <c r="U92" s="14" t="n"/>
      <c r="V92" s="14" t="n"/>
      <c r="W92" s="14" t="n"/>
      <c r="X92" s="14" t="n"/>
      <c r="Y92" s="14" t="n"/>
      <c r="Z92" s="14" t="n"/>
      <c r="AA92" s="14" t="n"/>
      <c r="AB92" s="14" t="n"/>
    </row>
    <row r="93" hidden="1" customFormat="1" s="13">
      <c r="A93" s="14" t="n"/>
      <c r="B93" s="14" t="n"/>
      <c r="G93" s="66" t="inlineStr">
        <is>
          <t>Apoyo Académico</t>
        </is>
      </c>
      <c r="H93" s="67" t="n"/>
      <c r="I93" s="67" t="n"/>
      <c r="J93" s="67" t="n"/>
      <c r="P93" s="14" t="n"/>
      <c r="Q93" s="14" t="n"/>
      <c r="R93" s="14" t="n"/>
      <c r="S93" s="14" t="n"/>
      <c r="T93" s="14" t="n"/>
      <c r="U93" s="14" t="n"/>
      <c r="V93" s="14" t="n"/>
      <c r="W93" s="14" t="n"/>
      <c r="X93" s="14" t="n"/>
      <c r="Y93" s="14" t="n"/>
      <c r="Z93" s="14" t="n"/>
      <c r="AA93" s="14" t="n"/>
      <c r="AB93" s="14" t="n"/>
    </row>
    <row r="94" hidden="1" customFormat="1" s="13">
      <c r="A94" s="14" t="n"/>
      <c r="B94" s="14" t="n"/>
      <c r="G94" s="66" t="inlineStr">
        <is>
          <t>Control Interno</t>
        </is>
      </c>
      <c r="H94" s="67" t="n"/>
      <c r="I94" s="67" t="n"/>
      <c r="J94" s="67" t="n"/>
      <c r="P94" s="14" t="n"/>
      <c r="Q94" s="14" t="n"/>
      <c r="R94" s="14" t="n"/>
      <c r="S94" s="14" t="n"/>
      <c r="T94" s="14" t="n"/>
      <c r="U94" s="14" t="n"/>
      <c r="V94" s="14" t="n"/>
      <c r="W94" s="14" t="n"/>
      <c r="X94" s="14" t="n"/>
      <c r="Y94" s="14" t="n"/>
      <c r="Z94" s="14" t="n"/>
      <c r="AA94" s="14" t="n"/>
      <c r="AB94" s="14" t="n"/>
    </row>
    <row r="95" hidden="1" customFormat="1" s="13">
      <c r="A95" s="14" t="n"/>
      <c r="B95" s="14" t="n"/>
      <c r="G95" s="66" t="inlineStr">
        <is>
          <t>Control Disciplinario</t>
        </is>
      </c>
      <c r="H95" s="67" t="n"/>
      <c r="I95" s="67" t="n"/>
      <c r="J95" s="67" t="n"/>
      <c r="P95" s="14" t="n"/>
      <c r="Q95" s="14" t="n"/>
      <c r="R95" s="14" t="n"/>
      <c r="S95" s="14" t="n"/>
      <c r="T95" s="14" t="n"/>
      <c r="U95" s="14" t="n"/>
      <c r="V95" s="14" t="n"/>
      <c r="W95" s="14" t="n"/>
      <c r="X95" s="14" t="n"/>
      <c r="Y95" s="14" t="n"/>
      <c r="Z95" s="14" t="n"/>
      <c r="AA95" s="14" t="n"/>
      <c r="AB95" s="14" t="n"/>
    </row>
    <row r="96" hidden="1" customFormat="1" s="13">
      <c r="A96" s="14" t="n"/>
      <c r="B96" s="14" t="n"/>
      <c r="G96" s="66" t="inlineStr">
        <is>
          <t>Servicio de Atención al Ciudadano</t>
        </is>
      </c>
      <c r="H96" s="67" t="n"/>
      <c r="I96" s="67" t="n"/>
      <c r="J96" s="67" t="n"/>
      <c r="P96" s="14" t="n"/>
      <c r="Q96" s="14" t="n"/>
      <c r="R96" s="14" t="n"/>
      <c r="S96" s="14" t="n"/>
      <c r="T96" s="14" t="n"/>
      <c r="U96" s="14" t="n"/>
      <c r="V96" s="14" t="n"/>
      <c r="W96" s="14" t="n"/>
      <c r="X96" s="14" t="n"/>
      <c r="Y96" s="14" t="n"/>
      <c r="Z96" s="14" t="n"/>
      <c r="AA96" s="14" t="n"/>
      <c r="AB96" s="14" t="n"/>
    </row>
  </sheetData>
  <sheetProtection selectLockedCells="1" selectUnlockedCells="0" algorithmName="SHA-512" sheet="1" objects="0" insertRows="1" insertHyperlinks="1" autoFilter="1" scenarios="0" formatColumns="0" deleteColumns="1" insertColumns="1" pivotTables="1" deleteRows="1" formatCells="0" saltValue="iWaKlt7N9qcIApiX5ITUYg==" formatRows="0" sort="1" spinCount="100000" hashValue="DrBn53F3sEDDix2xdedKRiACz/yLlUe6Bqzo3r/ZeyRbqBr5oxjtye3KhGvqwz7nAvpgrvGnj33MNUzJevuiAw=="/>
  <mergeCells count="78">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G57:J57"/>
    <mergeCell ref="C16:O16"/>
    <mergeCell ref="G53:J53"/>
    <mergeCell ref="C56:F56"/>
    <mergeCell ref="M5:O5"/>
    <mergeCell ref="G58:J58"/>
    <mergeCell ref="L23:M24"/>
    <mergeCell ref="N23:O24"/>
    <mergeCell ref="C14:D14"/>
    <mergeCell ref="M6:O6"/>
    <mergeCell ref="E14:O14"/>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C53:F53"/>
    <mergeCell ref="E7:L8"/>
    <mergeCell ref="P17:P18"/>
    <mergeCell ref="G19:K19"/>
    <mergeCell ref="E13:O13"/>
    <mergeCell ref="C58:F58"/>
    <mergeCell ref="N17:O17"/>
    <mergeCell ref="C12:D12"/>
    <mergeCell ref="C45:O45"/>
    <mergeCell ref="J23:K24"/>
    <mergeCell ref="J28:O33"/>
    <mergeCell ref="C5:D8"/>
    <mergeCell ref="C23:D23"/>
    <mergeCell ref="E23:G23"/>
    <mergeCell ref="L18:M19"/>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13:D13"/>
    <mergeCell ref="J17:K17"/>
  </mergeCells>
  <dataValidations count="5">
    <dataValidation sqref="E13:O13" showDropDown="0" showInputMessage="1" showErrorMessage="1" allowBlank="1" type="list">
      <formula1>$G$74:$G$96</formula1>
    </dataValidation>
    <dataValidation sqref="E12:H12" showDropDown="0" showInputMessage="1" showErrorMessage="1" allowBlank="1" type="list">
      <formula1>$G$70:$G$73</formula1>
    </dataValidation>
    <dataValidation sqref="J20:K22" showDropDown="0" showInputMessage="1" showErrorMessage="1" allowBlank="1" type="list">
      <formula1>$J$75:$J$81</formula1>
    </dataValidation>
    <dataValidation sqref="E20:G22" showDropDown="0" showInputMessage="1" showErrorMessage="1" allowBlank="1" type="list">
      <formula1>$J$73:$J$74</formula1>
    </dataValidation>
    <dataValidation sqref="J17:K17" showDropDown="0" showInputMessage="1" showErrorMessage="1" allowBlank="1" type="list">
      <formula1>$J$63:$J$65</formula1>
    </dataValidation>
  </dataValidations>
  <hyperlinks>
    <hyperlink ref="B2" location="'MATRIZ DE INDICADORES'!A1" display="    REGRESAR"/>
  </hyperlinks>
  <pageMargins left="0.7" right="0.7" top="0.75" bottom="0.75" header="0.3" footer="0.3"/>
  <pageSetup orientation="landscape" paperSize="5" scale="45" fitToHeight="0"/>
  <drawing xmlns:r="http://schemas.openxmlformats.org/officeDocument/2006/relationships" r:id="rId1"/>
  <legacyDrawing xmlns:r="http://schemas.openxmlformats.org/officeDocument/2006/relationships" r:id="anysvml"/>
</worksheet>
</file>

<file path=xl/worksheets/sheet6.xml><?xml version="1.0" encoding="utf-8"?>
<worksheet xmlns="http://schemas.openxmlformats.org/spreadsheetml/2006/main">
  <sheetPr codeName="Hoja85">
    <tabColor rgb="FFEDE394"/>
    <outlinePr summaryBelow="1" summaryRight="1"/>
    <pageSetUpPr fitToPage="1"/>
  </sheetPr>
  <dimension ref="A1:AB102"/>
  <sheetViews>
    <sheetView topLeftCell="A48" zoomScale="70" zoomScaleNormal="70" workbookViewId="0">
      <selection activeCell="K55" sqref="K55:O55"/>
    </sheetView>
  </sheetViews>
  <sheetFormatPr baseColWidth="10" defaultColWidth="11.44140625" defaultRowHeight="15"/>
  <cols>
    <col width="4" customWidth="1" style="14" min="1" max="1"/>
    <col width="6.6640625" customWidth="1" style="14" min="2" max="2"/>
    <col width="24.88671875" customWidth="1" style="13" min="3" max="3"/>
    <col width="15.109375" customWidth="1" style="13" min="4" max="4"/>
    <col width="12.6640625" customWidth="1" style="13" min="5" max="5"/>
    <col width="15.109375" customWidth="1" style="13" min="6" max="6"/>
    <col width="14" customWidth="1" style="13" min="7" max="7"/>
    <col width="11.44140625" customWidth="1" style="13" min="8" max="8"/>
    <col width="12.88671875" customWidth="1" style="13" min="9" max="9"/>
    <col width="15.5546875" customWidth="1" style="13" min="10" max="10"/>
    <col width="14.44140625" customWidth="1" style="13" min="11" max="11"/>
    <col width="15.33203125" customWidth="1" style="13" min="12" max="15"/>
    <col width="6.6640625" customWidth="1" style="14" min="16" max="16"/>
    <col width="11.44140625" customWidth="1" style="14" min="17" max="16384"/>
  </cols>
  <sheetData>
    <row r="1" ht="8.25" customFormat="1" customHeight="1" s="15">
      <c r="C1" s="16" t="n"/>
      <c r="D1" s="16" t="n"/>
      <c r="E1" s="16" t="n"/>
      <c r="F1" s="16" t="n"/>
      <c r="G1" s="16" t="n"/>
      <c r="H1" s="16" t="n"/>
      <c r="I1" s="16" t="n"/>
      <c r="J1" s="16" t="n"/>
      <c r="K1" s="16" t="n"/>
      <c r="L1" s="16" t="n"/>
      <c r="M1" s="16" t="n"/>
      <c r="N1" s="16" t="n"/>
      <c r="O1" s="16" t="n"/>
    </row>
    <row r="2" ht="15.75" customFormat="1" customHeight="1" s="15">
      <c r="B2" s="134" t="inlineStr">
        <is>
          <t xml:space="preserve">      REGRESAR</t>
        </is>
      </c>
      <c r="D2" s="5" t="n"/>
      <c r="E2" s="5" t="n"/>
      <c r="F2" s="5" t="n"/>
      <c r="G2" s="5" t="n"/>
      <c r="H2" s="5" t="n"/>
      <c r="I2" s="5" t="n"/>
      <c r="J2" s="5" t="n"/>
      <c r="K2" s="5" t="n"/>
      <c r="L2" s="5" t="n"/>
      <c r="M2" s="5" t="n"/>
      <c r="N2" s="5" t="n"/>
      <c r="O2" s="5" t="n"/>
      <c r="P2" s="12" t="n"/>
    </row>
    <row r="3" ht="15.75" customFormat="1" customHeight="1" s="15">
      <c r="D3" s="5" t="n"/>
      <c r="E3" s="5" t="n"/>
      <c r="F3" s="5" t="n"/>
      <c r="G3" s="5" t="n"/>
      <c r="H3" s="5" t="n"/>
      <c r="I3" s="5" t="n"/>
      <c r="J3" s="5" t="n"/>
      <c r="K3" s="5" t="n"/>
      <c r="L3" s="5" t="n"/>
      <c r="M3" s="5" t="n"/>
      <c r="N3" s="5" t="n"/>
      <c r="O3" s="5" t="n"/>
      <c r="P3" s="12" t="n"/>
    </row>
    <row r="4" ht="15" customFormat="1" customHeight="1" s="15">
      <c r="D4" s="5" t="n"/>
      <c r="E4" s="5" t="n"/>
      <c r="F4" s="5" t="n"/>
      <c r="G4" s="5" t="n"/>
      <c r="H4" s="5" t="n"/>
      <c r="I4" s="5" t="n"/>
      <c r="J4" s="5" t="n"/>
      <c r="K4" s="5" t="n"/>
      <c r="L4" s="5" t="n"/>
      <c r="M4" s="5" t="n"/>
      <c r="N4" s="5" t="n"/>
      <c r="O4" s="5" t="n"/>
      <c r="P4" s="12" t="n"/>
    </row>
    <row r="5" ht="15.75" customFormat="1" customHeight="1" s="15">
      <c r="B5" s="12" t="n"/>
      <c r="C5" s="160" t="n"/>
      <c r="D5" s="461" t="n"/>
      <c r="E5" s="324" t="inlineStr">
        <is>
          <t>MACROPROCESO ESTRATÉGICO</t>
        </is>
      </c>
      <c r="F5" s="417" t="n"/>
      <c r="G5" s="417" t="n"/>
      <c r="H5" s="417" t="n"/>
      <c r="I5" s="417" t="n"/>
      <c r="J5" s="417" t="n"/>
      <c r="K5" s="417" t="n"/>
      <c r="L5" s="418" t="n"/>
      <c r="M5" s="143" t="inlineStr">
        <is>
          <t>CÓDIGO: ESGr027</t>
        </is>
      </c>
      <c r="N5" s="417" t="n"/>
      <c r="O5" s="418" t="n"/>
      <c r="P5" s="12" t="n"/>
    </row>
    <row r="6" ht="15.75" customFormat="1" customHeight="1" s="15">
      <c r="B6" s="68" t="n"/>
      <c r="C6" s="419" t="n"/>
      <c r="D6" s="452" t="n"/>
      <c r="E6" s="324" t="inlineStr">
        <is>
          <t>PROCESO GESTIÓN SISTEMAS INTEGRADOS - CALIDAD</t>
        </is>
      </c>
      <c r="F6" s="417" t="n"/>
      <c r="G6" s="417" t="n"/>
      <c r="H6" s="417" t="n"/>
      <c r="I6" s="417" t="n"/>
      <c r="J6" s="417" t="n"/>
      <c r="K6" s="417" t="n"/>
      <c r="L6" s="418" t="n"/>
      <c r="M6" s="143" t="inlineStr">
        <is>
          <t>VERSIÓN: 10</t>
        </is>
      </c>
      <c r="N6" s="417" t="n"/>
      <c r="O6" s="418" t="n"/>
      <c r="P6" s="12" t="n"/>
    </row>
    <row r="7" ht="15.75" customFormat="1" customHeight="1" s="15">
      <c r="B7" s="12" t="n"/>
      <c r="C7" s="419" t="n"/>
      <c r="D7" s="452" t="n"/>
      <c r="E7" s="324" t="inlineStr">
        <is>
          <t>MATRIZ Y FICHA DE MEDICIÓN DE INDICADORES Y SEGUIMIENTO A LOS PROCESOS DE GESTIÓN</t>
        </is>
      </c>
      <c r="F7" s="414" t="n"/>
      <c r="G7" s="414" t="n"/>
      <c r="H7" s="414" t="n"/>
      <c r="I7" s="414" t="n"/>
      <c r="J7" s="414" t="n"/>
      <c r="K7" s="414" t="n"/>
      <c r="L7" s="461" t="n"/>
      <c r="M7" s="143" t="inlineStr">
        <is>
          <t>VIGENCIA: 2026-02-26</t>
        </is>
      </c>
      <c r="N7" s="417" t="n"/>
      <c r="O7" s="418" t="n"/>
      <c r="P7" s="12" t="n"/>
    </row>
    <row r="8" ht="15.75" customFormat="1" customHeight="1" s="15">
      <c r="B8" s="12" t="n"/>
      <c r="C8" s="422" t="n"/>
      <c r="D8" s="455" t="n"/>
      <c r="E8" s="422" t="n"/>
      <c r="F8" s="423" t="n"/>
      <c r="G8" s="423" t="n"/>
      <c r="H8" s="423" t="n"/>
      <c r="I8" s="423" t="n"/>
      <c r="J8" s="423" t="n"/>
      <c r="K8" s="423" t="n"/>
      <c r="L8" s="455" t="n"/>
      <c r="M8" s="143" t="inlineStr">
        <is>
          <t>PÁGINA: 5 de 7</t>
        </is>
      </c>
      <c r="N8" s="417" t="n"/>
      <c r="O8" s="418" t="n"/>
      <c r="P8" s="12" t="n"/>
    </row>
    <row r="9" ht="15.75" customFormat="1" customHeight="1" s="15">
      <c r="B9" s="12" t="n"/>
      <c r="C9" s="151" t="n"/>
      <c r="D9" s="414" t="n"/>
      <c r="E9" s="414" t="n"/>
      <c r="F9" s="414" t="n"/>
      <c r="G9" s="414" t="n"/>
      <c r="H9" s="414" t="n"/>
      <c r="I9" s="414" t="n"/>
      <c r="J9" s="414" t="n"/>
      <c r="K9" s="414" t="n"/>
      <c r="L9" s="414" t="n"/>
      <c r="M9" s="414" t="n"/>
      <c r="N9" s="414" t="n"/>
      <c r="O9" s="414" t="n"/>
      <c r="P9" s="12" t="n"/>
    </row>
    <row r="10" ht="15.75" customFormat="1" customHeight="1" s="15">
      <c r="B10" s="12" t="n"/>
      <c r="C10" s="152" t="inlineStr">
        <is>
          <t>FICHA DE INDICADOR</t>
        </is>
      </c>
      <c r="D10" s="462" t="n"/>
      <c r="E10" s="462" t="n"/>
      <c r="F10" s="462" t="n"/>
      <c r="G10" s="462" t="n"/>
      <c r="H10" s="462" t="n"/>
      <c r="I10" s="462" t="n"/>
      <c r="J10" s="462" t="n"/>
      <c r="K10" s="462" t="n"/>
      <c r="L10" s="462" t="n"/>
      <c r="M10" s="462" t="n"/>
      <c r="N10" s="462" t="n"/>
      <c r="O10" s="463" t="n"/>
      <c r="P10" s="12" t="n"/>
    </row>
    <row r="11" ht="15" customFormat="1" customHeight="1" s="15">
      <c r="B11" s="12" t="n"/>
      <c r="C11" s="464" t="n"/>
      <c r="D11" s="465" t="n"/>
      <c r="E11" s="465" t="n"/>
      <c r="F11" s="465" t="n"/>
      <c r="G11" s="465" t="n"/>
      <c r="H11" s="465" t="n"/>
      <c r="I11" s="465" t="n"/>
      <c r="J11" s="465" t="n"/>
      <c r="K11" s="465" t="n"/>
      <c r="L11" s="465" t="n"/>
      <c r="M11" s="465" t="n"/>
      <c r="N11" s="465" t="n"/>
      <c r="O11" s="466" t="n"/>
      <c r="P11" s="12" t="n"/>
    </row>
    <row r="12" ht="30" customFormat="1" customHeight="1" s="15">
      <c r="B12" s="12" t="n"/>
      <c r="C12" s="153" t="inlineStr">
        <is>
          <t>MACROPROCESO</t>
        </is>
      </c>
      <c r="D12" s="418" t="n"/>
      <c r="E12" s="154" t="inlineStr">
        <is>
          <t>Apoyo</t>
        </is>
      </c>
      <c r="F12" s="417" t="n"/>
      <c r="G12" s="417" t="n"/>
      <c r="H12" s="418" t="n"/>
      <c r="I12" s="153" t="inlineStr">
        <is>
          <t>NOMBRE DEL INDICADOR</t>
        </is>
      </c>
      <c r="J12" s="418" t="n"/>
      <c r="K12" s="155" t="inlineStr">
        <is>
          <t>Oportunidad en los términos de respuesta frente a los requerimientos jurídicos (Integradoc)</t>
        </is>
      </c>
      <c r="L12" s="417" t="n"/>
      <c r="M12" s="417" t="n"/>
      <c r="N12" s="417" t="n"/>
      <c r="O12" s="418" t="n"/>
      <c r="P12" s="12" t="n"/>
    </row>
    <row r="13" customFormat="1" s="15">
      <c r="B13" s="12" t="n"/>
      <c r="C13" s="156" t="inlineStr">
        <is>
          <t>PROCESO GESTIÓN</t>
        </is>
      </c>
      <c r="D13" s="418" t="n"/>
      <c r="E13" s="157" t="inlineStr">
        <is>
          <t>Jurídica</t>
        </is>
      </c>
      <c r="F13" s="417" t="n"/>
      <c r="G13" s="417" t="n"/>
      <c r="H13" s="417" t="n"/>
      <c r="I13" s="417" t="n"/>
      <c r="J13" s="417" t="n"/>
      <c r="K13" s="417" t="n"/>
      <c r="L13" s="417" t="n"/>
      <c r="M13" s="417" t="n"/>
      <c r="N13" s="417" t="n"/>
      <c r="O13" s="418" t="n"/>
      <c r="P13" s="12" t="n"/>
    </row>
    <row r="14" customFormat="1" s="15">
      <c r="B14" s="12" t="n"/>
      <c r="C14" s="156" t="inlineStr">
        <is>
          <t>RESPONSABLE DE MEDICIÓN</t>
        </is>
      </c>
      <c r="D14" s="418" t="n"/>
      <c r="E14" s="157" t="inlineStr">
        <is>
          <t>Director(a) Jurídica</t>
        </is>
      </c>
      <c r="F14" s="417" t="n"/>
      <c r="G14" s="417" t="n"/>
      <c r="H14" s="417" t="n"/>
      <c r="I14" s="417" t="n"/>
      <c r="J14" s="417" t="n"/>
      <c r="K14" s="417" t="n"/>
      <c r="L14" s="417" t="n"/>
      <c r="M14" s="417" t="n"/>
      <c r="N14" s="417" t="n"/>
      <c r="O14" s="418" t="n"/>
      <c r="P14" s="12" t="n"/>
    </row>
    <row r="15" customFormat="1" s="15">
      <c r="B15" s="12" t="n"/>
      <c r="C15" s="159" t="n"/>
      <c r="D15" s="417" t="n"/>
      <c r="E15" s="417" t="n"/>
      <c r="F15" s="417" t="n"/>
      <c r="G15" s="417" t="n"/>
      <c r="H15" s="417" t="n"/>
      <c r="I15" s="417" t="n"/>
      <c r="J15" s="417" t="n"/>
      <c r="K15" s="417" t="n"/>
      <c r="L15" s="417" t="n"/>
      <c r="M15" s="417" t="n"/>
      <c r="N15" s="417" t="n"/>
      <c r="O15" s="418" t="n"/>
      <c r="P15" s="12" t="n"/>
    </row>
    <row r="16" customFormat="1" s="15">
      <c r="B16" s="12" t="n"/>
      <c r="C16" s="150" t="inlineStr">
        <is>
          <t>1. COMPORTAMIENTO DE INDICADOR</t>
        </is>
      </c>
      <c r="D16" s="417" t="n"/>
      <c r="E16" s="417" t="n"/>
      <c r="F16" s="417" t="n"/>
      <c r="G16" s="417" t="n"/>
      <c r="H16" s="417" t="n"/>
      <c r="I16" s="417" t="n"/>
      <c r="J16" s="417" t="n"/>
      <c r="K16" s="417" t="n"/>
      <c r="L16" s="417" t="n"/>
      <c r="M16" s="417" t="n"/>
      <c r="N16" s="417" t="n"/>
      <c r="O16" s="418" t="n"/>
      <c r="P16" s="12" t="n"/>
    </row>
    <row r="17" ht="36" customFormat="1" customHeight="1" s="15">
      <c r="B17" s="12" t="n"/>
      <c r="C17" s="156" t="inlineStr">
        <is>
          <t>CLASIFICACIÓN DE LA MEDICIÓN</t>
        </is>
      </c>
      <c r="D17" s="418" t="n"/>
      <c r="E17" s="467" t="n">
        <v>1</v>
      </c>
      <c r="F17" s="417" t="n"/>
      <c r="G17" s="418" t="n"/>
      <c r="H17" s="156" t="inlineStr">
        <is>
          <t>TIPO DE INDICADOR</t>
        </is>
      </c>
      <c r="I17" s="418" t="n"/>
      <c r="J17" s="468" t="inlineStr">
        <is>
          <t>Eficacia</t>
        </is>
      </c>
      <c r="K17" s="418" t="n"/>
      <c r="L17" s="156" t="inlineStr">
        <is>
          <t>META</t>
        </is>
      </c>
      <c r="M17" s="418" t="n"/>
      <c r="N17" s="177" t="n">
        <v>0.8</v>
      </c>
      <c r="O17" s="418" t="n"/>
      <c r="P17" s="162" t="n"/>
    </row>
    <row r="18" ht="31.5" customFormat="1" customHeight="1" s="15">
      <c r="B18" s="12" t="n"/>
      <c r="C18" s="156" t="inlineStr">
        <is>
          <t>FORMULA</t>
        </is>
      </c>
      <c r="D18" s="461" t="n"/>
      <c r="E18" s="156" t="inlineStr">
        <is>
          <t>NUMERADOR</t>
        </is>
      </c>
      <c r="F18" s="418" t="n"/>
      <c r="G18" s="468" t="inlineStr">
        <is>
          <t xml:space="preserve">N° solicitudes atendidas en los términos establecidos (requerimientos jurídicos por Integradoc) *100 </t>
        </is>
      </c>
      <c r="H18" s="417" t="n"/>
      <c r="I18" s="417" t="n"/>
      <c r="J18" s="417" t="n"/>
      <c r="K18" s="418" t="n"/>
      <c r="L18" s="156" t="inlineStr">
        <is>
          <t>UNIDAD DE MEDIDA</t>
        </is>
      </c>
      <c r="M18" s="461" t="n"/>
      <c r="N18" s="177" t="inlineStr">
        <is>
          <t>Porcentaje</t>
        </is>
      </c>
      <c r="O18" s="461" t="n"/>
    </row>
    <row r="19" ht="30.75" customFormat="1" customHeight="1" s="15">
      <c r="B19" s="12" t="n"/>
      <c r="C19" s="422" t="n"/>
      <c r="D19" s="455" t="n"/>
      <c r="E19" s="156" t="inlineStr">
        <is>
          <t>DENOMINADOR</t>
        </is>
      </c>
      <c r="F19" s="418" t="n"/>
      <c r="G19" s="468" t="inlineStr">
        <is>
          <t>Total de solicitudes contestadas, allegadas como requerimientos jurídicos por Integradoc</t>
        </is>
      </c>
      <c r="H19" s="417" t="n"/>
      <c r="I19" s="417" t="n"/>
      <c r="J19" s="417" t="n"/>
      <c r="K19" s="418" t="n"/>
      <c r="L19" s="422" t="n"/>
      <c r="M19" s="455" t="n"/>
      <c r="N19" s="422" t="n"/>
      <c r="O19" s="455" t="n"/>
      <c r="P19" s="12" t="n"/>
    </row>
    <row r="20" ht="15.75" customFormat="1" customHeight="1" s="15">
      <c r="B20" s="12" t="n"/>
      <c r="C20" s="156" t="inlineStr">
        <is>
          <t>TENDENCIA</t>
        </is>
      </c>
      <c r="D20" s="461" t="n"/>
      <c r="E20" s="198" t="inlineStr">
        <is>
          <t>Positiva</t>
        </is>
      </c>
      <c r="F20" s="414" t="n"/>
      <c r="G20" s="461" t="n"/>
      <c r="H20" s="153" t="inlineStr">
        <is>
          <t>NIVEL DE SEGREGACIÓN *</t>
        </is>
      </c>
      <c r="I20" s="461" t="n"/>
      <c r="J20" s="198" t="inlineStr">
        <is>
          <t>Otros</t>
        </is>
      </c>
      <c r="K20" s="461" t="n"/>
      <c r="L20" s="156" t="inlineStr">
        <is>
          <t>ESCALA</t>
        </is>
      </c>
      <c r="M20" s="417" t="n"/>
      <c r="N20" s="417" t="n"/>
      <c r="O20" s="418" t="n"/>
      <c r="P20" s="12" t="n"/>
    </row>
    <row r="21" ht="15.75" customFormat="1" customHeight="1" s="15">
      <c r="B21" s="12" t="n"/>
      <c r="C21" s="419" t="n"/>
      <c r="D21" s="452" t="n"/>
      <c r="E21" s="419" t="n"/>
      <c r="G21" s="452" t="n"/>
      <c r="H21" s="419" t="n"/>
      <c r="I21" s="452" t="n"/>
      <c r="J21" s="419" t="n"/>
      <c r="K21" s="452" t="n"/>
      <c r="L21" s="198" t="inlineStr">
        <is>
          <t>Deficiente</t>
        </is>
      </c>
      <c r="M21" s="198" t="inlineStr">
        <is>
          <t>Aceptable</t>
        </is>
      </c>
      <c r="N21" s="198" t="inlineStr">
        <is>
          <t>Bueno</t>
        </is>
      </c>
      <c r="O21" s="198" t="inlineStr">
        <is>
          <t>Excelente</t>
        </is>
      </c>
      <c r="P21" s="12" t="n"/>
    </row>
    <row r="22" ht="15.75" customFormat="1" customHeight="1" s="15">
      <c r="B22" s="12" t="n"/>
      <c r="C22" s="422" t="n"/>
      <c r="D22" s="455" t="n"/>
      <c r="E22" s="422" t="n"/>
      <c r="F22" s="423" t="n"/>
      <c r="G22" s="455" t="n"/>
      <c r="H22" s="422" t="n"/>
      <c r="I22" s="455" t="n"/>
      <c r="J22" s="422" t="n"/>
      <c r="K22" s="455" t="n"/>
      <c r="L22" s="49" t="inlineStr">
        <is>
          <t>0% - 40,9%</t>
        </is>
      </c>
      <c r="M22" s="50" t="inlineStr">
        <is>
          <t>41% - 60,9%</t>
        </is>
      </c>
      <c r="N22" s="51" t="inlineStr">
        <is>
          <t xml:space="preserve">61% - 79,9% </t>
        </is>
      </c>
      <c r="O22" s="52" t="inlineStr">
        <is>
          <t>&gt;=80%</t>
        </is>
      </c>
      <c r="P22" s="12" t="n"/>
    </row>
    <row r="23" ht="26.25" customFormat="1" customHeight="1" s="15">
      <c r="B23" s="12" t="n"/>
      <c r="C23" s="156" t="inlineStr">
        <is>
          <t>ORIGEN DE DATOS NUMERADOR</t>
        </is>
      </c>
      <c r="D23" s="418" t="n"/>
      <c r="E23" s="199" t="inlineStr">
        <is>
          <t>Data Integradoc</t>
        </is>
      </c>
      <c r="F23" s="417" t="n"/>
      <c r="G23" s="418" t="n"/>
      <c r="H23" s="472" t="inlineStr">
        <is>
          <t>FRECUENCIA DE LA MEDICIÓN</t>
        </is>
      </c>
      <c r="I23" s="461" t="n"/>
      <c r="J23" s="198" t="inlineStr">
        <is>
          <t>TRIMESTRAL</t>
        </is>
      </c>
      <c r="K23" s="461" t="n"/>
      <c r="L23" s="156" t="inlineStr">
        <is>
          <t>FRECUENCIA DE RESULTADO</t>
        </is>
      </c>
      <c r="M23" s="461" t="n"/>
      <c r="N23" s="198" t="inlineStr">
        <is>
          <t>TRIMESTRAL</t>
        </is>
      </c>
      <c r="O23" s="461" t="n"/>
      <c r="P23" s="12" t="n"/>
    </row>
    <row r="24" ht="26.25" customFormat="1" customHeight="1" s="15">
      <c r="B24" s="12" t="n"/>
      <c r="C24" s="156" t="inlineStr">
        <is>
          <t>ORIGEN DE DATOS DENOMINADOR</t>
        </is>
      </c>
      <c r="D24" s="418" t="n"/>
      <c r="E24" s="199" t="inlineStr">
        <is>
          <t>Data Integradoc</t>
        </is>
      </c>
      <c r="F24" s="417" t="n"/>
      <c r="G24" s="418" t="n"/>
      <c r="H24" s="423" t="n"/>
      <c r="I24" s="455" t="n"/>
      <c r="J24" s="422" t="n"/>
      <c r="K24" s="455" t="n"/>
      <c r="L24" s="422" t="n"/>
      <c r="M24" s="455" t="n"/>
      <c r="N24" s="422" t="n"/>
      <c r="O24" s="455" t="n"/>
      <c r="P24" s="12" t="n"/>
    </row>
    <row r="25" ht="15.75" customFormat="1" customHeight="1" s="15">
      <c r="B25" s="12" t="n"/>
      <c r="C25" s="11" t="n"/>
      <c r="D25" s="11" t="n"/>
      <c r="E25" s="184" t="n"/>
      <c r="F25" s="184" t="n"/>
      <c r="G25" s="11" t="n"/>
      <c r="H25" s="11" t="n"/>
      <c r="I25" s="11" t="n"/>
      <c r="J25" s="184" t="n"/>
      <c r="K25" s="184" t="n"/>
      <c r="L25" s="11" t="n"/>
      <c r="M25" s="11" t="n"/>
      <c r="N25" s="184" t="n"/>
      <c r="O25" s="184" t="n"/>
      <c r="P25" s="12" t="n"/>
    </row>
    <row r="26" ht="15" customFormat="1" customHeight="1" s="15">
      <c r="B26" s="12" t="n"/>
      <c r="C26" s="150" t="inlineStr">
        <is>
          <t>RESULTADOS</t>
        </is>
      </c>
      <c r="D26" s="417" t="n"/>
      <c r="E26" s="417" t="n"/>
      <c r="F26" s="417" t="n"/>
      <c r="G26" s="417" t="n"/>
      <c r="H26" s="417" t="n"/>
      <c r="I26" s="417" t="n"/>
      <c r="J26" s="417" t="n"/>
      <c r="K26" s="417" t="n"/>
      <c r="L26" s="417" t="n"/>
      <c r="M26" s="417" t="n"/>
      <c r="N26" s="417" t="n"/>
      <c r="O26" s="418" t="n"/>
      <c r="P26" s="12" t="n"/>
    </row>
    <row r="27" ht="19.5" customFormat="1" customHeight="1" s="15">
      <c r="B27" s="12" t="n"/>
      <c r="C27" s="160" t="n"/>
      <c r="D27" s="414" t="n"/>
      <c r="E27" s="414" t="n"/>
      <c r="F27" s="414" t="n"/>
      <c r="G27" s="414" t="n"/>
      <c r="H27" s="414" t="n"/>
      <c r="I27" s="461" t="n"/>
      <c r="J27" s="201" t="inlineStr">
        <is>
          <t>ANÁLISIS DE DATOS</t>
        </is>
      </c>
      <c r="K27" s="414" t="n"/>
      <c r="L27" s="414" t="n"/>
      <c r="M27" s="414" t="n"/>
      <c r="N27" s="414" t="n"/>
      <c r="O27" s="461" t="n"/>
      <c r="P27" s="162" t="n"/>
    </row>
    <row r="28" ht="21.6" customFormat="1" customHeight="1" s="15">
      <c r="B28" s="12" t="n"/>
      <c r="C28" s="419" t="n"/>
      <c r="I28" s="452" t="n"/>
      <c r="J28" s="213" t="inlineStr">
        <is>
          <t>I TRIMESTRE:
Durante el primer trimestre se alcanzó un nivel de cumplimiento del 50% en la atención de los requerimientos jurídicos gestionados a través del Sistema Integradoc, lo que implicó no alcanzar la meta ponderada establecida para el periodo.
Durante este lapso se recibieron solicitudes relacionadas con la elaboración y trámite de actas de inicio, reinicio y suspensión, así como requerimientos para la emisión de conceptos jurídicos. Las solicitudes fueron atendidas parcialmente dentro de los plazos definidos, propendiendo por emitir respuestas oportunas, pertinentes y ajustadas a los lineamientos institucionales.
No obstante, el nivel de cumplimiento refleja la necesidad de fortalecer los mecanismos de seguimiento y gestión, con el fin de mejorar el desempeño en los periodos subsiguientes y asegurar el logro de las metas establecidas.</t>
        </is>
      </c>
      <c r="K28" s="473" t="n"/>
      <c r="L28" s="473" t="n"/>
      <c r="M28" s="473" t="n"/>
      <c r="N28" s="473" t="n"/>
      <c r="O28" s="474" t="n"/>
    </row>
    <row r="29" ht="28.2" customFormat="1" customHeight="1" s="15">
      <c r="B29" s="12" t="n"/>
      <c r="C29" s="419" t="n"/>
      <c r="I29" s="452" t="n"/>
      <c r="J29" s="473" t="n"/>
      <c r="K29" s="473" t="n"/>
      <c r="L29" s="473" t="n"/>
      <c r="M29" s="473" t="n"/>
      <c r="N29" s="473" t="n"/>
      <c r="O29" s="474" t="n"/>
      <c r="P29" s="12" t="n"/>
    </row>
    <row r="30" ht="26.4" customFormat="1" customHeight="1" s="15">
      <c r="B30" s="12" t="n"/>
      <c r="C30" s="419" t="n"/>
      <c r="I30" s="452" t="n"/>
      <c r="J30" s="473" t="n"/>
      <c r="K30" s="473" t="n"/>
      <c r="L30" s="473" t="n"/>
      <c r="M30" s="473" t="n"/>
      <c r="N30" s="473" t="n"/>
      <c r="O30" s="474" t="n"/>
      <c r="P30" s="12" t="n"/>
    </row>
    <row r="31" ht="32.4" customFormat="1" customHeight="1" s="15">
      <c r="B31" s="12" t="n"/>
      <c r="C31" s="419" t="n"/>
      <c r="I31" s="452" t="n"/>
      <c r="J31" s="473" t="n"/>
      <c r="K31" s="473" t="n"/>
      <c r="L31" s="473" t="n"/>
      <c r="M31" s="473" t="n"/>
      <c r="N31" s="473" t="n"/>
      <c r="O31" s="474" t="n"/>
      <c r="P31" s="12" t="n"/>
    </row>
    <row r="32" ht="29.4" customFormat="1" customHeight="1" s="15">
      <c r="B32" s="12" t="n"/>
      <c r="C32" s="419" t="n"/>
      <c r="I32" s="452" t="n"/>
      <c r="J32" s="473" t="n"/>
      <c r="K32" s="473" t="n"/>
      <c r="L32" s="473" t="n"/>
      <c r="M32" s="473" t="n"/>
      <c r="N32" s="473" t="n"/>
      <c r="O32" s="474" t="n"/>
      <c r="P32" s="12" t="n"/>
    </row>
    <row r="33" ht="23.4" customFormat="1" customHeight="1" s="15">
      <c r="B33" s="12" t="n"/>
      <c r="C33" s="419" t="n"/>
      <c r="I33" s="452" t="n"/>
      <c r="J33" s="434" t="n"/>
      <c r="K33" s="434" t="n"/>
      <c r="L33" s="434" t="n"/>
      <c r="M33" s="434" t="n"/>
      <c r="N33" s="434" t="n"/>
      <c r="O33" s="435" t="n"/>
      <c r="P33" s="12" t="n"/>
    </row>
    <row r="34" ht="15.75" customFormat="1" customHeight="1" s="15">
      <c r="B34" s="12" t="n"/>
      <c r="C34" s="419" t="n"/>
      <c r="I34" s="452" t="n"/>
      <c r="J34" s="219" t="inlineStr">
        <is>
          <t>ACCIÓN FORMULADA</t>
        </is>
      </c>
      <c r="O34" s="452" t="n"/>
      <c r="P34" s="12" t="n"/>
    </row>
    <row r="35" ht="28.95" customFormat="1" customHeight="1" s="15">
      <c r="B35" s="12" t="n"/>
      <c r="C35" s="419" t="n"/>
      <c r="I35" s="452" t="n"/>
      <c r="J35" s="213" t="inlineStr">
        <is>
          <t>I TRIMESTRE:
Conforme al análisis de resultados del primer trimestre, se establece como prioridad el estricto cumplimiento de los términos de la Circular 008 de 2021, instando a las áreas solicitantes a garantizar la completitud documental y la oportunidad en sus remisiones. Para optimizar el nivel de cumplimiento y mitigar el impacto de la rotación de talento humano, la Dirección Jurídica fortalecerá los mecanismos de seguimiento a través de una redistribución dinámica de cargas y la gestión estratégica de asesores jurídicos externos. Estas medidas buscan estabilizar la capacidad de respuesta, asegurar la calidad técnica de los conceptos y garantizar el cumplimiento de las metas institucionales en los periodos subsiguientes.</t>
        </is>
      </c>
      <c r="K35" s="473" t="n"/>
      <c r="L35" s="473" t="n"/>
      <c r="M35" s="473" t="n"/>
      <c r="N35" s="473" t="n"/>
      <c r="O35" s="474" t="n"/>
      <c r="P35" s="12" t="n"/>
    </row>
    <row r="36" ht="27.6" customFormat="1" customHeight="1" s="15">
      <c r="B36" s="12" t="n"/>
      <c r="C36" s="419" t="n"/>
      <c r="I36" s="452" t="n"/>
      <c r="J36" s="473" t="n"/>
      <c r="K36" s="473" t="n"/>
      <c r="L36" s="473" t="n"/>
      <c r="M36" s="473" t="n"/>
      <c r="N36" s="473" t="n"/>
      <c r="O36" s="474" t="n"/>
      <c r="P36" s="12" t="n"/>
    </row>
    <row r="37" ht="24.6" customFormat="1" customHeight="1" s="15">
      <c r="B37" s="12" t="n"/>
      <c r="C37" s="419" t="n"/>
      <c r="I37" s="452" t="n"/>
      <c r="J37" s="473" t="n"/>
      <c r="K37" s="473" t="n"/>
      <c r="L37" s="473" t="n"/>
      <c r="M37" s="473" t="n"/>
      <c r="N37" s="473" t="n"/>
      <c r="O37" s="474" t="n"/>
      <c r="P37" s="12" t="n"/>
    </row>
    <row r="38" ht="25.95" customFormat="1" customHeight="1" s="15">
      <c r="B38" s="12" t="n"/>
      <c r="C38" s="419" t="n"/>
      <c r="I38" s="452" t="n"/>
      <c r="J38" s="473" t="n"/>
      <c r="K38" s="473" t="n"/>
      <c r="L38" s="473" t="n"/>
      <c r="M38" s="473" t="n"/>
      <c r="N38" s="473" t="n"/>
      <c r="O38" s="474" t="n"/>
      <c r="P38" s="12" t="n"/>
    </row>
    <row r="39" ht="26.4" customFormat="1" customHeight="1" s="15">
      <c r="B39" s="12" t="n"/>
      <c r="C39" s="419" t="n"/>
      <c r="I39" s="452" t="n"/>
      <c r="J39" s="473" t="n"/>
      <c r="K39" s="473" t="n"/>
      <c r="L39" s="473" t="n"/>
      <c r="M39" s="473" t="n"/>
      <c r="N39" s="473" t="n"/>
      <c r="O39" s="474" t="n"/>
      <c r="P39" s="12" t="n"/>
    </row>
    <row r="40" ht="24.6" customFormat="1" customHeight="1" s="15">
      <c r="B40" s="12" t="n"/>
      <c r="C40" s="419" t="n"/>
      <c r="I40" s="452" t="n"/>
      <c r="J40" s="434" t="n"/>
      <c r="K40" s="434" t="n"/>
      <c r="L40" s="434" t="n"/>
      <c r="M40" s="434" t="n"/>
      <c r="N40" s="434" t="n"/>
      <c r="O40" s="435" t="n"/>
      <c r="P40" s="12" t="n"/>
    </row>
    <row r="41" ht="15.75" customFormat="1" customHeight="1" s="15">
      <c r="B41" s="12" t="n"/>
      <c r="C41" s="419" t="n"/>
      <c r="I41" s="452" t="n"/>
      <c r="J41" s="219" t="inlineStr">
        <is>
          <t xml:space="preserve">RESPONSABLE </t>
        </is>
      </c>
      <c r="O41" s="452" t="n"/>
      <c r="P41" s="12" t="n"/>
    </row>
    <row r="42" ht="15.75" customFormat="1" customHeight="1" s="15">
      <c r="B42" s="12" t="n"/>
      <c r="C42" s="419" t="n"/>
      <c r="I42" s="452" t="n"/>
      <c r="J42" s="221">
        <f>E14</f>
        <v/>
      </c>
      <c r="O42" s="452" t="n"/>
      <c r="P42" s="12" t="n"/>
    </row>
    <row r="43" ht="16.5" customFormat="1" customHeight="1" s="15">
      <c r="B43" s="12" t="n"/>
      <c r="C43" s="422" t="n"/>
      <c r="D43" s="423" t="n"/>
      <c r="E43" s="423" t="n"/>
      <c r="F43" s="423" t="n"/>
      <c r="G43" s="423" t="n"/>
      <c r="H43" s="423" t="n"/>
      <c r="I43" s="455" t="n"/>
      <c r="J43" s="203" t="n"/>
      <c r="K43" s="423" t="n"/>
      <c r="L43" s="423" t="n"/>
      <c r="M43" s="423" t="n"/>
      <c r="N43" s="423" t="n"/>
      <c r="O43" s="455" t="n"/>
      <c r="P43" s="12" t="n"/>
    </row>
    <row r="44" ht="16.5" customFormat="1" customHeight="1" s="15">
      <c r="B44" s="12" t="n"/>
      <c r="C44" s="6" t="n"/>
      <c r="D44" s="6" t="n"/>
      <c r="E44" s="6" t="n"/>
      <c r="F44" s="6" t="n"/>
      <c r="G44" s="6" t="n"/>
      <c r="H44" s="6" t="n"/>
      <c r="I44" s="6" t="n"/>
      <c r="J44" s="6" t="n"/>
      <c r="K44" s="6" t="n"/>
      <c r="L44" s="6" t="n"/>
      <c r="M44" s="6" t="n"/>
      <c r="N44" s="6" t="n"/>
      <c r="O44" s="6" t="n"/>
      <c r="P44" s="12" t="n"/>
    </row>
    <row r="45" ht="15" customFormat="1" customHeight="1" s="18">
      <c r="B45" s="17" t="n"/>
      <c r="C45" s="475" t="inlineStr">
        <is>
          <t>PERIODO DE EVALUACIÓN</t>
        </is>
      </c>
      <c r="D45" s="423" t="n"/>
      <c r="E45" s="423" t="n"/>
      <c r="F45" s="423" t="n"/>
      <c r="G45" s="423" t="n"/>
      <c r="H45" s="423" t="n"/>
      <c r="I45" s="423" t="n"/>
      <c r="J45" s="423" t="n"/>
      <c r="K45" s="423" t="n"/>
      <c r="L45" s="423" t="n"/>
      <c r="M45" s="423" t="n"/>
      <c r="N45" s="423" t="n"/>
      <c r="O45" s="455" t="n"/>
      <c r="P45" s="17" t="n"/>
    </row>
    <row r="46" customFormat="1" s="18">
      <c r="B46" s="17" t="n"/>
      <c r="C46" s="156" t="inlineStr">
        <is>
          <t>MES</t>
        </is>
      </c>
      <c r="D46" s="198">
        <f>IF(J23="MENSUAL","ENERO",IF(J23="TRIMESTRAL","MARZO",IF(J23="SEMESTRAL","JUNIO",IF(J23="ANUAL",YEAR(TODAY()),""))))</f>
        <v/>
      </c>
      <c r="E46" s="198">
        <f>IF(J23="MENSUAL","FEBRERO",IF(J23="TRIMESTRAL","JUNIO",IF(J23="SEMESTRAL","DICIEMBRE","")))</f>
        <v/>
      </c>
      <c r="F46" s="198">
        <f>IF(J23="MENSUAL","MARZO",IF(J23="TRIMESTRAL","SEPTIEMBRE",""))</f>
        <v/>
      </c>
      <c r="G46" s="198">
        <f>IF(J23="MENSUAL","ABRIL",IF(J23="TRIMESTRAL","DICIEMBRE",""))</f>
        <v/>
      </c>
      <c r="H46" s="198">
        <f>IF(J23="MENSUAL","MAYO","")</f>
        <v/>
      </c>
      <c r="I46" s="198">
        <f>IF(J23="MENSUAL","JUNIO","")</f>
        <v/>
      </c>
      <c r="J46" s="198">
        <f>IF(J23="MENSUAL","JULIO","")</f>
        <v/>
      </c>
      <c r="K46" s="198">
        <f>IF(J23="MENSUAL","AGOSTO","")</f>
        <v/>
      </c>
      <c r="L46" s="198">
        <f>IF(J23="MENSUAL","SEPTIEMBRE","")</f>
        <v/>
      </c>
      <c r="M46" s="198">
        <f>IF(J23="MENSUAL","OCTUBRE","")</f>
        <v/>
      </c>
      <c r="N46" s="198">
        <f>IF(J23="MENSUAL","NOVIEMBRE","")</f>
        <v/>
      </c>
      <c r="O46" s="198">
        <f>IF(J23="MENSUAL","DICIEMBRE","")</f>
        <v/>
      </c>
      <c r="P46" s="17" t="n"/>
    </row>
    <row r="47" ht="101.25" customFormat="1" customHeight="1" s="18">
      <c r="B47" s="17" t="n"/>
      <c r="C47" s="153">
        <f>G18</f>
        <v/>
      </c>
      <c r="D47" s="111" t="n">
        <v>1</v>
      </c>
      <c r="E47" s="111" t="n"/>
      <c r="F47" s="111" t="n"/>
      <c r="G47" s="111" t="n"/>
      <c r="H47" s="198" t="n"/>
      <c r="I47" s="198" t="n"/>
      <c r="J47" s="198" t="n"/>
      <c r="K47" s="198" t="n"/>
      <c r="L47" s="198" t="n"/>
      <c r="M47" s="198" t="n"/>
      <c r="N47" s="198" t="n"/>
      <c r="O47" s="198" t="n"/>
      <c r="P47" s="17" t="n"/>
    </row>
    <row r="48" ht="101.25" customFormat="1" customHeight="1" s="18">
      <c r="B48" s="17" t="n"/>
      <c r="C48" s="153">
        <f>G19</f>
        <v/>
      </c>
      <c r="D48" s="111" t="n">
        <v>2</v>
      </c>
      <c r="E48" s="111" t="n"/>
      <c r="F48" s="111" t="n"/>
      <c r="G48" s="111" t="n"/>
      <c r="H48" s="198" t="n"/>
      <c r="I48" s="198" t="n"/>
      <c r="J48" s="198" t="n"/>
      <c r="K48" s="198" t="n"/>
      <c r="L48" s="198" t="n"/>
      <c r="M48" s="198" t="n"/>
      <c r="N48" s="198" t="n"/>
      <c r="O48" s="198" t="n"/>
      <c r="P48" s="19" t="n"/>
    </row>
    <row r="49" customFormat="1" s="18">
      <c r="B49" s="17" t="n"/>
      <c r="C49" s="3" t="inlineStr">
        <is>
          <t xml:space="preserve">VALOR </t>
        </is>
      </c>
      <c r="D49" s="65">
        <f>IFERROR(IF($E$17=1,D47/D48,IF($E$17=2,D47,"")),"")</f>
        <v/>
      </c>
      <c r="E49" s="65">
        <f>IFERROR(IF($E$17=1,E47/E48,IF($E$17=2,E47,"")),"")</f>
        <v/>
      </c>
      <c r="F49" s="65">
        <f>IFERROR(IF($E$17=1,F47/F48,IF($E$17=2,F47,"")),"")</f>
        <v/>
      </c>
      <c r="G49" s="65">
        <f>IFERROR(IF($E$17=1,G47/G48,IF($E$17=2,F47,"")),"")</f>
        <v/>
      </c>
      <c r="H49" s="65">
        <f>IFERROR(IF($E$17=1,H47/H48,IF($E$17=2,H47,"")),"")</f>
        <v/>
      </c>
      <c r="I49" s="65">
        <f>IFERROR(IF($E$17=1,I47/I48,IF($E$17=2,I47,"")),"")</f>
        <v/>
      </c>
      <c r="J49" s="65">
        <f>IFERROR(IF($E$17=1,J47/J48,IF($E$17=2,J47,"")),"")</f>
        <v/>
      </c>
      <c r="K49" s="65">
        <f>IFERROR(IF($E$17=1,K47/K48,IF($E$17=2,K47,"")),"")</f>
        <v/>
      </c>
      <c r="L49" s="65">
        <f>IFERROR(IF($E$17=1,L47/L48,IF($E$17=2,L47,"")),"")</f>
        <v/>
      </c>
      <c r="M49" s="65">
        <f>IFERROR(IF($E$17=1,M47/M48,IF($E$17=2,M47,"")),"")</f>
        <v/>
      </c>
      <c r="N49" s="65">
        <f>IFERROR(IF($E$17=1,N47/N48,IF($E$17=2,N47,"")),"")</f>
        <v/>
      </c>
      <c r="O49" s="65">
        <f>IFERROR(IF($E$17=1,O47/O48,IF($E$17=2,O47,"")),"")</f>
        <v/>
      </c>
      <c r="P49" s="121">
        <f>+AVERAGE(D49:G49)</f>
        <v/>
      </c>
    </row>
    <row r="50" customFormat="1" s="18">
      <c r="B50" s="17" t="n"/>
      <c r="C50" s="4" t="inlineStr">
        <is>
          <t>META PONDERADA</t>
        </is>
      </c>
      <c r="D50" s="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65">
        <f>IF(AND(N23="ANUAL",J23="MENSUAL"),N17/12+E50,IF(AND(N23="ANUAL",J23="TRIMESTRAL"),N17/4+E50,IF(AND(N23="SEMESTRAL",J23="MENSUAL"),N17/6+E50,IF(AND(N23="SEMESTRAL",J23="TRIMESTRAL"),N17/2,IF(AND(N23="TRIMESTRAL",J23="MENSUAL"),N17/3+E50,IF(AND(N23="TRIMESTRAL",J23="TRIMESTRAL"),N17,IF(AND(N23="MENSUAL",J23="MENSUAL"),N17,"")))))))</f>
        <v/>
      </c>
      <c r="G50" s="65">
        <f>IF(AND(N23="ANUAL",J23="MENSUAL"),N17/12+F50,IF(AND(N23="ANUAL",J23="TRIMESTRAL"),N17/4+F50,IF(AND(N23="SEMESTRAL",J23="MENSUAL"),N17/6+F50,IF(AND(N23="SEMESTRAL",J23="TRIMESTRAL"),N17/2+F50,IF(AND(N23="TRIMESTRAL",J23="MENSUAL"),N17/3,IF(AND(N23="TRIMESTRAL",J23="TRIMESTRAL"),N17,IF(AND(N23="MENSUAL",J23="MENSUAL"),N17,"")))))))</f>
        <v/>
      </c>
      <c r="H50" s="65">
        <f>IF(AND($N$23="ANUAL",$J$23="MENSUAL"),$N$17/12+G50,IF(AND(N23="SEMESTRAL",J23="MENSUAL"),N17/6+G50,IF(AND(N23="TRIMESTRAL",J23="MENSUAL"),N17/3+G50,IF(AND(N23="MENSUAL",J23="MENSUAL"),N17,""))))</f>
        <v/>
      </c>
      <c r="I50" s="65">
        <f>IF(AND($N$23="ANUAL",$J$23="MENSUAL"),$N$17/12+H50,IF(AND(N23="SEMESTRAL",J23="MENSUAL"),N17/6+H50,IF(AND(N23="TRIMESTRAL",J23="MENSUAL"),N17/3+H50,IF(AND(N23="MENSUAL",J23="MENSUAL"),N17,""))))</f>
        <v/>
      </c>
      <c r="J50" s="65">
        <f>IF(AND($N$23="ANUAL",$J$23="MENSUAL"),$N$17/12+I50,IF(AND(N23="SEMESTRAL",J23="MENSUAL"),N17/6,IF(AND(N23="TRIMESTRAL",J23="MENSUAL"),N17/3,IF(AND(N23="MENSUAL",J23="MENSUAL"),N17,""))))</f>
        <v/>
      </c>
      <c r="K50" s="65">
        <f>IF(AND($N$23="ANUAL",$J$23="MENSUAL"),$N$17/12+J50,IF(AND(N23="SEMESTRAL",J23="MENSUAL"),N17/6+J50,IF(AND(N23="TRIMESTRAL",J23="MENSUAL"),N17/3+J50,IF(AND(N23="MENSUAL",J23="MENSUAL"),N17,""))))</f>
        <v/>
      </c>
      <c r="L50" s="65">
        <f>IF(AND($N$23="ANUAL",$J$23="MENSUAL"),$N$17/12+K50,IF(AND(N23="SEMESTRAL",J23="MENSUAL"),N17/6+K50,IF(AND(N23="TRIMESTRAL",J23="MENSUAL"),N17/3+K50,IF(AND(N23="MENSUAL",J23="MENSUAL"),N17,""))))</f>
        <v/>
      </c>
      <c r="M50" s="65">
        <f>IF(AND($N$23="ANUAL",$J$23="MENSUAL"),$N$17/12+L50,IF(AND(N23="SEMESTRAL",J23="MENSUAL"),N17/6+L50,IF(AND(N23="TRIMESTRAL",J23="MENSUAL"),N17/3,IF(AND(N23="MENSUAL",J23="MENSUAL"),N17,""))))</f>
        <v/>
      </c>
      <c r="N50" s="65">
        <f>IF(AND($N$23="ANUAL",$J$23="MENSUAL"),$N$17/12+M50,IF(AND(N23="SEMESTRAL",J23="MENSUAL"),N17/6+M50,IF(AND(N23="TRIMESTRAL",J23="MENSUAL"),N17/3+M50,IF(AND(N23="MENSUAL",J23="MENSUAL"),N17,""))))</f>
        <v/>
      </c>
      <c r="O50" s="65">
        <f>IF(AND($N$23="ANUAL",$J$23="MENSUAL"),$N$17/12+N50,IF(AND(N23="SEMESTRAL",J23="MENSUAL"),N17/6+N50,IF(AND(N23="TRIMESTRAL",J23="MENSUAL"),N17/3+N50,IF(AND(N23="MENSUAL",J23="MENSUAL"),N17,""))))</f>
        <v/>
      </c>
      <c r="P50" s="17" t="n"/>
    </row>
    <row r="51" customFormat="1" s="18">
      <c r="B51" s="17" t="n"/>
      <c r="C51" s="6" t="n"/>
      <c r="D51" s="6" t="n"/>
      <c r="E51" s="6" t="n"/>
      <c r="F51" s="6" t="n"/>
      <c r="G51" s="6" t="n"/>
      <c r="H51" s="6" t="n"/>
      <c r="I51" s="6" t="n"/>
      <c r="J51" s="6" t="n"/>
      <c r="K51" s="6" t="n"/>
      <c r="L51" s="6" t="n"/>
      <c r="M51" s="6" t="n"/>
      <c r="N51" s="6" t="n"/>
      <c r="O51" s="6" t="n"/>
      <c r="P51" s="17" t="n"/>
    </row>
    <row r="52" customFormat="1" s="28">
      <c r="A52" s="30" t="n"/>
      <c r="B52" s="1" t="n"/>
      <c r="C52" s="226" t="inlineStr">
        <is>
          <t>NIVEL DE SEGREGACIÓN *</t>
        </is>
      </c>
      <c r="D52" s="414" t="n"/>
      <c r="E52" s="414" t="n"/>
      <c r="F52" s="414" t="n"/>
      <c r="G52" s="414" t="n"/>
      <c r="H52" s="414" t="n"/>
      <c r="I52" s="414" t="n"/>
      <c r="J52" s="414" t="n"/>
      <c r="K52" s="414" t="n"/>
      <c r="L52" s="414" t="n"/>
      <c r="M52" s="414" t="n"/>
      <c r="N52" s="414" t="n"/>
      <c r="O52" s="461" t="n"/>
      <c r="P52" s="1" t="n"/>
      <c r="Q52" s="30" t="n"/>
      <c r="R52" s="30" t="n"/>
      <c r="S52" s="30" t="n"/>
      <c r="T52" s="30" t="n"/>
      <c r="U52" s="30" t="n"/>
      <c r="V52" s="30" t="n"/>
      <c r="W52" s="30" t="n"/>
      <c r="X52" s="30" t="n"/>
      <c r="Y52" s="30" t="n"/>
      <c r="Z52" s="30" t="n"/>
      <c r="AA52" s="30" t="n"/>
      <c r="AB52" s="30" t="n"/>
    </row>
    <row r="53" customFormat="1" s="28">
      <c r="A53" s="30" t="n"/>
      <c r="B53" s="1" t="n"/>
      <c r="C53" s="227" t="inlineStr">
        <is>
          <t>UNIDAD SEGREGADA (Ej. Facultad, Programa Académico, Área)</t>
        </is>
      </c>
      <c r="D53" s="470" t="n"/>
      <c r="E53" s="470" t="n"/>
      <c r="F53" s="471" t="n"/>
      <c r="G53" s="227" t="inlineStr">
        <is>
          <t>RESULTADO</t>
        </is>
      </c>
      <c r="H53" s="470" t="n"/>
      <c r="I53" s="470" t="n"/>
      <c r="J53" s="471" t="n"/>
      <c r="K53" s="227" t="inlineStr">
        <is>
          <t>ANALISIS DE DATOS SEGREGADO</t>
        </is>
      </c>
      <c r="L53" s="470" t="n"/>
      <c r="M53" s="470" t="n"/>
      <c r="N53" s="470" t="n"/>
      <c r="O53" s="471" t="n"/>
      <c r="P53" s="1" t="n"/>
      <c r="Q53" s="30" t="n"/>
      <c r="R53" s="30" t="n"/>
      <c r="S53" s="30" t="n"/>
      <c r="T53" s="30" t="n"/>
      <c r="U53" s="30" t="n"/>
      <c r="V53" s="30" t="n"/>
      <c r="W53" s="30" t="n"/>
      <c r="X53" s="30" t="n"/>
      <c r="Y53" s="30" t="n"/>
      <c r="Z53" s="30" t="n"/>
      <c r="AA53" s="30" t="n"/>
      <c r="AB53" s="30" t="n"/>
    </row>
    <row r="54" ht="43.5" customFormat="1" customHeight="1" s="28">
      <c r="A54" s="30" t="n"/>
      <c r="B54" s="1" t="n"/>
      <c r="C54" s="228" t="inlineStr">
        <is>
          <t>CONCEPTOS</t>
        </is>
      </c>
      <c r="D54" s="478" t="n"/>
      <c r="E54" s="478" t="n"/>
      <c r="F54" s="479" t="n"/>
      <c r="G54" s="491" t="n">
        <v>0</v>
      </c>
      <c r="H54" s="478" t="n"/>
      <c r="I54" s="478" t="n"/>
      <c r="J54" s="479" t="n"/>
      <c r="K54" s="492" t="inlineStr">
        <is>
          <t>SE RECIBIÓ UNA SOLICITUD DE CONCEPTO, LA CUAL NO FUE ATENDIDA DENTRO DEL TÉRMINO ESTABLECIDO.</t>
        </is>
      </c>
      <c r="L54" s="478" t="n"/>
      <c r="M54" s="478" t="n"/>
      <c r="N54" s="478" t="n"/>
      <c r="O54" s="479" t="n"/>
      <c r="P54" s="1" t="n"/>
      <c r="Q54" s="30" t="n"/>
      <c r="R54" s="30" t="n"/>
      <c r="S54" s="30" t="n"/>
      <c r="T54" s="30" t="n"/>
      <c r="U54" s="30" t="n"/>
      <c r="V54" s="30" t="n"/>
      <c r="W54" s="30" t="n"/>
      <c r="X54" s="30" t="n"/>
      <c r="Y54" s="30" t="n"/>
      <c r="Z54" s="30" t="n"/>
      <c r="AA54" s="30" t="n"/>
      <c r="AB54" s="30" t="n"/>
    </row>
    <row r="55" ht="43.5" customFormat="1" customHeight="1" s="28">
      <c r="A55" s="30" t="n"/>
      <c r="B55" s="1" t="n"/>
      <c r="C55" s="228" t="inlineStr">
        <is>
          <t>ACTAS DE REINICIO, INICIO Y SUSPENSION</t>
        </is>
      </c>
      <c r="D55" s="478" t="n"/>
      <c r="E55" s="478" t="n"/>
      <c r="F55" s="479" t="n"/>
      <c r="G55" s="493">
        <f>1/1</f>
        <v/>
      </c>
      <c r="H55" s="478" t="n"/>
      <c r="I55" s="478" t="n"/>
      <c r="J55" s="479" t="n"/>
      <c r="K55" s="494" t="inlineStr">
        <is>
          <t>SE RECIBIÓ UNA SOLICITUD EN CUANTO A ACTAS DE REINICIO, INICIO Y SUSPENSIÓN, LA CUAL FUE CONTESTADA DENTRO DEL TÉRMINO ESTABLECIDO.</t>
        </is>
      </c>
      <c r="L55" s="478" t="n"/>
      <c r="M55" s="478" t="n"/>
      <c r="N55" s="478" t="n"/>
      <c r="O55" s="479" t="n"/>
      <c r="P55" s="1" t="n"/>
      <c r="Q55" s="30" t="n"/>
      <c r="R55" s="30" t="n"/>
      <c r="S55" s="30" t="n"/>
      <c r="T55" s="30" t="n"/>
      <c r="U55" s="30" t="n"/>
      <c r="V55" s="30" t="n"/>
      <c r="W55" s="30" t="n"/>
      <c r="X55" s="30" t="n"/>
      <c r="Y55" s="30" t="n"/>
      <c r="Z55" s="30" t="n"/>
      <c r="AA55" s="30" t="n"/>
      <c r="AB55" s="30" t="n"/>
    </row>
    <row r="56" ht="58.5" customFormat="1" customHeight="1" s="28">
      <c r="A56" s="30" t="n"/>
      <c r="B56" s="1" t="n"/>
      <c r="C56" s="228" t="inlineStr">
        <is>
          <t>ACTAS LIQUIDACION CONTRATACION PERSONAL ACADEMICA</t>
        </is>
      </c>
      <c r="D56" s="478" t="n"/>
      <c r="E56" s="478" t="n"/>
      <c r="F56" s="479" t="n"/>
      <c r="G56" s="495" t="inlineStr">
        <is>
          <t>N/A</t>
        </is>
      </c>
      <c r="H56" s="478" t="n"/>
      <c r="I56" s="478" t="n"/>
      <c r="J56" s="479" t="n"/>
      <c r="K56" s="241" t="n"/>
      <c r="L56" s="478" t="n"/>
      <c r="M56" s="478" t="n"/>
      <c r="N56" s="478" t="n"/>
      <c r="O56" s="479" t="n"/>
      <c r="P56" s="1" t="n"/>
      <c r="Q56" s="30" t="n"/>
      <c r="R56" s="30" t="n"/>
      <c r="S56" s="30" t="n"/>
      <c r="T56" s="30" t="n"/>
      <c r="U56" s="30" t="n"/>
      <c r="V56" s="30" t="n"/>
      <c r="W56" s="30" t="n"/>
      <c r="X56" s="30" t="n"/>
      <c r="Y56" s="30" t="n"/>
      <c r="Z56" s="30" t="n"/>
      <c r="AA56" s="30" t="n"/>
      <c r="AB56" s="30" t="n"/>
    </row>
    <row r="57" ht="61.5" customFormat="1" customHeight="1" s="28">
      <c r="A57" s="30" t="n"/>
      <c r="B57" s="1" t="n"/>
      <c r="C57" s="228" t="inlineStr">
        <is>
          <t>ACUERDOS DE VOLUNTADES (INTERACCIÓN UNIVERSITARIA)</t>
        </is>
      </c>
      <c r="D57" s="478" t="n"/>
      <c r="E57" s="478" t="n"/>
      <c r="F57" s="479" t="n"/>
      <c r="G57" s="495" t="inlineStr">
        <is>
          <t>N/A</t>
        </is>
      </c>
      <c r="H57" s="478" t="n"/>
      <c r="I57" s="478" t="n"/>
      <c r="J57" s="479" t="n"/>
      <c r="K57" s="241" t="n"/>
      <c r="L57" s="478" t="n"/>
      <c r="M57" s="478" t="n"/>
      <c r="N57" s="478" t="n"/>
      <c r="O57" s="479" t="n"/>
      <c r="P57" s="1" t="n"/>
      <c r="Q57" s="30" t="n"/>
      <c r="R57" s="30" t="n"/>
      <c r="S57" s="30" t="n"/>
      <c r="T57" s="30" t="n"/>
      <c r="U57" s="30" t="n"/>
      <c r="V57" s="30" t="n"/>
      <c r="W57" s="30" t="n"/>
      <c r="X57" s="30" t="n"/>
      <c r="Y57" s="30" t="n"/>
      <c r="Z57" s="30" t="n"/>
      <c r="AA57" s="30" t="n"/>
      <c r="AB57" s="30" t="n"/>
    </row>
    <row r="58" ht="47.25" customFormat="1" customHeight="1" s="28">
      <c r="A58" s="30" t="n"/>
      <c r="B58" s="1" t="n"/>
      <c r="C58" s="241" t="inlineStr">
        <is>
          <t>CONVENIOS</t>
        </is>
      </c>
      <c r="D58" s="478" t="n"/>
      <c r="E58" s="478" t="n"/>
      <c r="F58" s="479" t="n"/>
      <c r="G58" s="495" t="inlineStr">
        <is>
          <t>N/A</t>
        </is>
      </c>
      <c r="H58" s="478" t="n"/>
      <c r="I58" s="478" t="n"/>
      <c r="J58" s="479" t="n"/>
      <c r="K58" s="496" t="n"/>
      <c r="L58" s="478" t="n"/>
      <c r="M58" s="478" t="n"/>
      <c r="N58" s="478" t="n"/>
      <c r="O58" s="479" t="n"/>
      <c r="P58" s="1" t="n"/>
      <c r="Q58" s="30" t="n"/>
      <c r="R58" s="30" t="n"/>
      <c r="S58" s="30" t="n"/>
      <c r="T58" s="30" t="n"/>
      <c r="U58" s="30" t="n"/>
      <c r="V58" s="30" t="n"/>
      <c r="W58" s="30" t="n"/>
      <c r="X58" s="30" t="n"/>
      <c r="Y58" s="30" t="n"/>
      <c r="Z58" s="30" t="n"/>
      <c r="AA58" s="30" t="n"/>
      <c r="AB58" s="30" t="n"/>
    </row>
    <row r="59" ht="48" customFormat="1" customHeight="1" s="28">
      <c r="A59" s="30" t="n"/>
      <c r="B59" s="1" t="n"/>
      <c r="C59" s="241" t="inlineStr">
        <is>
          <t>ESTUDIO DE CONVENIENCIA</t>
        </is>
      </c>
      <c r="D59" s="478" t="n"/>
      <c r="E59" s="478" t="n"/>
      <c r="F59" s="479" t="n"/>
      <c r="G59" s="495" t="inlineStr">
        <is>
          <t>N/A</t>
        </is>
      </c>
      <c r="H59" s="478" t="n"/>
      <c r="I59" s="478" t="n"/>
      <c r="J59" s="479" t="n"/>
      <c r="K59" s="241" t="n"/>
      <c r="L59" s="478" t="n"/>
      <c r="M59" s="478" t="n"/>
      <c r="N59" s="478" t="n"/>
      <c r="O59" s="479" t="n"/>
      <c r="P59" s="1" t="n"/>
      <c r="Q59" s="30" t="n"/>
      <c r="R59" s="30" t="n"/>
      <c r="S59" s="30" t="n"/>
      <c r="T59" s="30" t="n"/>
      <c r="U59" s="30" t="n"/>
      <c r="V59" s="30" t="n"/>
      <c r="W59" s="30" t="n"/>
      <c r="X59" s="30" t="n"/>
      <c r="Y59" s="30" t="n"/>
      <c r="Z59" s="30" t="n"/>
      <c r="AA59" s="30" t="n"/>
      <c r="AB59" s="30" t="n"/>
    </row>
    <row r="60" ht="49.5" customFormat="1" customHeight="1" s="28">
      <c r="A60" s="30" t="n"/>
      <c r="B60" s="1" t="n"/>
      <c r="C60" s="241" t="inlineStr">
        <is>
          <t>POLIZAS CONTRATACION PERSONAL ACADEMICA</t>
        </is>
      </c>
      <c r="D60" s="478" t="n"/>
      <c r="E60" s="478" t="n"/>
      <c r="F60" s="479" t="n"/>
      <c r="G60" s="495" t="inlineStr">
        <is>
          <t>N/A</t>
        </is>
      </c>
      <c r="H60" s="478" t="n"/>
      <c r="I60" s="478" t="n"/>
      <c r="J60" s="479" t="n"/>
      <c r="K60" s="241" t="n"/>
      <c r="L60" s="478" t="n"/>
      <c r="M60" s="478" t="n"/>
      <c r="N60" s="478" t="n"/>
      <c r="O60" s="479" t="n"/>
      <c r="P60" s="1" t="n"/>
      <c r="Q60" s="30" t="n"/>
      <c r="R60" s="30" t="n"/>
      <c r="S60" s="30" t="n"/>
      <c r="T60" s="30" t="n"/>
      <c r="U60" s="30" t="n"/>
      <c r="V60" s="30" t="n"/>
      <c r="W60" s="30" t="n"/>
      <c r="X60" s="30" t="n"/>
      <c r="Y60" s="30" t="n"/>
      <c r="Z60" s="30" t="n"/>
      <c r="AA60" s="30" t="n"/>
      <c r="AB60" s="30" t="n"/>
    </row>
    <row r="61" ht="45.75" customFormat="1" customHeight="1" s="28">
      <c r="A61" s="30" t="n"/>
      <c r="B61" s="1" t="n"/>
      <c r="C61" s="241" t="inlineStr">
        <is>
          <t>RESOLUCIONES</t>
        </is>
      </c>
      <c r="D61" s="478" t="n"/>
      <c r="E61" s="478" t="n"/>
      <c r="F61" s="479" t="n"/>
      <c r="G61" s="495" t="inlineStr">
        <is>
          <t>N/A</t>
        </is>
      </c>
      <c r="H61" s="478" t="n"/>
      <c r="I61" s="478" t="n"/>
      <c r="J61" s="479" t="n"/>
      <c r="K61" s="497" t="n"/>
      <c r="L61" s="478" t="n"/>
      <c r="M61" s="478" t="n"/>
      <c r="N61" s="478" t="n"/>
      <c r="O61" s="479" t="n"/>
      <c r="P61" s="1" t="n"/>
      <c r="Q61" s="30" t="n"/>
      <c r="R61" s="30" t="n"/>
      <c r="S61" s="30" t="n"/>
      <c r="T61" s="30" t="n"/>
      <c r="U61" s="30" t="n"/>
      <c r="V61" s="30" t="n"/>
      <c r="W61" s="30" t="n"/>
      <c r="X61" s="30" t="n"/>
      <c r="Y61" s="30" t="n"/>
      <c r="Z61" s="30" t="n"/>
      <c r="AA61" s="30" t="n"/>
      <c r="AB61" s="30" t="n"/>
    </row>
    <row r="62" ht="45.75" customFormat="1" customHeight="1" s="28">
      <c r="A62" s="30" t="n"/>
      <c r="B62" s="1" t="n"/>
      <c r="C62" s="228" t="inlineStr">
        <is>
          <t>REVISION OTRO SI (CONTRATACIÓN)</t>
        </is>
      </c>
      <c r="D62" s="478" t="n"/>
      <c r="E62" s="478" t="n"/>
      <c r="F62" s="479" t="n"/>
      <c r="G62" s="495" t="inlineStr">
        <is>
          <t>N/A</t>
        </is>
      </c>
      <c r="H62" s="478" t="n"/>
      <c r="I62" s="478" t="n"/>
      <c r="J62" s="479" t="n"/>
      <c r="K62" s="241" t="n"/>
      <c r="L62" s="478" t="n"/>
      <c r="M62" s="478" t="n"/>
      <c r="N62" s="478" t="n"/>
      <c r="O62" s="479" t="n"/>
      <c r="P62" s="1" t="n"/>
      <c r="Q62" s="30" t="n"/>
      <c r="R62" s="30" t="n"/>
      <c r="S62" s="30" t="n"/>
      <c r="T62" s="30" t="n"/>
      <c r="U62" s="30" t="n"/>
      <c r="V62" s="30" t="n"/>
      <c r="W62" s="30" t="n"/>
      <c r="X62" s="30" t="n"/>
      <c r="Y62" s="30" t="n"/>
      <c r="Z62" s="30" t="n"/>
      <c r="AA62" s="30" t="n"/>
      <c r="AB62" s="30" t="n"/>
    </row>
    <row r="63" ht="43.5" customFormat="1" customHeight="1" s="28">
      <c r="A63" s="30" t="n"/>
      <c r="B63" s="1" t="n"/>
      <c r="C63" s="228" t="n"/>
      <c r="D63" s="478" t="n"/>
      <c r="E63" s="478" t="n"/>
      <c r="F63" s="479" t="n"/>
      <c r="G63" s="481" t="n"/>
      <c r="H63" s="478" t="n"/>
      <c r="I63" s="478" t="n"/>
      <c r="J63" s="479" t="n"/>
      <c r="K63" s="241" t="n"/>
      <c r="L63" s="478" t="n"/>
      <c r="M63" s="478" t="n"/>
      <c r="N63" s="478" t="n"/>
      <c r="O63" s="479" t="n"/>
      <c r="P63" s="1" t="n"/>
      <c r="Q63" s="30" t="n"/>
      <c r="R63" s="30" t="n"/>
      <c r="S63" s="30" t="n"/>
      <c r="T63" s="30" t="n"/>
      <c r="U63" s="30" t="n"/>
      <c r="V63" s="30" t="n"/>
      <c r="W63" s="30" t="n"/>
      <c r="X63" s="30" t="n"/>
      <c r="Y63" s="30" t="n"/>
      <c r="Z63" s="30" t="n"/>
      <c r="AA63" s="30" t="n"/>
      <c r="AB63" s="30" t="n"/>
    </row>
    <row r="64" customFormat="1" s="28">
      <c r="A64" s="30" t="n"/>
      <c r="B64" s="1" t="n"/>
      <c r="C64" s="248" t="n"/>
      <c r="D64" s="462" t="n"/>
      <c r="E64" s="462" t="n"/>
      <c r="F64" s="462" t="n"/>
      <c r="G64" s="248" t="n"/>
      <c r="H64" s="462" t="n"/>
      <c r="I64" s="462" t="n"/>
      <c r="J64" s="462" t="n"/>
      <c r="K64" s="248" t="n"/>
      <c r="L64" s="462" t="n"/>
      <c r="M64" s="462" t="n"/>
      <c r="N64" s="462" t="n"/>
      <c r="O64" s="462" t="n"/>
      <c r="P64" s="1" t="n"/>
      <c r="Q64" s="30" t="n"/>
      <c r="R64" s="30" t="n"/>
      <c r="S64" s="30" t="n"/>
      <c r="T64" s="30" t="n"/>
      <c r="U64" s="30" t="n"/>
      <c r="V64" s="30" t="n"/>
      <c r="W64" s="30" t="n"/>
      <c r="X64" s="30" t="n"/>
      <c r="Y64" s="30" t="n"/>
      <c r="Z64" s="30" t="n"/>
      <c r="AA64" s="30" t="n"/>
      <c r="AB64" s="30" t="n"/>
    </row>
    <row r="65" customFormat="1" s="28">
      <c r="A65" s="30" t="n"/>
      <c r="B65" s="1" t="n"/>
      <c r="C65" s="58" t="n"/>
      <c r="D65" s="59" t="n"/>
      <c r="E65" s="59" t="n"/>
      <c r="F65" s="59" t="n"/>
      <c r="G65" s="59" t="n"/>
      <c r="H65" s="59" t="n"/>
      <c r="I65" s="59" t="n"/>
      <c r="J65" s="59" t="n"/>
      <c r="K65" s="59" t="n"/>
      <c r="L65" s="59" t="n"/>
      <c r="M65" s="59" t="n"/>
      <c r="N65" s="59" t="n"/>
      <c r="O65" s="59" t="n"/>
      <c r="P65" s="1" t="n"/>
      <c r="Q65" s="30" t="n"/>
      <c r="R65" s="30" t="n"/>
      <c r="S65" s="30" t="n"/>
      <c r="T65" s="30" t="n"/>
      <c r="U65" s="30" t="n"/>
      <c r="V65" s="30" t="n"/>
      <c r="W65" s="30" t="n"/>
      <c r="X65" s="30" t="n"/>
      <c r="Y65" s="30" t="n"/>
      <c r="Z65" s="30" t="n"/>
      <c r="AA65" s="30" t="n"/>
      <c r="AB65" s="30" t="n"/>
    </row>
    <row r="66" customFormat="1" s="28">
      <c r="A66" s="30" t="n"/>
      <c r="B66" s="1" t="n"/>
      <c r="C66" s="58" t="n"/>
      <c r="D66" s="59" t="n"/>
      <c r="E66" s="59" t="n"/>
      <c r="F66" s="59" t="n"/>
      <c r="G66" s="59" t="n"/>
      <c r="H66" s="59" t="n"/>
      <c r="I66" s="59" t="n"/>
      <c r="J66" s="59" t="n"/>
      <c r="K66" s="59" t="n"/>
      <c r="L66" s="59" t="n"/>
      <c r="M66" s="59" t="n"/>
      <c r="N66" s="59" t="n"/>
      <c r="O66" s="59" t="n"/>
      <c r="P66" s="1" t="n"/>
      <c r="Q66" s="30" t="n"/>
      <c r="R66" s="30" t="n"/>
      <c r="S66" s="30" t="n"/>
      <c r="T66" s="30" t="n"/>
      <c r="U66" s="30" t="n"/>
      <c r="V66" s="30" t="n"/>
      <c r="W66" s="30" t="n"/>
      <c r="X66" s="30" t="n"/>
      <c r="Y66" s="30" t="n"/>
      <c r="Z66" s="30" t="n"/>
      <c r="AA66" s="30" t="n"/>
      <c r="AB66" s="30" t="n"/>
    </row>
    <row r="67" customFormat="1" s="28">
      <c r="A67" s="30" t="n"/>
      <c r="B67" s="1" t="n"/>
      <c r="C67" s="58" t="n"/>
      <c r="D67" s="59" t="n"/>
      <c r="E67" s="59" t="n"/>
      <c r="F67" s="59" t="n"/>
      <c r="G67" s="59" t="n"/>
      <c r="H67" s="59" t="n"/>
      <c r="I67" s="59" t="n"/>
      <c r="J67" s="59" t="n"/>
      <c r="K67" s="59" t="n"/>
      <c r="L67" s="59" t="n"/>
      <c r="M67" s="59" t="n"/>
      <c r="N67" s="59" t="n"/>
      <c r="O67" s="59" t="n"/>
      <c r="P67" s="1" t="n"/>
      <c r="Q67" s="30" t="n"/>
      <c r="R67" s="30" t="n"/>
      <c r="S67" s="30" t="n"/>
      <c r="T67" s="30" t="n"/>
      <c r="U67" s="30" t="n"/>
      <c r="V67" s="30" t="n"/>
      <c r="W67" s="30" t="n"/>
      <c r="X67" s="30" t="n"/>
      <c r="Y67" s="30" t="n"/>
      <c r="Z67" s="30" t="n"/>
      <c r="AA67" s="30" t="n"/>
      <c r="AB67" s="30" t="n"/>
    </row>
    <row r="70" customFormat="1" s="64">
      <c r="C70" s="63" t="n"/>
      <c r="D70" s="63" t="n"/>
      <c r="E70" s="63" t="n"/>
      <c r="F70" s="63" t="n"/>
      <c r="G70" s="63" t="n"/>
      <c r="H70" s="63" t="n"/>
      <c r="I70" s="63" t="n"/>
      <c r="J70" s="63" t="n"/>
      <c r="K70" s="63" t="n"/>
      <c r="L70" s="63" t="n"/>
      <c r="M70" s="63" t="n"/>
      <c r="N70" s="63" t="n"/>
      <c r="O70" s="63" t="n"/>
    </row>
    <row r="71" customFormat="1" s="64">
      <c r="C71" s="63" t="n"/>
      <c r="D71" s="63" t="n"/>
      <c r="E71" s="63" t="n"/>
      <c r="F71" s="63" t="n"/>
      <c r="G71" s="63" t="n"/>
      <c r="H71" s="63" t="n"/>
      <c r="I71" s="63" t="n"/>
      <c r="J71" s="63" t="n"/>
      <c r="K71" s="63" t="n"/>
      <c r="L71" s="63" t="n"/>
      <c r="M71" s="63" t="n"/>
      <c r="N71" s="63" t="n"/>
      <c r="O71" s="63" t="n"/>
    </row>
    <row r="72" customFormat="1" s="64">
      <c r="C72" s="63" t="n"/>
      <c r="D72" s="63" t="n"/>
      <c r="E72" s="63" t="n"/>
      <c r="F72" s="63" t="n"/>
      <c r="G72" s="63" t="n"/>
      <c r="H72" s="63" t="n"/>
      <c r="I72" s="63" t="n"/>
      <c r="J72" s="63" t="n"/>
      <c r="K72" s="63" t="n"/>
      <c r="L72" s="63" t="n"/>
      <c r="M72" s="63" t="n"/>
      <c r="N72" s="63" t="n"/>
      <c r="O72" s="63" t="n"/>
    </row>
    <row r="73" customFormat="1" s="64">
      <c r="C73" s="63" t="n"/>
      <c r="D73" s="63" t="n"/>
      <c r="E73" s="63" t="n"/>
      <c r="F73" s="63" t="n"/>
      <c r="G73" s="63" t="n"/>
      <c r="H73" s="63" t="n"/>
      <c r="I73" s="63" t="n"/>
      <c r="J73" s="63" t="n"/>
      <c r="K73" s="63" t="n"/>
      <c r="L73" s="63" t="n"/>
      <c r="M73" s="63" t="n"/>
      <c r="N73" s="63" t="n"/>
      <c r="O73" s="63" t="n"/>
    </row>
    <row r="74" customFormat="1" s="64">
      <c r="C74" s="63" t="n"/>
      <c r="D74" s="63" t="n"/>
      <c r="E74" s="63" t="n"/>
      <c r="F74" s="63" t="n"/>
      <c r="G74" s="63" t="n"/>
      <c r="H74" s="63" t="n"/>
      <c r="I74" s="63" t="n"/>
      <c r="J74" s="63" t="n"/>
      <c r="K74" s="63" t="n"/>
      <c r="L74" s="63" t="n"/>
      <c r="M74" s="63" t="n"/>
      <c r="N74" s="63" t="n"/>
      <c r="O74" s="63" t="n"/>
    </row>
    <row r="75" customFormat="1" s="64">
      <c r="C75" s="63" t="n"/>
      <c r="D75" s="63" t="n"/>
      <c r="E75" s="63" t="n"/>
      <c r="F75" s="63" t="n"/>
      <c r="G75" s="63" t="n"/>
      <c r="H75" s="63" t="n"/>
      <c r="I75" s="63" t="n"/>
      <c r="J75" s="63" t="n"/>
      <c r="K75" s="63" t="n"/>
      <c r="L75" s="63" t="n"/>
      <c r="M75" s="63" t="n"/>
      <c r="N75" s="63" t="n"/>
      <c r="O75" s="63" t="n"/>
    </row>
    <row r="76" hidden="1" customFormat="1" s="64">
      <c r="C76" s="63" t="n"/>
      <c r="D76" s="63" t="n"/>
      <c r="E76" s="63" t="n"/>
      <c r="F76" s="63" t="n"/>
      <c r="G76" s="66" t="inlineStr">
        <is>
          <t>Estratégico</t>
        </is>
      </c>
      <c r="H76" s="67" t="n"/>
      <c r="I76" s="67" t="n"/>
      <c r="J76" s="66" t="inlineStr">
        <is>
          <t>Eficacia</t>
        </is>
      </c>
      <c r="K76" s="63" t="n"/>
      <c r="L76" s="63" t="n"/>
      <c r="M76" s="63" t="n"/>
      <c r="N76" s="63" t="n"/>
      <c r="O76" s="63" t="n"/>
    </row>
    <row r="77" hidden="1" customFormat="1" s="64">
      <c r="C77" s="63" t="n"/>
      <c r="D77" s="63" t="n"/>
      <c r="E77" s="63" t="n"/>
      <c r="F77" s="63" t="n"/>
      <c r="G77" s="66" t="inlineStr">
        <is>
          <t>Misional</t>
        </is>
      </c>
      <c r="H77" s="67" t="n"/>
      <c r="I77" s="67" t="n"/>
      <c r="J77" s="66" t="inlineStr">
        <is>
          <t>Eficiencia</t>
        </is>
      </c>
      <c r="K77" s="63" t="n"/>
      <c r="L77" s="63" t="n"/>
      <c r="M77" s="63" t="n"/>
      <c r="N77" s="63" t="n"/>
      <c r="O77" s="63" t="n"/>
    </row>
    <row r="78" hidden="1" customFormat="1" s="64">
      <c r="C78" s="63" t="n"/>
      <c r="D78" s="63" t="n"/>
      <c r="E78" s="63" t="n"/>
      <c r="F78" s="63" t="n"/>
      <c r="G78" s="66" t="inlineStr">
        <is>
          <t>Apoyo</t>
        </is>
      </c>
      <c r="H78" s="67" t="n"/>
      <c r="I78" s="67" t="n"/>
      <c r="J78" s="66" t="inlineStr">
        <is>
          <t>Acreditación</t>
        </is>
      </c>
      <c r="K78" s="63" t="n"/>
      <c r="L78" s="63" t="n"/>
      <c r="M78" s="63" t="n"/>
      <c r="N78" s="63" t="n"/>
      <c r="O78" s="63" t="n"/>
    </row>
    <row r="79" hidden="1" customFormat="1" s="64">
      <c r="C79" s="63" t="n"/>
      <c r="D79" s="63" t="n"/>
      <c r="E79" s="63" t="n"/>
      <c r="F79" s="63" t="n"/>
      <c r="G79" s="66" t="inlineStr">
        <is>
          <t>Seguimiento, Medición, Análisis y Evaluación</t>
        </is>
      </c>
      <c r="H79" s="67" t="n"/>
      <c r="I79" s="67" t="n"/>
      <c r="J79" s="66" t="inlineStr">
        <is>
          <t>Positiva</t>
        </is>
      </c>
      <c r="K79" s="63" t="n"/>
      <c r="L79" s="63" t="n"/>
      <c r="M79" s="63" t="n"/>
      <c r="N79" s="63" t="n"/>
      <c r="O79" s="63" t="n"/>
    </row>
    <row r="80" hidden="1" customFormat="1" s="64">
      <c r="C80" s="63" t="n"/>
      <c r="D80" s="63" t="n"/>
      <c r="E80" s="63" t="n"/>
      <c r="F80" s="63" t="n"/>
      <c r="G80" s="66" t="inlineStr">
        <is>
          <t>Direccionamiento Estratégico</t>
        </is>
      </c>
      <c r="H80" s="67" t="n"/>
      <c r="I80" s="67" t="n"/>
      <c r="J80" s="66" t="inlineStr">
        <is>
          <t>Negativa</t>
        </is>
      </c>
      <c r="K80" s="63" t="n"/>
      <c r="L80" s="63" t="n"/>
      <c r="M80" s="63" t="n"/>
      <c r="N80" s="63" t="n"/>
      <c r="O80" s="63" t="n"/>
    </row>
    <row r="81" hidden="1" customFormat="1" s="64">
      <c r="C81" s="63" t="n"/>
      <c r="D81" s="63" t="n"/>
      <c r="E81" s="63" t="n"/>
      <c r="F81" s="63" t="n"/>
      <c r="G81" s="66" t="inlineStr">
        <is>
          <t>Planeación Institucional</t>
        </is>
      </c>
      <c r="H81" s="67" t="n"/>
      <c r="I81" s="67" t="n"/>
      <c r="J81" s="66" t="inlineStr">
        <is>
          <t>Por Unidad Regional</t>
        </is>
      </c>
      <c r="K81" s="63" t="n"/>
      <c r="L81" s="63" t="n"/>
      <c r="M81" s="63" t="n"/>
      <c r="N81" s="63" t="n"/>
      <c r="O81" s="63" t="n"/>
    </row>
    <row r="82" hidden="1" customFormat="1" s="64">
      <c r="C82" s="63" t="n"/>
      <c r="D82" s="63" t="n"/>
      <c r="E82" s="63" t="n"/>
      <c r="F82" s="63" t="n"/>
      <c r="G82" s="66" t="inlineStr">
        <is>
          <t>Proyectos Especiales y Relaciones Interinstitucionales</t>
        </is>
      </c>
      <c r="H82" s="67" t="n"/>
      <c r="I82" s="67" t="n"/>
      <c r="J82" s="66" t="inlineStr">
        <is>
          <t>Por Facultad</t>
        </is>
      </c>
      <c r="K82" s="63" t="n"/>
      <c r="L82" s="63" t="n"/>
      <c r="M82" s="63" t="n"/>
      <c r="N82" s="63" t="n"/>
      <c r="O82" s="63" t="n"/>
    </row>
    <row r="83" hidden="1" customFormat="1" s="64">
      <c r="C83" s="63" t="n"/>
      <c r="D83" s="63" t="n"/>
      <c r="E83" s="63" t="n"/>
      <c r="F83" s="63" t="n"/>
      <c r="G83" s="66" t="inlineStr">
        <is>
          <t>Sistemas Integrados</t>
        </is>
      </c>
      <c r="H83" s="67" t="n"/>
      <c r="I83" s="67" t="n"/>
      <c r="J83" s="66" t="inlineStr">
        <is>
          <t>Por Programa Académico</t>
        </is>
      </c>
      <c r="K83" s="63" t="n"/>
      <c r="L83" s="63" t="n"/>
      <c r="M83" s="63" t="n"/>
      <c r="N83" s="63" t="n"/>
      <c r="O83" s="63" t="n"/>
    </row>
    <row r="84" hidden="1" customFormat="1" s="64">
      <c r="C84" s="63" t="n"/>
      <c r="D84" s="63" t="n"/>
      <c r="E84" s="63" t="n"/>
      <c r="F84" s="63" t="n"/>
      <c r="G84" s="66" t="inlineStr">
        <is>
          <t>Autoevaluación y Acreditación</t>
        </is>
      </c>
      <c r="H84" s="67" t="n"/>
      <c r="I84" s="67" t="n"/>
      <c r="J84" s="66" t="inlineStr">
        <is>
          <t>Por área</t>
        </is>
      </c>
      <c r="K84" s="63" t="n"/>
      <c r="L84" s="63" t="n"/>
      <c r="M84" s="63" t="n"/>
      <c r="N84" s="63" t="n"/>
      <c r="O84" s="63" t="n"/>
    </row>
    <row r="85" hidden="1" customFormat="1" s="64">
      <c r="C85" s="63" t="n"/>
      <c r="D85" s="63" t="n"/>
      <c r="E85" s="63" t="n"/>
      <c r="F85" s="63" t="n"/>
      <c r="G85" s="66" t="inlineStr">
        <is>
          <t>Comunicaciones</t>
        </is>
      </c>
      <c r="H85" s="67" t="n"/>
      <c r="I85" s="67" t="n"/>
      <c r="J85" s="66" t="inlineStr">
        <is>
          <t>Por Laboratorio</t>
        </is>
      </c>
      <c r="K85" s="63" t="n"/>
      <c r="L85" s="63" t="n"/>
      <c r="M85" s="63" t="n"/>
      <c r="N85" s="63" t="n"/>
      <c r="O85" s="63" t="n"/>
    </row>
    <row r="86" hidden="1" customFormat="1" s="64">
      <c r="C86" s="63" t="n"/>
      <c r="D86" s="63" t="n"/>
      <c r="E86" s="63" t="n"/>
      <c r="F86" s="63" t="n"/>
      <c r="G86" s="66" t="inlineStr">
        <is>
          <t>Formación y Aprendizaje</t>
        </is>
      </c>
      <c r="H86" s="67" t="n"/>
      <c r="I86" s="67" t="n"/>
      <c r="J86" s="66" t="inlineStr">
        <is>
          <t>Otros</t>
        </is>
      </c>
      <c r="K86" s="63" t="n"/>
      <c r="L86" s="63" t="n"/>
      <c r="M86" s="63" t="n"/>
      <c r="N86" s="63" t="n"/>
      <c r="O86" s="63" t="n"/>
    </row>
    <row r="87" hidden="1" customFormat="1" s="64">
      <c r="C87" s="63" t="n"/>
      <c r="D87" s="63" t="n"/>
      <c r="E87" s="63" t="n"/>
      <c r="F87" s="63" t="n"/>
      <c r="G87" s="66" t="inlineStr">
        <is>
          <t>Ciencia, Tecnología e Innovación</t>
        </is>
      </c>
      <c r="H87" s="67" t="n"/>
      <c r="I87" s="67" t="n"/>
      <c r="J87" s="66" t="inlineStr">
        <is>
          <t>No Aplica</t>
        </is>
      </c>
      <c r="K87" s="63" t="n"/>
      <c r="L87" s="63" t="n"/>
      <c r="M87" s="63" t="n"/>
      <c r="N87" s="63" t="n"/>
      <c r="O87" s="63" t="n"/>
    </row>
    <row r="88" hidden="1">
      <c r="G88" s="66" t="inlineStr">
        <is>
          <t>Interacción Social Universitaria</t>
        </is>
      </c>
      <c r="H88" s="67" t="n"/>
      <c r="I88" s="67" t="n"/>
      <c r="J88" s="67" t="n"/>
      <c r="K88" s="63" t="n"/>
      <c r="L88" s="63" t="n"/>
    </row>
    <row r="89" hidden="1">
      <c r="G89" s="66" t="inlineStr">
        <is>
          <t>Bienestar Universitario</t>
        </is>
      </c>
      <c r="H89" s="67" t="n"/>
      <c r="I89" s="67" t="n"/>
      <c r="J89" s="67" t="n"/>
      <c r="K89" s="63" t="n"/>
      <c r="L89" s="63" t="n"/>
    </row>
    <row r="90" hidden="1">
      <c r="G90" s="66" t="inlineStr">
        <is>
          <t>Admisiones y Registro</t>
        </is>
      </c>
      <c r="H90" s="67" t="n"/>
      <c r="I90" s="67" t="n"/>
      <c r="J90" s="67" t="n"/>
      <c r="K90" s="63" t="n"/>
      <c r="L90" s="63" t="n"/>
    </row>
    <row r="91" hidden="1">
      <c r="G91" s="66" t="inlineStr">
        <is>
          <t>Graduados</t>
        </is>
      </c>
      <c r="H91" s="67" t="n"/>
      <c r="I91" s="67" t="n"/>
      <c r="J91" s="67" t="n"/>
      <c r="K91" s="63" t="n"/>
      <c r="L91" s="63" t="n"/>
    </row>
    <row r="92" hidden="1">
      <c r="G92" s="66" t="inlineStr">
        <is>
          <t>Dialogando con el Mundo</t>
        </is>
      </c>
      <c r="H92" s="67" t="n"/>
      <c r="I92" s="67" t="n"/>
      <c r="J92" s="67" t="n"/>
      <c r="K92" s="63" t="n"/>
      <c r="L92" s="63" t="n"/>
    </row>
    <row r="93" hidden="1">
      <c r="G93" s="66" t="inlineStr">
        <is>
          <t>Talento Humano</t>
        </is>
      </c>
      <c r="H93" s="67" t="n"/>
      <c r="I93" s="67" t="n"/>
      <c r="J93" s="67" t="n"/>
      <c r="K93" s="63" t="n"/>
      <c r="L93" s="63" t="n"/>
    </row>
    <row r="94" hidden="1">
      <c r="G94" s="66" t="inlineStr">
        <is>
          <t>Jurídica</t>
        </is>
      </c>
      <c r="H94" s="67" t="n"/>
      <c r="I94" s="67" t="n"/>
      <c r="J94" s="67" t="n"/>
      <c r="K94" s="63" t="n"/>
      <c r="L94" s="63" t="n"/>
    </row>
    <row r="95" hidden="1">
      <c r="G95" s="66" t="inlineStr">
        <is>
          <t>Financiera</t>
        </is>
      </c>
      <c r="H95" s="67" t="n"/>
      <c r="I95" s="67" t="n"/>
      <c r="J95" s="67" t="n"/>
      <c r="K95" s="63" t="n"/>
      <c r="L95" s="63" t="n"/>
    </row>
    <row r="96" hidden="1">
      <c r="G96" s="66" t="inlineStr">
        <is>
          <t>Sistemas y Tecnología</t>
        </is>
      </c>
      <c r="H96" s="67" t="n"/>
      <c r="I96" s="67" t="n"/>
      <c r="J96" s="67" t="n"/>
      <c r="K96" s="63" t="n"/>
      <c r="L96" s="63" t="n"/>
    </row>
    <row r="97" hidden="1">
      <c r="G97" s="66" t="inlineStr">
        <is>
          <t>Bienes y Servicios</t>
        </is>
      </c>
      <c r="H97" s="67" t="n"/>
      <c r="I97" s="67" t="n"/>
      <c r="J97" s="67" t="n"/>
      <c r="K97" s="63" t="n"/>
      <c r="L97" s="63" t="n"/>
    </row>
    <row r="98" hidden="1">
      <c r="G98" s="66" t="inlineStr">
        <is>
          <t>Documental</t>
        </is>
      </c>
      <c r="H98" s="67" t="n"/>
      <c r="I98" s="67" t="n"/>
      <c r="J98" s="67" t="n"/>
    </row>
    <row r="99" hidden="1">
      <c r="G99" s="66" t="inlineStr">
        <is>
          <t>Apoyo Académico</t>
        </is>
      </c>
      <c r="H99" s="67" t="n"/>
      <c r="I99" s="67" t="n"/>
      <c r="J99" s="67" t="n"/>
    </row>
    <row r="100" hidden="1">
      <c r="G100" s="66" t="inlineStr">
        <is>
          <t>Control Interno</t>
        </is>
      </c>
      <c r="H100" s="67" t="n"/>
      <c r="I100" s="67" t="n"/>
      <c r="J100" s="67" t="n"/>
    </row>
    <row r="101" hidden="1">
      <c r="G101" s="66" t="inlineStr">
        <is>
          <t>Control Disciplinario</t>
        </is>
      </c>
      <c r="H101" s="67" t="n"/>
      <c r="I101" s="67" t="n"/>
      <c r="J101" s="67" t="n"/>
    </row>
    <row r="102" hidden="1">
      <c r="G102" s="66" t="inlineStr">
        <is>
          <t>Servicio de Atención al Ciudadano</t>
        </is>
      </c>
      <c r="H102" s="67" t="n"/>
      <c r="I102" s="67" t="n"/>
      <c r="J102" s="67" t="n"/>
    </row>
  </sheetData>
  <sheetProtection selectLockedCells="1" selectUnlockedCells="0" algorithmName="SHA-512" sheet="1" objects="0" insertRows="1" insertHyperlinks="1" autoFilter="1" scenarios="0" formatColumns="0" deleteColumns="1" insertColumns="1" pivotTables="1" deleteRows="1" formatCells="0" saltValue="IOYPHANB+QFS2Su59c9gpw==" formatRows="0" sort="1" spinCount="100000" hashValue="7RkNvbe1lItGaxut8vroCXzDAg3LXhyxDmbL3P80TOD7v6LKp45K7RFpl3XcyunHmzkkgC5DXuR9kkmY5W3YoQ=="/>
  <mergeCells count="96">
    <mergeCell ref="L17:M17"/>
    <mergeCell ref="C61:F61"/>
    <mergeCell ref="C52:O52"/>
    <mergeCell ref="J35:O40"/>
    <mergeCell ref="G55:J55"/>
    <mergeCell ref="K54:O54"/>
    <mergeCell ref="K55:O55"/>
    <mergeCell ref="K64:O64"/>
    <mergeCell ref="J41:O41"/>
    <mergeCell ref="B2:C4"/>
    <mergeCell ref="C62:F62"/>
    <mergeCell ref="C15:O15"/>
    <mergeCell ref="J43:O43"/>
    <mergeCell ref="K56:O56"/>
    <mergeCell ref="C64:F64"/>
    <mergeCell ref="J20:K22"/>
    <mergeCell ref="J42:O42"/>
    <mergeCell ref="E6:L6"/>
    <mergeCell ref="C26:O26"/>
    <mergeCell ref="C54:F54"/>
    <mergeCell ref="C63:F63"/>
    <mergeCell ref="C17:D17"/>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H17:I17"/>
    <mergeCell ref="G61:J61"/>
    <mergeCell ref="K12:O12"/>
    <mergeCell ref="C27:I43"/>
    <mergeCell ref="G62:J62"/>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K61:O61"/>
    <mergeCell ref="E23:G23"/>
    <mergeCell ref="L18:M19"/>
    <mergeCell ref="C60:F60"/>
    <mergeCell ref="E20:G22"/>
    <mergeCell ref="K62:O62"/>
    <mergeCell ref="C24:D24"/>
    <mergeCell ref="G64:J64"/>
    <mergeCell ref="G54:J54"/>
    <mergeCell ref="M7:O7"/>
    <mergeCell ref="G63:J63"/>
    <mergeCell ref="E5:L5"/>
    <mergeCell ref="H20:I22"/>
    <mergeCell ref="C10:O11"/>
    <mergeCell ref="G56:J56"/>
    <mergeCell ref="K63:O63"/>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20:G22" showDropDown="0" showInputMessage="1" showErrorMessage="1" allowBlank="1" type="list">
      <formula1>$J$79:$J$80</formula1>
    </dataValidation>
    <dataValidation sqref="J20:K22" showDropDown="0" showInputMessage="1" showErrorMessage="1" allowBlank="1" type="list">
      <formula1>$J$81:$J$87</formula1>
    </dataValidation>
    <dataValidation sqref="J17:K17" showDropDown="0" showInputMessage="1" showErrorMessage="1" allowBlank="1" type="list">
      <formula1>$J$76:$J$78</formula1>
    </dataValidation>
    <dataValidation sqref="E12:H12" showDropDown="0" showInputMessage="1" showErrorMessage="1" allowBlank="1" type="list">
      <formula1>$G$76:$G$79</formula1>
    </dataValidation>
    <dataValidation sqref="E13:O13" showDropDown="0" showInputMessage="1" showErrorMessage="1" allowBlank="1" type="list">
      <formula1>$G$80:$G$102</formula1>
    </dataValidation>
  </dataValidations>
  <hyperlinks>
    <hyperlink ref="B2" location="'MATRIZ DE INDICADORES'!A1" display="    REGRESAR"/>
  </hyperlinks>
  <pageMargins left="0.7" right="0.7" top="0.75" bottom="0.75" header="0.3" footer="0.3"/>
  <pageSetup orientation="landscape" paperSize="5" scale="45" fitToHeight="0"/>
  <drawing xmlns:r="http://schemas.openxmlformats.org/officeDocument/2006/relationships" r:id="rId1"/>
  <legacyDrawing xmlns:r="http://schemas.openxmlformats.org/officeDocument/2006/relationships" r:id="anysvml"/>
</worksheet>
</file>

<file path=xl/worksheets/sheet7.xml><?xml version="1.0" encoding="utf-8"?>
<worksheet xmlns="http://schemas.openxmlformats.org/spreadsheetml/2006/main">
  <sheetPr codeName="Hoja87">
    <tabColor rgb="FFEDE394"/>
    <outlinePr summaryBelow="1" summaryRight="1"/>
    <pageSetUpPr fitToPage="1"/>
  </sheetPr>
  <dimension ref="A1:AB93"/>
  <sheetViews>
    <sheetView topLeftCell="A37" zoomScale="70" zoomScaleNormal="70" workbookViewId="0">
      <selection activeCell="J28" sqref="J28:O33"/>
    </sheetView>
  </sheetViews>
  <sheetFormatPr baseColWidth="10" defaultColWidth="11.44140625" defaultRowHeight="15"/>
  <cols>
    <col width="4" customWidth="1" style="14" min="1" max="1"/>
    <col width="6.6640625" customWidth="1" style="14" min="2" max="2"/>
    <col width="24.88671875" customWidth="1" style="13" min="3" max="3"/>
    <col width="15.109375" customWidth="1" style="13" min="4" max="4"/>
    <col width="12.6640625" customWidth="1" style="13" min="5" max="5"/>
    <col width="15.109375" customWidth="1" style="13" min="6" max="6"/>
    <col width="14" customWidth="1" style="13" min="7" max="7"/>
    <col width="11.44140625" customWidth="1" style="13" min="8" max="8"/>
    <col width="12.88671875" customWidth="1" style="13" min="9" max="9"/>
    <col width="15.5546875" customWidth="1" style="13" min="10" max="10"/>
    <col width="14.44140625" customWidth="1" style="13" min="11" max="11"/>
    <col width="15.33203125" customWidth="1" style="13" min="12" max="15"/>
    <col width="6.6640625" customWidth="1" style="14" min="16" max="16"/>
    <col width="11.44140625" customWidth="1" style="14" min="17" max="16384"/>
  </cols>
  <sheetData>
    <row r="1" ht="8.25" customFormat="1" customHeight="1" s="15">
      <c r="C1" s="16" t="n"/>
      <c r="D1" s="16" t="n"/>
      <c r="E1" s="16" t="n"/>
      <c r="F1" s="16" t="n"/>
      <c r="G1" s="16" t="n"/>
      <c r="H1" s="16" t="n"/>
      <c r="I1" s="16" t="n"/>
      <c r="J1" s="16" t="n"/>
      <c r="K1" s="16" t="n"/>
      <c r="L1" s="16" t="n"/>
      <c r="M1" s="16" t="n"/>
      <c r="N1" s="16" t="n"/>
      <c r="O1" s="16" t="n"/>
    </row>
    <row r="2" ht="15.75" customFormat="1" customHeight="1" s="15">
      <c r="B2" s="134" t="inlineStr">
        <is>
          <t xml:space="preserve">      REGRESAR</t>
        </is>
      </c>
      <c r="D2" s="5" t="n"/>
      <c r="E2" s="5" t="n"/>
      <c r="F2" s="5" t="n"/>
      <c r="G2" s="5" t="n"/>
      <c r="H2" s="5" t="n"/>
      <c r="I2" s="5" t="n"/>
      <c r="J2" s="5" t="n"/>
      <c r="K2" s="5" t="n"/>
      <c r="L2" s="5" t="n"/>
      <c r="M2" s="5" t="n"/>
      <c r="N2" s="5" t="n"/>
      <c r="O2" s="5" t="n"/>
      <c r="P2" s="12" t="n"/>
    </row>
    <row r="3" ht="15.75" customFormat="1" customHeight="1" s="15">
      <c r="D3" s="5" t="n"/>
      <c r="E3" s="5" t="n"/>
      <c r="F3" s="5" t="n"/>
      <c r="G3" s="5" t="n"/>
      <c r="H3" s="5" t="n"/>
      <c r="I3" s="5" t="n"/>
      <c r="J3" s="5" t="n"/>
      <c r="K3" s="5" t="n"/>
      <c r="L3" s="5" t="n"/>
      <c r="M3" s="5" t="n"/>
      <c r="N3" s="5" t="n"/>
      <c r="O3" s="5" t="n"/>
      <c r="P3" s="12" t="n"/>
    </row>
    <row r="4" ht="15" customFormat="1" customHeight="1" s="15">
      <c r="D4" s="5" t="n"/>
      <c r="E4" s="5" t="n"/>
      <c r="F4" s="5" t="n"/>
      <c r="G4" s="5" t="n"/>
      <c r="H4" s="5" t="n"/>
      <c r="I4" s="5" t="n"/>
      <c r="J4" s="5" t="n"/>
      <c r="K4" s="5" t="n"/>
      <c r="L4" s="5" t="n"/>
      <c r="M4" s="5" t="n"/>
      <c r="N4" s="5" t="n"/>
      <c r="O4" s="5" t="n"/>
      <c r="P4" s="12" t="n"/>
    </row>
    <row r="5" ht="15.75" customFormat="1" customHeight="1" s="15">
      <c r="B5" s="12" t="n"/>
      <c r="C5" s="160" t="n"/>
      <c r="D5" s="461" t="n"/>
      <c r="E5" s="324" t="inlineStr">
        <is>
          <t>MACROPROCESO ESTRATÉGICO</t>
        </is>
      </c>
      <c r="F5" s="417" t="n"/>
      <c r="G5" s="417" t="n"/>
      <c r="H5" s="417" t="n"/>
      <c r="I5" s="417" t="n"/>
      <c r="J5" s="417" t="n"/>
      <c r="K5" s="417" t="n"/>
      <c r="L5" s="418" t="n"/>
      <c r="M5" s="143" t="inlineStr">
        <is>
          <t>CÓDIGO: ESGr027</t>
        </is>
      </c>
      <c r="N5" s="417" t="n"/>
      <c r="O5" s="418" t="n"/>
      <c r="P5" s="12" t="n"/>
    </row>
    <row r="6" ht="15.75" customFormat="1" customHeight="1" s="15">
      <c r="B6" s="68" t="n"/>
      <c r="C6" s="419" t="n"/>
      <c r="D6" s="452" t="n"/>
      <c r="E6" s="324" t="inlineStr">
        <is>
          <t>PROCESO GESTIÓN SISTEMAS INTEGRADOS - CALIDAD</t>
        </is>
      </c>
      <c r="F6" s="417" t="n"/>
      <c r="G6" s="417" t="n"/>
      <c r="H6" s="417" t="n"/>
      <c r="I6" s="417" t="n"/>
      <c r="J6" s="417" t="n"/>
      <c r="K6" s="417" t="n"/>
      <c r="L6" s="418" t="n"/>
      <c r="M6" s="143" t="inlineStr">
        <is>
          <t>VERSIÓN: 10</t>
        </is>
      </c>
      <c r="N6" s="417" t="n"/>
      <c r="O6" s="418" t="n"/>
      <c r="P6" s="12" t="n"/>
    </row>
    <row r="7" ht="15.75" customFormat="1" customHeight="1" s="15">
      <c r="B7" s="12" t="n"/>
      <c r="C7" s="419" t="n"/>
      <c r="D7" s="452" t="n"/>
      <c r="E7" s="324" t="inlineStr">
        <is>
          <t>MATRIZ Y FICHA DE MEDICIÓN DE INDICADORES Y SEGUIMIENTO A LOS PROCESOS DE GESTIÓN</t>
        </is>
      </c>
      <c r="F7" s="414" t="n"/>
      <c r="G7" s="414" t="n"/>
      <c r="H7" s="414" t="n"/>
      <c r="I7" s="414" t="n"/>
      <c r="J7" s="414" t="n"/>
      <c r="K7" s="414" t="n"/>
      <c r="L7" s="461" t="n"/>
      <c r="M7" s="143" t="inlineStr">
        <is>
          <t>VIGENCIA: 2026-02-26</t>
        </is>
      </c>
      <c r="N7" s="417" t="n"/>
      <c r="O7" s="418" t="n"/>
      <c r="P7" s="12" t="n"/>
    </row>
    <row r="8" ht="15.75" customFormat="1" customHeight="1" s="15">
      <c r="B8" s="12" t="n"/>
      <c r="C8" s="422" t="n"/>
      <c r="D8" s="455" t="n"/>
      <c r="E8" s="422" t="n"/>
      <c r="F8" s="423" t="n"/>
      <c r="G8" s="423" t="n"/>
      <c r="H8" s="423" t="n"/>
      <c r="I8" s="423" t="n"/>
      <c r="J8" s="423" t="n"/>
      <c r="K8" s="423" t="n"/>
      <c r="L8" s="455" t="n"/>
      <c r="M8" s="143" t="inlineStr">
        <is>
          <t>PÁGINA: 6 de 7</t>
        </is>
      </c>
      <c r="N8" s="417" t="n"/>
      <c r="O8" s="418" t="n"/>
      <c r="P8" s="12" t="n"/>
    </row>
    <row r="9" ht="15.75" customFormat="1" customHeight="1" s="15">
      <c r="B9" s="12" t="n"/>
      <c r="C9" s="151" t="n"/>
      <c r="D9" s="414" t="n"/>
      <c r="E9" s="414" t="n"/>
      <c r="F9" s="414" t="n"/>
      <c r="G9" s="414" t="n"/>
      <c r="H9" s="414" t="n"/>
      <c r="I9" s="414" t="n"/>
      <c r="J9" s="414" t="n"/>
      <c r="K9" s="414" t="n"/>
      <c r="L9" s="414" t="n"/>
      <c r="M9" s="414" t="n"/>
      <c r="N9" s="414" t="n"/>
      <c r="O9" s="414" t="n"/>
      <c r="P9" s="12" t="n"/>
    </row>
    <row r="10" ht="15.75" customFormat="1" customHeight="1" s="15">
      <c r="B10" s="12" t="n"/>
      <c r="C10" s="152" t="inlineStr">
        <is>
          <t>FICHA DE INDICADOR</t>
        </is>
      </c>
      <c r="D10" s="462" t="n"/>
      <c r="E10" s="462" t="n"/>
      <c r="F10" s="462" t="n"/>
      <c r="G10" s="462" t="n"/>
      <c r="H10" s="462" t="n"/>
      <c r="I10" s="462" t="n"/>
      <c r="J10" s="462" t="n"/>
      <c r="K10" s="462" t="n"/>
      <c r="L10" s="462" t="n"/>
      <c r="M10" s="462" t="n"/>
      <c r="N10" s="462" t="n"/>
      <c r="O10" s="463" t="n"/>
      <c r="P10" s="12" t="n"/>
    </row>
    <row r="11" ht="15" customFormat="1" customHeight="1" s="15">
      <c r="B11" s="12" t="n"/>
      <c r="C11" s="464" t="n"/>
      <c r="D11" s="465" t="n"/>
      <c r="E11" s="465" t="n"/>
      <c r="F11" s="465" t="n"/>
      <c r="G11" s="465" t="n"/>
      <c r="H11" s="465" t="n"/>
      <c r="I11" s="465" t="n"/>
      <c r="J11" s="465" t="n"/>
      <c r="K11" s="465" t="n"/>
      <c r="L11" s="465" t="n"/>
      <c r="M11" s="465" t="n"/>
      <c r="N11" s="465" t="n"/>
      <c r="O11" s="466" t="n"/>
      <c r="P11" s="12" t="n"/>
    </row>
    <row r="12" ht="30" customFormat="1" customHeight="1" s="15">
      <c r="B12" s="12" t="n"/>
      <c r="C12" s="153" t="inlineStr">
        <is>
          <t>MACROPROCESO</t>
        </is>
      </c>
      <c r="D12" s="418" t="n"/>
      <c r="E12" s="154" t="inlineStr">
        <is>
          <t>Apoyo</t>
        </is>
      </c>
      <c r="F12" s="417" t="n"/>
      <c r="G12" s="417" t="n"/>
      <c r="H12" s="418" t="n"/>
      <c r="I12" s="153" t="inlineStr">
        <is>
          <t>NOMBRE DEL INDICADOR</t>
        </is>
      </c>
      <c r="J12" s="418" t="n"/>
      <c r="K12" s="155" t="inlineStr">
        <is>
          <t>Eficacia en la defensa judicial de las acciones de tutela en que la Universidad es la accionada</t>
        </is>
      </c>
      <c r="L12" s="417" t="n"/>
      <c r="M12" s="417" t="n"/>
      <c r="N12" s="417" t="n"/>
      <c r="O12" s="418" t="n"/>
      <c r="P12" s="12" t="n"/>
    </row>
    <row r="13" customFormat="1" s="15">
      <c r="B13" s="12" t="n"/>
      <c r="C13" s="156" t="inlineStr">
        <is>
          <t>PROCESO GESTIÓN</t>
        </is>
      </c>
      <c r="D13" s="418" t="n"/>
      <c r="E13" s="157" t="inlineStr">
        <is>
          <t>Jurídica</t>
        </is>
      </c>
      <c r="F13" s="417" t="n"/>
      <c r="G13" s="417" t="n"/>
      <c r="H13" s="417" t="n"/>
      <c r="I13" s="417" t="n"/>
      <c r="J13" s="417" t="n"/>
      <c r="K13" s="417" t="n"/>
      <c r="L13" s="417" t="n"/>
      <c r="M13" s="417" t="n"/>
      <c r="N13" s="417" t="n"/>
      <c r="O13" s="418" t="n"/>
      <c r="P13" s="12" t="n"/>
    </row>
    <row r="14" customFormat="1" s="15">
      <c r="B14" s="12" t="n"/>
      <c r="C14" s="156" t="inlineStr">
        <is>
          <t>RESPONSABLE DE MEDICIÓN</t>
        </is>
      </c>
      <c r="D14" s="418" t="n"/>
      <c r="E14" s="157" t="inlineStr">
        <is>
          <t>Director(a) Jurídica</t>
        </is>
      </c>
      <c r="F14" s="417" t="n"/>
      <c r="G14" s="417" t="n"/>
      <c r="H14" s="417" t="n"/>
      <c r="I14" s="417" t="n"/>
      <c r="J14" s="417" t="n"/>
      <c r="K14" s="417" t="n"/>
      <c r="L14" s="417" t="n"/>
      <c r="M14" s="417" t="n"/>
      <c r="N14" s="417" t="n"/>
      <c r="O14" s="418" t="n"/>
      <c r="P14" s="12" t="n"/>
    </row>
    <row r="15" customFormat="1" s="15">
      <c r="B15" s="12" t="n"/>
      <c r="C15" s="159" t="n"/>
      <c r="D15" s="417" t="n"/>
      <c r="E15" s="417" t="n"/>
      <c r="F15" s="417" t="n"/>
      <c r="G15" s="417" t="n"/>
      <c r="H15" s="417" t="n"/>
      <c r="I15" s="417" t="n"/>
      <c r="J15" s="417" t="n"/>
      <c r="K15" s="417" t="n"/>
      <c r="L15" s="417" t="n"/>
      <c r="M15" s="417" t="n"/>
      <c r="N15" s="417" t="n"/>
      <c r="O15" s="418" t="n"/>
      <c r="P15" s="12" t="n"/>
    </row>
    <row r="16" customFormat="1" s="15">
      <c r="B16" s="12" t="n"/>
      <c r="C16" s="150" t="inlineStr">
        <is>
          <t>1. COMPORTAMIENTO DE INDICADOR</t>
        </is>
      </c>
      <c r="D16" s="417" t="n"/>
      <c r="E16" s="417" t="n"/>
      <c r="F16" s="417" t="n"/>
      <c r="G16" s="417" t="n"/>
      <c r="H16" s="417" t="n"/>
      <c r="I16" s="417" t="n"/>
      <c r="J16" s="417" t="n"/>
      <c r="K16" s="417" t="n"/>
      <c r="L16" s="417" t="n"/>
      <c r="M16" s="417" t="n"/>
      <c r="N16" s="417" t="n"/>
      <c r="O16" s="418" t="n"/>
      <c r="P16" s="12" t="n"/>
    </row>
    <row r="17" ht="36" customFormat="1" customHeight="1" s="15">
      <c r="B17" s="12" t="n"/>
      <c r="C17" s="156" t="inlineStr">
        <is>
          <t>CLASIFICACIÓN DE LA MEDICIÓN</t>
        </is>
      </c>
      <c r="D17" s="418" t="n"/>
      <c r="E17" s="467" t="n">
        <v>1</v>
      </c>
      <c r="F17" s="417" t="n"/>
      <c r="G17" s="418" t="n"/>
      <c r="H17" s="156" t="inlineStr">
        <is>
          <t>TIPO DE INDICADOR</t>
        </is>
      </c>
      <c r="I17" s="418" t="n"/>
      <c r="J17" s="468" t="inlineStr">
        <is>
          <t>Eficacia</t>
        </is>
      </c>
      <c r="K17" s="418" t="n"/>
      <c r="L17" s="156" t="inlineStr">
        <is>
          <t>META</t>
        </is>
      </c>
      <c r="M17" s="418" t="n"/>
      <c r="N17" s="177" t="n">
        <v>0.88</v>
      </c>
      <c r="O17" s="418" t="n"/>
      <c r="P17" s="162" t="n"/>
    </row>
    <row r="18" ht="31.5" customFormat="1" customHeight="1" s="15">
      <c r="B18" s="12" t="n"/>
      <c r="C18" s="156" t="inlineStr">
        <is>
          <t>FORMULA</t>
        </is>
      </c>
      <c r="D18" s="461" t="n"/>
      <c r="E18" s="156" t="inlineStr">
        <is>
          <t>NUMERADOR</t>
        </is>
      </c>
      <c r="F18" s="418" t="n"/>
      <c r="G18" s="468" t="inlineStr">
        <is>
          <t xml:space="preserve">No.  tutelas ganadas *100 </t>
        </is>
      </c>
      <c r="H18" s="417" t="n"/>
      <c r="I18" s="417" t="n"/>
      <c r="J18" s="417" t="n"/>
      <c r="K18" s="418" t="n"/>
      <c r="L18" s="156" t="inlineStr">
        <is>
          <t>UNIDAD DE MEDIDA</t>
        </is>
      </c>
      <c r="M18" s="461" t="n"/>
      <c r="N18" s="177" t="inlineStr">
        <is>
          <t>Porcentaje</t>
        </is>
      </c>
      <c r="O18" s="461" t="n"/>
    </row>
    <row r="19" ht="30.75" customFormat="1" customHeight="1" s="15">
      <c r="B19" s="12" t="n"/>
      <c r="C19" s="422" t="n"/>
      <c r="D19" s="455" t="n"/>
      <c r="E19" s="156" t="inlineStr">
        <is>
          <t>DENOMINADOR</t>
        </is>
      </c>
      <c r="F19" s="418" t="n"/>
      <c r="G19" s="468" t="inlineStr">
        <is>
          <t>Total tutelas accionadas cerradas</t>
        </is>
      </c>
      <c r="H19" s="417" t="n"/>
      <c r="I19" s="417" t="n"/>
      <c r="J19" s="417" t="n"/>
      <c r="K19" s="418" t="n"/>
      <c r="L19" s="422" t="n"/>
      <c r="M19" s="455" t="n"/>
      <c r="N19" s="422" t="n"/>
      <c r="O19" s="455" t="n"/>
      <c r="P19" s="12" t="n"/>
    </row>
    <row r="20" ht="15.75" customFormat="1" customHeight="1" s="15">
      <c r="B20" s="12" t="n"/>
      <c r="C20" s="156" t="inlineStr">
        <is>
          <t>TENDENCIA</t>
        </is>
      </c>
      <c r="D20" s="461" t="n"/>
      <c r="E20" s="198" t="inlineStr">
        <is>
          <t>Positiva</t>
        </is>
      </c>
      <c r="F20" s="414" t="n"/>
      <c r="G20" s="461" t="n"/>
      <c r="H20" s="153" t="inlineStr">
        <is>
          <t>NIVEL DE SEGREGACIÓN *</t>
        </is>
      </c>
      <c r="I20" s="461" t="n"/>
      <c r="J20" s="198" t="inlineStr">
        <is>
          <t>No Aplica</t>
        </is>
      </c>
      <c r="K20" s="461" t="n"/>
      <c r="L20" s="156" t="inlineStr">
        <is>
          <t>ESCALA</t>
        </is>
      </c>
      <c r="M20" s="417" t="n"/>
      <c r="N20" s="417" t="n"/>
      <c r="O20" s="418" t="n"/>
      <c r="P20" s="12" t="n"/>
    </row>
    <row r="21" ht="15.75" customFormat="1" customHeight="1" s="15">
      <c r="B21" s="12" t="n"/>
      <c r="C21" s="419" t="n"/>
      <c r="D21" s="452" t="n"/>
      <c r="E21" s="419" t="n"/>
      <c r="G21" s="452" t="n"/>
      <c r="H21" s="419" t="n"/>
      <c r="I21" s="452" t="n"/>
      <c r="J21" s="419" t="n"/>
      <c r="K21" s="452" t="n"/>
      <c r="L21" s="198" t="inlineStr">
        <is>
          <t>Deficiente</t>
        </is>
      </c>
      <c r="M21" s="198" t="inlineStr">
        <is>
          <t>Aceptable</t>
        </is>
      </c>
      <c r="N21" s="198" t="inlineStr">
        <is>
          <t>Bueno</t>
        </is>
      </c>
      <c r="O21" s="198" t="inlineStr">
        <is>
          <t>Excelente</t>
        </is>
      </c>
      <c r="P21" s="12" t="n"/>
    </row>
    <row r="22" ht="15.75" customFormat="1" customHeight="1" s="15">
      <c r="B22" s="12" t="n"/>
      <c r="C22" s="422" t="n"/>
      <c r="D22" s="455" t="n"/>
      <c r="E22" s="422" t="n"/>
      <c r="F22" s="423" t="n"/>
      <c r="G22" s="455" t="n"/>
      <c r="H22" s="422" t="n"/>
      <c r="I22" s="455" t="n"/>
      <c r="J22" s="422" t="n"/>
      <c r="K22" s="455" t="n"/>
      <c r="L22" s="49" t="inlineStr">
        <is>
          <t>0% - 42,9%</t>
        </is>
      </c>
      <c r="M22" s="50" t="inlineStr">
        <is>
          <t>43% - 62,9%</t>
        </is>
      </c>
      <c r="N22" s="51" t="inlineStr">
        <is>
          <t xml:space="preserve">63% - 87,9% </t>
        </is>
      </c>
      <c r="O22" s="52" t="inlineStr">
        <is>
          <t>&gt;=88%</t>
        </is>
      </c>
      <c r="P22" s="12" t="n"/>
    </row>
    <row r="23" ht="26.25" customFormat="1" customHeight="1" s="15">
      <c r="B23" s="12" t="n"/>
      <c r="C23" s="156" t="inlineStr">
        <is>
          <t>ORIGEN DE DATOS NUMERADOR</t>
        </is>
      </c>
      <c r="D23" s="418" t="n"/>
      <c r="E23" s="199" t="inlineStr">
        <is>
          <t>Documento en Excel - AJUr013</t>
        </is>
      </c>
      <c r="F23" s="417" t="n"/>
      <c r="G23" s="418" t="n"/>
      <c r="H23" s="472" t="inlineStr">
        <is>
          <t>FRECUENCIA DE LA MEDICIÓN</t>
        </is>
      </c>
      <c r="I23" s="461" t="n"/>
      <c r="J23" s="198" t="inlineStr">
        <is>
          <t>TRIMESTRAL</t>
        </is>
      </c>
      <c r="K23" s="461" t="n"/>
      <c r="L23" s="156" t="inlineStr">
        <is>
          <t>FRECUENCIA DE RESULTADO</t>
        </is>
      </c>
      <c r="M23" s="461" t="n"/>
      <c r="N23" s="198" t="inlineStr">
        <is>
          <t>TRIMESTRAL</t>
        </is>
      </c>
      <c r="O23" s="461" t="n"/>
      <c r="P23" s="12" t="n"/>
    </row>
    <row r="24" ht="26.25" customFormat="1" customHeight="1" s="15">
      <c r="B24" s="12" t="n"/>
      <c r="C24" s="156" t="inlineStr">
        <is>
          <t>ORIGEN DE DATOS DENOMINADOR</t>
        </is>
      </c>
      <c r="D24" s="418" t="n"/>
      <c r="E24" s="199" t="inlineStr">
        <is>
          <t>Documento en Excel - AJUr013</t>
        </is>
      </c>
      <c r="F24" s="417" t="n"/>
      <c r="G24" s="418" t="n"/>
      <c r="H24" s="423" t="n"/>
      <c r="I24" s="455" t="n"/>
      <c r="J24" s="422" t="n"/>
      <c r="K24" s="455" t="n"/>
      <c r="L24" s="422" t="n"/>
      <c r="M24" s="455" t="n"/>
      <c r="N24" s="422" t="n"/>
      <c r="O24" s="455" t="n"/>
      <c r="P24" s="12" t="n"/>
    </row>
    <row r="25" ht="15.75" customFormat="1" customHeight="1" s="15">
      <c r="B25" s="12" t="n"/>
      <c r="C25" s="11" t="n"/>
      <c r="D25" s="11" t="n"/>
      <c r="E25" s="184" t="n"/>
      <c r="F25" s="184" t="n"/>
      <c r="G25" s="11" t="n"/>
      <c r="H25" s="11" t="n"/>
      <c r="I25" s="11" t="n"/>
      <c r="J25" s="184" t="n"/>
      <c r="K25" s="184" t="n"/>
      <c r="L25" s="11" t="n"/>
      <c r="M25" s="11" t="n"/>
      <c r="N25" s="184" t="n"/>
      <c r="O25" s="184" t="n"/>
      <c r="P25" s="12" t="n"/>
    </row>
    <row r="26" ht="15" customFormat="1" customHeight="1" s="15">
      <c r="B26" s="12" t="n"/>
      <c r="C26" s="150" t="inlineStr">
        <is>
          <t>RESULTADOS</t>
        </is>
      </c>
      <c r="D26" s="417" t="n"/>
      <c r="E26" s="417" t="n"/>
      <c r="F26" s="417" t="n"/>
      <c r="G26" s="417" t="n"/>
      <c r="H26" s="417" t="n"/>
      <c r="I26" s="417" t="n"/>
      <c r="J26" s="417" t="n"/>
      <c r="K26" s="417" t="n"/>
      <c r="L26" s="417" t="n"/>
      <c r="M26" s="417" t="n"/>
      <c r="N26" s="417" t="n"/>
      <c r="O26" s="418" t="n"/>
      <c r="P26" s="12" t="n"/>
    </row>
    <row r="27" ht="19.2" customFormat="1" customHeight="1" s="15">
      <c r="B27" s="12" t="n"/>
      <c r="C27" s="160" t="n"/>
      <c r="D27" s="414" t="n"/>
      <c r="E27" s="414" t="n"/>
      <c r="F27" s="414" t="n"/>
      <c r="G27" s="414" t="n"/>
      <c r="H27" s="414" t="n"/>
      <c r="I27" s="461" t="n"/>
      <c r="J27" s="201" t="inlineStr">
        <is>
          <t>ANÁLISIS DE DATOS</t>
        </is>
      </c>
      <c r="K27" s="414" t="n"/>
      <c r="L27" s="414" t="n"/>
      <c r="M27" s="414" t="n"/>
      <c r="N27" s="414" t="n"/>
      <c r="O27" s="461" t="n"/>
      <c r="P27" s="162" t="n"/>
    </row>
    <row r="28" ht="49.95" customFormat="1" customHeight="1" s="15">
      <c r="B28" s="12" t="n"/>
      <c r="C28" s="419" t="n"/>
      <c r="I28" s="452" t="n"/>
      <c r="J28" s="213" t="inlineStr">
        <is>
          <t>I TRIMESTRE:
Se evidencia un resultado del 100% de efectividad, dado que durante el trimestre se atendieron 10 acciones de tutela, de las cuales la totalidad (10) fueron falladas a favor de la Universidad de Cundinamarca. Este resultado refleja una gestión jurídica sólida, caracterizada por la adecuada estructuración de las respuestas, el cumplimiento oportuno de los términos procesales y la efectiva articulación del equipo jurídico.</t>
        </is>
      </c>
      <c r="K28" s="473" t="n"/>
      <c r="L28" s="473" t="n"/>
      <c r="M28" s="473" t="n"/>
      <c r="N28" s="473" t="n"/>
      <c r="O28" s="474" t="n"/>
    </row>
    <row r="29" ht="33" customFormat="1" customHeight="1" s="15">
      <c r="B29" s="12" t="n"/>
      <c r="C29" s="419" t="n"/>
      <c r="I29" s="452" t="n"/>
      <c r="J29" s="473" t="n"/>
      <c r="K29" s="473" t="n"/>
      <c r="L29" s="473" t="n"/>
      <c r="M29" s="473" t="n"/>
      <c r="N29" s="473" t="n"/>
      <c r="O29" s="474" t="n"/>
      <c r="P29" s="12" t="n"/>
    </row>
    <row r="30" ht="32.4" customFormat="1" customHeight="1" s="15">
      <c r="B30" s="12" t="n"/>
      <c r="C30" s="419" t="n"/>
      <c r="I30" s="452" t="n"/>
      <c r="J30" s="473" t="n"/>
      <c r="K30" s="473" t="n"/>
      <c r="L30" s="473" t="n"/>
      <c r="M30" s="473" t="n"/>
      <c r="N30" s="473" t="n"/>
      <c r="O30" s="474" t="n"/>
      <c r="P30" s="12" t="n"/>
    </row>
    <row r="31" ht="30" customFormat="1" customHeight="1" s="15">
      <c r="B31" s="12" t="n"/>
      <c r="C31" s="419" t="n"/>
      <c r="I31" s="452" t="n"/>
      <c r="J31" s="473" t="n"/>
      <c r="K31" s="473" t="n"/>
      <c r="L31" s="473" t="n"/>
      <c r="M31" s="473" t="n"/>
      <c r="N31" s="473" t="n"/>
      <c r="O31" s="474" t="n"/>
      <c r="P31" s="12" t="n"/>
    </row>
    <row r="32" ht="22.95" customFormat="1" customHeight="1" s="15">
      <c r="B32" s="12" t="n"/>
      <c r="C32" s="419" t="n"/>
      <c r="I32" s="452" t="n"/>
      <c r="J32" s="473" t="n"/>
      <c r="K32" s="473" t="n"/>
      <c r="L32" s="473" t="n"/>
      <c r="M32" s="473" t="n"/>
      <c r="N32" s="473" t="n"/>
      <c r="O32" s="474" t="n"/>
      <c r="P32" s="12" t="n"/>
    </row>
    <row r="33" customFormat="1" s="15">
      <c r="B33" s="12" t="n"/>
      <c r="C33" s="419" t="n"/>
      <c r="I33" s="452" t="n"/>
      <c r="J33" s="434" t="n"/>
      <c r="K33" s="434" t="n"/>
      <c r="L33" s="434" t="n"/>
      <c r="M33" s="434" t="n"/>
      <c r="N33" s="434" t="n"/>
      <c r="O33" s="435" t="n"/>
      <c r="P33" s="12" t="n"/>
    </row>
    <row r="34" ht="15.75" customFormat="1" customHeight="1" s="15">
      <c r="B34" s="12" t="n"/>
      <c r="C34" s="419" t="n"/>
      <c r="I34" s="452" t="n"/>
      <c r="J34" s="219" t="inlineStr">
        <is>
          <t>ACCIÓN FORMULADA</t>
        </is>
      </c>
      <c r="O34" s="452" t="n"/>
      <c r="P34" s="12" t="n"/>
    </row>
    <row r="35" ht="22.2" customFormat="1" customHeight="1" s="15">
      <c r="B35" s="12" t="n"/>
      <c r="C35" s="419" t="n"/>
      <c r="I35" s="452" t="n"/>
      <c r="J35" s="213" t="inlineStr">
        <is>
          <t>I TRIMESTRE:
Mantener y fortalecer las estrategias implementadas en la defensa judicial, propendiendo por la sostenibilidad del nivel de eficacia alcanzado. Asimismo, se continuará con el seguimiento permanente de los procesos y la optimización en los tiempos de respuesta, con el fin de garantizar la mejora continua en la protección de los intereses institucionales.</t>
        </is>
      </c>
      <c r="K35" s="473" t="n"/>
      <c r="L35" s="473" t="n"/>
      <c r="M35" s="473" t="n"/>
      <c r="N35" s="473" t="n"/>
      <c r="O35" s="474" t="n"/>
      <c r="P35" s="12" t="n"/>
    </row>
    <row r="36" ht="26.4" customFormat="1" customHeight="1" s="15">
      <c r="B36" s="12" t="n"/>
      <c r="C36" s="419" t="n"/>
      <c r="I36" s="452" t="n"/>
      <c r="J36" s="473" t="n"/>
      <c r="K36" s="473" t="n"/>
      <c r="L36" s="473" t="n"/>
      <c r="M36" s="473" t="n"/>
      <c r="N36" s="473" t="n"/>
      <c r="O36" s="474" t="n"/>
      <c r="P36" s="12" t="n"/>
    </row>
    <row r="37" ht="25.2" customFormat="1" customHeight="1" s="15">
      <c r="B37" s="12" t="n"/>
      <c r="C37" s="419" t="n"/>
      <c r="I37" s="452" t="n"/>
      <c r="J37" s="473" t="n"/>
      <c r="K37" s="473" t="n"/>
      <c r="L37" s="473" t="n"/>
      <c r="M37" s="473" t="n"/>
      <c r="N37" s="473" t="n"/>
      <c r="O37" s="474" t="n"/>
      <c r="P37" s="12" t="n"/>
    </row>
    <row r="38" ht="28.95" customFormat="1" customHeight="1" s="15">
      <c r="B38" s="12" t="n"/>
      <c r="C38" s="419" t="n"/>
      <c r="I38" s="452" t="n"/>
      <c r="J38" s="473" t="n"/>
      <c r="K38" s="473" t="n"/>
      <c r="L38" s="473" t="n"/>
      <c r="M38" s="473" t="n"/>
      <c r="N38" s="473" t="n"/>
      <c r="O38" s="474" t="n"/>
      <c r="P38" s="12" t="n"/>
    </row>
    <row r="39" ht="18.6" customFormat="1" customHeight="1" s="15">
      <c r="B39" s="12" t="n"/>
      <c r="C39" s="419" t="n"/>
      <c r="I39" s="452" t="n"/>
      <c r="J39" s="473" t="n"/>
      <c r="K39" s="473" t="n"/>
      <c r="L39" s="473" t="n"/>
      <c r="M39" s="473" t="n"/>
      <c r="N39" s="473" t="n"/>
      <c r="O39" s="474" t="n"/>
      <c r="P39" s="12" t="n"/>
    </row>
    <row r="40" ht="22.2" customFormat="1" customHeight="1" s="15">
      <c r="B40" s="12" t="n"/>
      <c r="C40" s="419" t="n"/>
      <c r="I40" s="452" t="n"/>
      <c r="J40" s="434" t="n"/>
      <c r="K40" s="434" t="n"/>
      <c r="L40" s="434" t="n"/>
      <c r="M40" s="434" t="n"/>
      <c r="N40" s="434" t="n"/>
      <c r="O40" s="435" t="n"/>
      <c r="P40" s="12" t="n"/>
    </row>
    <row r="41" ht="15.75" customFormat="1" customHeight="1" s="15">
      <c r="B41" s="12" t="n"/>
      <c r="C41" s="419" t="n"/>
      <c r="I41" s="452" t="n"/>
      <c r="J41" s="219" t="inlineStr">
        <is>
          <t xml:space="preserve">RESPONSABLE </t>
        </is>
      </c>
      <c r="O41" s="452" t="n"/>
      <c r="P41" s="12" t="n"/>
    </row>
    <row r="42" ht="15.75" customFormat="1" customHeight="1" s="15">
      <c r="B42" s="12" t="n"/>
      <c r="C42" s="419" t="n"/>
      <c r="I42" s="452" t="n"/>
      <c r="J42" s="221">
        <f>E14</f>
        <v/>
      </c>
      <c r="O42" s="452" t="n"/>
      <c r="P42" s="12" t="n"/>
    </row>
    <row r="43" ht="16.5" customFormat="1" customHeight="1" s="15">
      <c r="B43" s="12" t="n"/>
      <c r="C43" s="422" t="n"/>
      <c r="D43" s="423" t="n"/>
      <c r="E43" s="423" t="n"/>
      <c r="F43" s="423" t="n"/>
      <c r="G43" s="423" t="n"/>
      <c r="H43" s="423" t="n"/>
      <c r="I43" s="455" t="n"/>
      <c r="J43" s="203" t="n"/>
      <c r="K43" s="423" t="n"/>
      <c r="L43" s="423" t="n"/>
      <c r="M43" s="423" t="n"/>
      <c r="N43" s="423" t="n"/>
      <c r="O43" s="455" t="n"/>
      <c r="P43" s="12" t="n"/>
    </row>
    <row r="44" ht="16.5" customFormat="1" customHeight="1" s="15">
      <c r="B44" s="12" t="n"/>
      <c r="C44" s="6" t="n"/>
      <c r="D44" s="6" t="n"/>
      <c r="E44" s="6" t="n"/>
      <c r="F44" s="6" t="n"/>
      <c r="G44" s="6" t="n"/>
      <c r="H44" s="6" t="n"/>
      <c r="I44" s="6" t="n"/>
      <c r="J44" s="6" t="n"/>
      <c r="K44" s="6" t="n"/>
      <c r="L44" s="6" t="n"/>
      <c r="M44" s="6" t="n"/>
      <c r="N44" s="6" t="n"/>
      <c r="O44" s="6" t="n"/>
      <c r="P44" s="12" t="n"/>
    </row>
    <row r="45" ht="15" customFormat="1" customHeight="1" s="18">
      <c r="B45" s="17" t="n"/>
      <c r="C45" s="475" t="inlineStr">
        <is>
          <t>PERIODO DE EVALUACIÓN</t>
        </is>
      </c>
      <c r="D45" s="423" t="n"/>
      <c r="E45" s="423" t="n"/>
      <c r="F45" s="423" t="n"/>
      <c r="G45" s="423" t="n"/>
      <c r="H45" s="423" t="n"/>
      <c r="I45" s="423" t="n"/>
      <c r="J45" s="423" t="n"/>
      <c r="K45" s="423" t="n"/>
      <c r="L45" s="423" t="n"/>
      <c r="M45" s="423" t="n"/>
      <c r="N45" s="423" t="n"/>
      <c r="O45" s="455" t="n"/>
      <c r="P45" s="17" t="n"/>
    </row>
    <row r="46" customFormat="1" s="18">
      <c r="B46" s="17" t="n"/>
      <c r="C46" s="156" t="inlineStr">
        <is>
          <t>MES</t>
        </is>
      </c>
      <c r="D46" s="198">
        <f>IF(J23="MENSUAL","ENERO",IF(J23="TRIMESTRAL","MARZO",IF(J23="SEMESTRAL","JUNIO",IF(J23="ANUAL",YEAR(TODAY()),""))))</f>
        <v/>
      </c>
      <c r="E46" s="198">
        <f>IF(J23="MENSUAL","FEBRERO",IF(J23="TRIMESTRAL","JUNIO",IF(J23="SEMESTRAL","DICIEMBRE","")))</f>
        <v/>
      </c>
      <c r="F46" s="198">
        <f>IF(J23="MENSUAL","MARZO",IF(J23="TRIMESTRAL","SEPTIEMBRE",""))</f>
        <v/>
      </c>
      <c r="G46" s="198">
        <f>IF(J23="MENSUAL","ABRIL",IF(J23="TRIMESTRAL","DICIEMBRE",""))</f>
        <v/>
      </c>
      <c r="H46" s="198">
        <f>IF(J23="MENSUAL","MAYO","")</f>
        <v/>
      </c>
      <c r="I46" s="198">
        <f>IF(J23="MENSUAL","JUNIO","")</f>
        <v/>
      </c>
      <c r="J46" s="198">
        <f>IF(J23="MENSUAL","JULIO","")</f>
        <v/>
      </c>
      <c r="K46" s="198">
        <f>IF(J23="MENSUAL","AGOSTO","")</f>
        <v/>
      </c>
      <c r="L46" s="198">
        <f>IF(J23="MENSUAL","SEPTIEMBRE","")</f>
        <v/>
      </c>
      <c r="M46" s="198">
        <f>IF(J23="MENSUAL","OCTUBRE","")</f>
        <v/>
      </c>
      <c r="N46" s="198">
        <f>IF(J23="MENSUAL","NOVIEMBRE","")</f>
        <v/>
      </c>
      <c r="O46" s="198">
        <f>IF(J23="MENSUAL","DICIEMBRE","")</f>
        <v/>
      </c>
      <c r="P46" s="17" t="n"/>
    </row>
    <row r="47" ht="101.25" customFormat="1" customHeight="1" s="18">
      <c r="B47" s="17" t="n"/>
      <c r="C47" s="153">
        <f>G18</f>
        <v/>
      </c>
      <c r="D47" s="111" t="n">
        <v>10</v>
      </c>
      <c r="E47" s="111" t="n"/>
      <c r="F47" s="111" t="n"/>
      <c r="G47" s="111" t="n"/>
      <c r="H47" s="198" t="n"/>
      <c r="I47" s="198" t="n"/>
      <c r="J47" s="198" t="n"/>
      <c r="K47" s="198" t="n"/>
      <c r="L47" s="198" t="n"/>
      <c r="M47" s="198" t="n"/>
      <c r="N47" s="198" t="n"/>
      <c r="O47" s="198" t="n"/>
      <c r="P47" s="17" t="n"/>
    </row>
    <row r="48" ht="101.25" customFormat="1" customHeight="1" s="18">
      <c r="B48" s="17" t="n"/>
      <c r="C48" s="153">
        <f>G19</f>
        <v/>
      </c>
      <c r="D48" s="111" t="n">
        <v>10</v>
      </c>
      <c r="E48" s="111" t="n"/>
      <c r="F48" s="111" t="n"/>
      <c r="G48" s="111" t="n"/>
      <c r="H48" s="198" t="n"/>
      <c r="I48" s="198" t="n"/>
      <c r="J48" s="198" t="n"/>
      <c r="K48" s="198" t="n"/>
      <c r="L48" s="198" t="n"/>
      <c r="M48" s="198" t="n"/>
      <c r="N48" s="198" t="n"/>
      <c r="O48" s="198" t="n"/>
      <c r="P48" s="19" t="n"/>
    </row>
    <row r="49" customFormat="1" s="18">
      <c r="B49" s="17" t="n"/>
      <c r="C49" s="3" t="inlineStr">
        <is>
          <t xml:space="preserve">VALOR </t>
        </is>
      </c>
      <c r="D49" s="65">
        <f>IFERROR(IF($E$17=1,D47/D48,IF($E$17=2,D47,"")),"")</f>
        <v/>
      </c>
      <c r="E49" s="65">
        <f>IFERROR(IF($E$17=1,E47/E48,IF($E$17=2,E47,"")),"")</f>
        <v/>
      </c>
      <c r="F49" s="65">
        <f>IFERROR(IF($E$17=1,F47/F48,IF($E$17=2,F47,"")),"")</f>
        <v/>
      </c>
      <c r="G49" s="65">
        <f>IFERROR(IF($E$17=1,G47/G48,IF($E$17=2,F47,"")),"")</f>
        <v/>
      </c>
      <c r="H49" s="65">
        <f>IFERROR(IF($E$17=1,H47/H48,IF($E$17=2,H47,"")),"")</f>
        <v/>
      </c>
      <c r="I49" s="65">
        <f>IFERROR(IF($E$17=1,I47/I48,IF($E$17=2,I47,"")),"")</f>
        <v/>
      </c>
      <c r="J49" s="65">
        <f>IFERROR(IF($E$17=1,J47/J48,IF($E$17=2,J47,"")),"")</f>
        <v/>
      </c>
      <c r="K49" s="65">
        <f>IFERROR(IF($E$17=1,K47/K48,IF($E$17=2,K47,"")),"")</f>
        <v/>
      </c>
      <c r="L49" s="65">
        <f>IFERROR(IF($E$17=1,L47/L48,IF($E$17=2,L47,"")),"")</f>
        <v/>
      </c>
      <c r="M49" s="65">
        <f>IFERROR(IF($E$17=1,M47/M48,IF($E$17=2,M47,"")),"")</f>
        <v/>
      </c>
      <c r="N49" s="65">
        <f>IFERROR(IF($E$17=1,N47/N48,IF($E$17=2,N47,"")),"")</f>
        <v/>
      </c>
      <c r="O49" s="65">
        <f>IFERROR(IF($E$17=1,O47/O48,IF($E$17=2,O47,"")),"")</f>
        <v/>
      </c>
      <c r="P49" s="121">
        <f>+AVERAGE(D49:G49)</f>
        <v/>
      </c>
    </row>
    <row r="50" customFormat="1" s="18">
      <c r="B50" s="17" t="n"/>
      <c r="C50" s="4" t="inlineStr">
        <is>
          <t>META PONDERADA</t>
        </is>
      </c>
      <c r="D50" s="6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65">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65">
        <f>IF(AND(N23="ANUAL",J23="MENSUAL"),N17/12+E50,IF(AND(N23="ANUAL",J23="TRIMESTRAL"),N17/4+E50,IF(AND(N23="SEMESTRAL",J23="MENSUAL"),N17/6+E50,IF(AND(N23="SEMESTRAL",J23="TRIMESTRAL"),N17/2,IF(AND(N23="TRIMESTRAL",J23="MENSUAL"),N17/3+E50,IF(AND(N23="TRIMESTRAL",J23="TRIMESTRAL"),N17,IF(AND(N23="MENSUAL",J23="MENSUAL"),N17,"")))))))</f>
        <v/>
      </c>
      <c r="G50" s="65">
        <f>IF(AND(N23="ANUAL",J23="MENSUAL"),N17/12+F50,IF(AND(N23="ANUAL",J23="TRIMESTRAL"),N17/4+F50,IF(AND(N23="SEMESTRAL",J23="MENSUAL"),N17/6+F50,IF(AND(N23="SEMESTRAL",J23="TRIMESTRAL"),N17/2+F50,IF(AND(N23="TRIMESTRAL",J23="MENSUAL"),N17/3,IF(AND(N23="TRIMESTRAL",J23="TRIMESTRAL"),N17,IF(AND(N23="MENSUAL",J23="MENSUAL"),N17,"")))))))</f>
        <v/>
      </c>
      <c r="H50" s="65">
        <f>IF(AND($N$23="ANUAL",$J$23="MENSUAL"),$N$17/12+G50,IF(AND(N23="SEMESTRAL",J23="MENSUAL"),N17/6+G50,IF(AND(N23="TRIMESTRAL",J23="MENSUAL"),N17/3+G50,IF(AND(N23="MENSUAL",J23="MENSUAL"),N17,""))))</f>
        <v/>
      </c>
      <c r="I50" s="65">
        <f>IF(AND($N$23="ANUAL",$J$23="MENSUAL"),$N$17/12+H50,IF(AND(N23="SEMESTRAL",J23="MENSUAL"),N17/6+H50,IF(AND(N23="TRIMESTRAL",J23="MENSUAL"),N17/3+H50,IF(AND(N23="MENSUAL",J23="MENSUAL"),N17,""))))</f>
        <v/>
      </c>
      <c r="J50" s="65">
        <f>IF(AND($N$23="ANUAL",$J$23="MENSUAL"),$N$17/12+I50,IF(AND(N23="SEMESTRAL",J23="MENSUAL"),N17/6,IF(AND(N23="TRIMESTRAL",J23="MENSUAL"),N17/3,IF(AND(N23="MENSUAL",J23="MENSUAL"),N17,""))))</f>
        <v/>
      </c>
      <c r="K50" s="65">
        <f>IF(AND($N$23="ANUAL",$J$23="MENSUAL"),$N$17/12+J50,IF(AND(N23="SEMESTRAL",J23="MENSUAL"),N17/6+J50,IF(AND(N23="TRIMESTRAL",J23="MENSUAL"),N17/3+J50,IF(AND(N23="MENSUAL",J23="MENSUAL"),N17,""))))</f>
        <v/>
      </c>
      <c r="L50" s="65">
        <f>IF(AND($N$23="ANUAL",$J$23="MENSUAL"),$N$17/12+K50,IF(AND(N23="SEMESTRAL",J23="MENSUAL"),N17/6+K50,IF(AND(N23="TRIMESTRAL",J23="MENSUAL"),N17/3+K50,IF(AND(N23="MENSUAL",J23="MENSUAL"),N17,""))))</f>
        <v/>
      </c>
      <c r="M50" s="65">
        <f>IF(AND($N$23="ANUAL",$J$23="MENSUAL"),$N$17/12+L50,IF(AND(N23="SEMESTRAL",J23="MENSUAL"),N17/6+L50,IF(AND(N23="TRIMESTRAL",J23="MENSUAL"),N17/3,IF(AND(N23="MENSUAL",J23="MENSUAL"),N17,""))))</f>
        <v/>
      </c>
      <c r="N50" s="65">
        <f>IF(AND($N$23="ANUAL",$J$23="MENSUAL"),$N$17/12+M50,IF(AND(N23="SEMESTRAL",J23="MENSUAL"),N17/6+M50,IF(AND(N23="TRIMESTRAL",J23="MENSUAL"),N17/3+M50,IF(AND(N23="MENSUAL",J23="MENSUAL"),N17,""))))</f>
        <v/>
      </c>
      <c r="O50" s="65">
        <f>IF(AND($N$23="ANUAL",$J$23="MENSUAL"),$N$17/12+N50,IF(AND(N23="SEMESTRAL",J23="MENSUAL"),N17/6+N50,IF(AND(N23="TRIMESTRAL",J23="MENSUAL"),N17/3+N50,IF(AND(N23="MENSUAL",J23="MENSUAL"),N17,""))))</f>
        <v/>
      </c>
      <c r="P50" s="17" t="n"/>
    </row>
    <row r="51" customFormat="1" s="18">
      <c r="B51" s="17" t="n"/>
      <c r="C51" s="6" t="n"/>
      <c r="D51" s="6" t="n"/>
      <c r="E51" s="6" t="n"/>
      <c r="F51" s="6" t="n"/>
      <c r="G51" s="6" t="n"/>
      <c r="H51" s="6" t="n"/>
      <c r="I51" s="6" t="n"/>
      <c r="J51" s="6" t="n"/>
      <c r="K51" s="6" t="n"/>
      <c r="L51" s="6" t="n"/>
      <c r="M51" s="6" t="n"/>
      <c r="N51" s="6" t="n"/>
      <c r="O51" s="6" t="n"/>
      <c r="P51" s="17" t="n"/>
    </row>
    <row r="52" customFormat="1" s="28">
      <c r="A52" s="30" t="n"/>
      <c r="B52" s="1" t="n"/>
      <c r="C52" s="226" t="inlineStr">
        <is>
          <t>NIVEL DE SEGREGACIÓN *</t>
        </is>
      </c>
      <c r="D52" s="414" t="n"/>
      <c r="E52" s="414" t="n"/>
      <c r="F52" s="414" t="n"/>
      <c r="G52" s="414" t="n"/>
      <c r="H52" s="414" t="n"/>
      <c r="I52" s="414" t="n"/>
      <c r="J52" s="414" t="n"/>
      <c r="K52" s="414" t="n"/>
      <c r="L52" s="414" t="n"/>
      <c r="M52" s="414" t="n"/>
      <c r="N52" s="414" t="n"/>
      <c r="O52" s="461" t="n"/>
      <c r="P52" s="1" t="n"/>
      <c r="Q52" s="30" t="n"/>
      <c r="R52" s="30" t="n"/>
      <c r="S52" s="30" t="n"/>
      <c r="T52" s="30" t="n"/>
      <c r="U52" s="30" t="n"/>
      <c r="V52" s="30" t="n"/>
      <c r="W52" s="30" t="n"/>
      <c r="X52" s="30" t="n"/>
      <c r="Y52" s="30" t="n"/>
      <c r="Z52" s="30" t="n"/>
      <c r="AA52" s="30" t="n"/>
      <c r="AB52" s="30" t="n"/>
    </row>
    <row r="53" customFormat="1" s="28">
      <c r="A53" s="30" t="n"/>
      <c r="B53" s="1" t="n"/>
      <c r="C53" s="227" t="inlineStr">
        <is>
          <t>UNIDAD SEGREGADA (Ej. Facultad, Programa Académico, Área)</t>
        </is>
      </c>
      <c r="D53" s="470" t="n"/>
      <c r="E53" s="470" t="n"/>
      <c r="F53" s="471" t="n"/>
      <c r="G53" s="227" t="inlineStr">
        <is>
          <t>RESULTADO</t>
        </is>
      </c>
      <c r="H53" s="470" t="n"/>
      <c r="I53" s="470" t="n"/>
      <c r="J53" s="471" t="n"/>
      <c r="K53" s="227" t="inlineStr">
        <is>
          <t>ANALISIS DE DATOS SEGREGADO</t>
        </is>
      </c>
      <c r="L53" s="470" t="n"/>
      <c r="M53" s="470" t="n"/>
      <c r="N53" s="470" t="n"/>
      <c r="O53" s="471" t="n"/>
      <c r="P53" s="1" t="n"/>
      <c r="Q53" s="30" t="n"/>
      <c r="R53" s="30" t="n"/>
      <c r="S53" s="30" t="n"/>
      <c r="T53" s="30" t="n"/>
      <c r="U53" s="30" t="n"/>
      <c r="V53" s="30" t="n"/>
      <c r="W53" s="30" t="n"/>
      <c r="X53" s="30" t="n"/>
      <c r="Y53" s="30" t="n"/>
      <c r="Z53" s="30" t="n"/>
      <c r="AA53" s="30" t="n"/>
      <c r="AB53" s="30" t="n"/>
    </row>
    <row r="54" ht="43.5" customFormat="1" customHeight="1" s="28">
      <c r="A54" s="30" t="n"/>
      <c r="B54" s="1" t="n"/>
      <c r="C54" s="353" t="n"/>
      <c r="D54" s="470" t="n"/>
      <c r="E54" s="470" t="n"/>
      <c r="F54" s="471" t="n"/>
      <c r="G54" s="353" t="n"/>
      <c r="H54" s="470" t="n"/>
      <c r="I54" s="470" t="n"/>
      <c r="J54" s="471" t="n"/>
      <c r="K54" s="379" t="n"/>
      <c r="L54" s="470" t="n"/>
      <c r="M54" s="470" t="n"/>
      <c r="N54" s="470" t="n"/>
      <c r="O54" s="471" t="n"/>
      <c r="P54" s="1" t="n"/>
      <c r="Q54" s="30" t="n"/>
      <c r="R54" s="30" t="n"/>
      <c r="S54" s="30" t="n"/>
      <c r="T54" s="30" t="n"/>
      <c r="U54" s="30" t="n"/>
      <c r="V54" s="30" t="n"/>
      <c r="W54" s="30" t="n"/>
      <c r="X54" s="30" t="n"/>
      <c r="Y54" s="30" t="n"/>
      <c r="Z54" s="30" t="n"/>
      <c r="AA54" s="30" t="n"/>
      <c r="AB54" s="30" t="n"/>
    </row>
    <row r="55" ht="43.5" customFormat="1" customHeight="1" s="28">
      <c r="A55" s="30" t="n"/>
      <c r="B55" s="1" t="n"/>
      <c r="C55" s="353" t="n"/>
      <c r="D55" s="470" t="n"/>
      <c r="E55" s="470" t="n"/>
      <c r="F55" s="471" t="n"/>
      <c r="G55" s="353" t="n"/>
      <c r="H55" s="470" t="n"/>
      <c r="I55" s="470" t="n"/>
      <c r="J55" s="471" t="n"/>
      <c r="K55" s="379" t="n"/>
      <c r="L55" s="470" t="n"/>
      <c r="M55" s="470" t="n"/>
      <c r="N55" s="470" t="n"/>
      <c r="O55" s="471" t="n"/>
      <c r="P55" s="1" t="n"/>
      <c r="Q55" s="30" t="n"/>
      <c r="R55" s="30" t="n"/>
      <c r="S55" s="30" t="n"/>
      <c r="T55" s="30" t="n"/>
      <c r="U55" s="30" t="n"/>
      <c r="V55" s="30" t="n"/>
      <c r="W55" s="30" t="n"/>
      <c r="X55" s="30" t="n"/>
      <c r="Y55" s="30" t="n"/>
      <c r="Z55" s="30" t="n"/>
      <c r="AA55" s="30" t="n"/>
      <c r="AB55" s="30" t="n"/>
    </row>
    <row r="56" customFormat="1" s="28">
      <c r="A56" s="30" t="n"/>
      <c r="B56" s="1" t="n"/>
      <c r="C56" s="58" t="n"/>
      <c r="D56" s="59" t="n"/>
      <c r="E56" s="59" t="n"/>
      <c r="F56" s="59" t="n"/>
      <c r="G56" s="59" t="n"/>
      <c r="H56" s="59" t="n"/>
      <c r="I56" s="59" t="n"/>
      <c r="J56" s="59" t="n"/>
      <c r="K56" s="59" t="n"/>
      <c r="L56" s="59" t="n"/>
      <c r="M56" s="59" t="n"/>
      <c r="N56" s="59" t="n"/>
      <c r="O56" s="59" t="n"/>
      <c r="P56" s="1" t="n"/>
      <c r="Q56" s="30" t="n"/>
      <c r="R56" s="30" t="n"/>
      <c r="S56" s="30" t="n"/>
      <c r="T56" s="30" t="n"/>
      <c r="U56" s="30" t="n"/>
      <c r="V56" s="30" t="n"/>
      <c r="W56" s="30" t="n"/>
      <c r="X56" s="30" t="n"/>
      <c r="Y56" s="30" t="n"/>
      <c r="Z56" s="30" t="n"/>
      <c r="AA56" s="30" t="n"/>
      <c r="AB56" s="30" t="n"/>
    </row>
    <row r="57" customFormat="1" s="28">
      <c r="A57" s="30" t="n"/>
      <c r="B57" s="1" t="n"/>
      <c r="C57" s="58" t="n"/>
      <c r="D57" s="59" t="n"/>
      <c r="E57" s="59" t="n"/>
      <c r="F57" s="59" t="n"/>
      <c r="G57" s="59" t="n"/>
      <c r="H57" s="59" t="n"/>
      <c r="I57" s="59" t="n"/>
      <c r="J57" s="59" t="n"/>
      <c r="K57" s="59" t="n"/>
      <c r="L57" s="59" t="n"/>
      <c r="M57" s="59" t="n"/>
      <c r="N57" s="59" t="n"/>
      <c r="O57" s="59" t="n"/>
      <c r="P57" s="1" t="n"/>
      <c r="Q57" s="30" t="n"/>
      <c r="R57" s="30" t="n"/>
      <c r="S57" s="30" t="n"/>
      <c r="T57" s="30" t="n"/>
      <c r="U57" s="30" t="n"/>
      <c r="V57" s="30" t="n"/>
      <c r="W57" s="30" t="n"/>
      <c r="X57" s="30" t="n"/>
      <c r="Y57" s="30" t="n"/>
      <c r="Z57" s="30" t="n"/>
      <c r="AA57" s="30" t="n"/>
      <c r="AB57" s="30" t="n"/>
    </row>
    <row r="58" customFormat="1" s="28">
      <c r="A58" s="30" t="n"/>
      <c r="B58" s="1" t="n"/>
      <c r="C58" s="58" t="n"/>
      <c r="D58" s="59" t="n"/>
      <c r="E58" s="59" t="n"/>
      <c r="F58" s="59" t="n"/>
      <c r="G58" s="59" t="n"/>
      <c r="H58" s="59" t="n"/>
      <c r="I58" s="59" t="n"/>
      <c r="J58" s="59" t="n"/>
      <c r="K58" s="59" t="n"/>
      <c r="L58" s="59" t="n"/>
      <c r="M58" s="59" t="n"/>
      <c r="N58" s="59" t="n"/>
      <c r="O58" s="59" t="n"/>
      <c r="P58" s="1" t="n"/>
      <c r="Q58" s="30" t="n"/>
      <c r="R58" s="30" t="n"/>
      <c r="S58" s="30" t="n"/>
      <c r="T58" s="30" t="n"/>
      <c r="U58" s="30" t="n"/>
      <c r="V58" s="30" t="n"/>
      <c r="W58" s="30" t="n"/>
      <c r="X58" s="30" t="n"/>
      <c r="Y58" s="30" t="n"/>
      <c r="Z58" s="30" t="n"/>
      <c r="AA58" s="30" t="n"/>
      <c r="AB58" s="30" t="n"/>
    </row>
    <row r="61" customFormat="1" s="64">
      <c r="C61" s="63" t="n"/>
      <c r="D61" s="63" t="n"/>
      <c r="E61" s="63" t="n"/>
      <c r="F61" s="63" t="n"/>
      <c r="G61" s="63" t="n"/>
      <c r="H61" s="63" t="n"/>
      <c r="I61" s="63" t="n"/>
      <c r="J61" s="63" t="n"/>
      <c r="K61" s="63" t="n"/>
      <c r="L61" s="63" t="n"/>
      <c r="M61" s="63" t="n"/>
      <c r="N61" s="63" t="n"/>
      <c r="O61" s="63" t="n"/>
    </row>
    <row r="62" customFormat="1" s="64">
      <c r="C62" s="63" t="n"/>
      <c r="D62" s="63" t="n"/>
      <c r="E62" s="63" t="n"/>
      <c r="F62" s="63" t="n"/>
      <c r="G62" s="63" t="n"/>
      <c r="H62" s="63" t="n"/>
      <c r="I62" s="63" t="n"/>
      <c r="J62" s="63" t="n"/>
      <c r="K62" s="63" t="n"/>
      <c r="L62" s="63" t="n"/>
      <c r="M62" s="63" t="n"/>
      <c r="N62" s="63" t="n"/>
      <c r="O62" s="63" t="n"/>
    </row>
    <row r="63" customFormat="1" s="64">
      <c r="C63" s="63" t="n"/>
      <c r="D63" s="63" t="n"/>
      <c r="E63" s="63" t="n"/>
      <c r="F63" s="63" t="n"/>
      <c r="G63" s="63" t="n"/>
      <c r="H63" s="63" t="n"/>
      <c r="I63" s="63" t="n"/>
      <c r="J63" s="63" t="n"/>
      <c r="K63" s="63" t="n"/>
      <c r="L63" s="63" t="n"/>
      <c r="M63" s="63" t="n"/>
      <c r="N63" s="63" t="n"/>
      <c r="O63" s="63" t="n"/>
    </row>
    <row r="64" customFormat="1" s="64">
      <c r="C64" s="63" t="n"/>
      <c r="D64" s="63" t="n"/>
      <c r="E64" s="63" t="n"/>
      <c r="F64" s="63" t="n"/>
      <c r="G64" s="63" t="n"/>
      <c r="H64" s="63" t="n"/>
      <c r="I64" s="63" t="n"/>
      <c r="J64" s="63" t="n"/>
      <c r="K64" s="63" t="n"/>
      <c r="L64" s="63" t="n"/>
      <c r="M64" s="63" t="n"/>
      <c r="N64" s="63" t="n"/>
      <c r="O64" s="63" t="n"/>
    </row>
    <row r="65" customFormat="1" s="64">
      <c r="C65" s="63" t="n"/>
      <c r="D65" s="63" t="n"/>
      <c r="E65" s="63" t="n"/>
      <c r="F65" s="63" t="n"/>
      <c r="G65" s="63" t="n"/>
      <c r="H65" s="63" t="n"/>
      <c r="I65" s="63" t="n"/>
      <c r="J65" s="63" t="n"/>
      <c r="K65" s="63" t="n"/>
      <c r="L65" s="63" t="n"/>
      <c r="M65" s="63" t="n"/>
      <c r="N65" s="63" t="n"/>
      <c r="O65" s="63" t="n"/>
    </row>
    <row r="66" customFormat="1" s="64">
      <c r="C66" s="63" t="n"/>
      <c r="D66" s="63" t="n"/>
      <c r="E66" s="63" t="n"/>
      <c r="F66" s="63" t="n"/>
      <c r="G66" s="63" t="n"/>
      <c r="H66" s="63" t="n"/>
      <c r="I66" s="63" t="n"/>
      <c r="J66" s="63" t="n"/>
      <c r="K66" s="63" t="n"/>
      <c r="L66" s="63" t="n"/>
      <c r="M66" s="63" t="n"/>
      <c r="N66" s="63" t="n"/>
      <c r="O66" s="63" t="n"/>
    </row>
    <row r="67" customFormat="1" s="64">
      <c r="C67" s="63" t="n"/>
      <c r="D67" s="63" t="n"/>
      <c r="E67" s="63" t="n"/>
      <c r="F67" s="63" t="n"/>
      <c r="G67" s="66" t="inlineStr">
        <is>
          <t>Estratégico</t>
        </is>
      </c>
      <c r="H67" s="67" t="n"/>
      <c r="I67" s="67" t="n"/>
      <c r="J67" s="66" t="inlineStr">
        <is>
          <t>Eficacia</t>
        </is>
      </c>
      <c r="K67" s="63" t="n"/>
      <c r="L67" s="63" t="n"/>
      <c r="M67" s="63" t="n"/>
      <c r="N67" s="63" t="n"/>
      <c r="O67" s="63" t="n"/>
    </row>
    <row r="68" customFormat="1" s="64">
      <c r="C68" s="63" t="n"/>
      <c r="D68" s="63" t="n"/>
      <c r="E68" s="63" t="n"/>
      <c r="F68" s="63" t="n"/>
      <c r="G68" s="66" t="inlineStr">
        <is>
          <t>Misional</t>
        </is>
      </c>
      <c r="H68" s="67" t="n"/>
      <c r="I68" s="67" t="n"/>
      <c r="J68" s="66" t="inlineStr">
        <is>
          <t>Eficiencia</t>
        </is>
      </c>
      <c r="K68" s="63" t="n"/>
      <c r="L68" s="63" t="n"/>
      <c r="M68" s="63" t="n"/>
      <c r="N68" s="63" t="n"/>
      <c r="O68" s="63" t="n"/>
    </row>
    <row r="69" customFormat="1" s="64">
      <c r="C69" s="63" t="n"/>
      <c r="D69" s="63" t="n"/>
      <c r="E69" s="63" t="n"/>
      <c r="F69" s="63" t="n"/>
      <c r="G69" s="66" t="inlineStr">
        <is>
          <t>Apoyo</t>
        </is>
      </c>
      <c r="H69" s="67" t="n"/>
      <c r="I69" s="67" t="n"/>
      <c r="J69" s="66" t="inlineStr">
        <is>
          <t>Acreditación</t>
        </is>
      </c>
      <c r="K69" s="63" t="n"/>
      <c r="L69" s="63" t="n"/>
      <c r="M69" s="63" t="n"/>
      <c r="N69" s="63" t="n"/>
      <c r="O69" s="63" t="n"/>
    </row>
    <row r="70" customFormat="1" s="64">
      <c r="C70" s="63" t="n"/>
      <c r="D70" s="63" t="n"/>
      <c r="E70" s="63" t="n"/>
      <c r="F70" s="63" t="n"/>
      <c r="G70" s="66" t="inlineStr">
        <is>
          <t>Seguimiento, Medición, Análisis y Evaluación</t>
        </is>
      </c>
      <c r="H70" s="67" t="n"/>
      <c r="I70" s="67" t="n"/>
      <c r="J70" s="66" t="inlineStr">
        <is>
          <t>Positiva</t>
        </is>
      </c>
      <c r="K70" s="63" t="n"/>
      <c r="L70" s="63" t="n"/>
      <c r="M70" s="63" t="n"/>
      <c r="N70" s="63" t="n"/>
      <c r="O70" s="63" t="n"/>
    </row>
    <row r="71" customFormat="1" s="64">
      <c r="C71" s="63" t="n"/>
      <c r="D71" s="63" t="n"/>
      <c r="E71" s="63" t="n"/>
      <c r="F71" s="63" t="n"/>
      <c r="G71" s="66" t="inlineStr">
        <is>
          <t>Direccionamiento Estratégico</t>
        </is>
      </c>
      <c r="H71" s="67" t="n"/>
      <c r="I71" s="67" t="n"/>
      <c r="J71" s="66" t="inlineStr">
        <is>
          <t>Negativa</t>
        </is>
      </c>
      <c r="K71" s="63" t="n"/>
      <c r="L71" s="63" t="n"/>
      <c r="M71" s="63" t="n"/>
      <c r="N71" s="63" t="n"/>
      <c r="O71" s="63" t="n"/>
    </row>
    <row r="72" customFormat="1" s="64">
      <c r="C72" s="63" t="n"/>
      <c r="D72" s="63" t="n"/>
      <c r="E72" s="63" t="n"/>
      <c r="F72" s="63" t="n"/>
      <c r="G72" s="66" t="inlineStr">
        <is>
          <t>Planeación Institucional</t>
        </is>
      </c>
      <c r="H72" s="67" t="n"/>
      <c r="I72" s="67" t="n"/>
      <c r="J72" s="66" t="inlineStr">
        <is>
          <t>Por Unidad Regional</t>
        </is>
      </c>
      <c r="K72" s="63" t="n"/>
      <c r="L72" s="63" t="n"/>
      <c r="M72" s="63" t="n"/>
      <c r="N72" s="63" t="n"/>
      <c r="O72" s="63" t="n"/>
    </row>
    <row r="73" customFormat="1" s="64">
      <c r="C73" s="63" t="n"/>
      <c r="D73" s="63" t="n"/>
      <c r="E73" s="63" t="n"/>
      <c r="F73" s="63" t="n"/>
      <c r="G73" s="66" t="inlineStr">
        <is>
          <t>Proyectos Especiales y Relaciones Interinstitucionales</t>
        </is>
      </c>
      <c r="H73" s="67" t="n"/>
      <c r="I73" s="67" t="n"/>
      <c r="J73" s="66" t="inlineStr">
        <is>
          <t>Por Facultad</t>
        </is>
      </c>
      <c r="K73" s="63" t="n"/>
      <c r="L73" s="63" t="n"/>
      <c r="M73" s="63" t="n"/>
      <c r="N73" s="63" t="n"/>
      <c r="O73" s="63" t="n"/>
    </row>
    <row r="74" customFormat="1" s="64">
      <c r="C74" s="63" t="n"/>
      <c r="D74" s="63" t="n"/>
      <c r="E74" s="63" t="n"/>
      <c r="F74" s="63" t="n"/>
      <c r="G74" s="66" t="inlineStr">
        <is>
          <t>Sistemas Integrados</t>
        </is>
      </c>
      <c r="H74" s="67" t="n"/>
      <c r="I74" s="67" t="n"/>
      <c r="J74" s="66" t="inlineStr">
        <is>
          <t>Por Programa Académico</t>
        </is>
      </c>
      <c r="K74" s="63" t="n"/>
      <c r="L74" s="63" t="n"/>
      <c r="M74" s="63" t="n"/>
      <c r="N74" s="63" t="n"/>
      <c r="O74" s="63" t="n"/>
    </row>
    <row r="75" customFormat="1" s="64">
      <c r="C75" s="63" t="n"/>
      <c r="D75" s="63" t="n"/>
      <c r="E75" s="63" t="n"/>
      <c r="F75" s="63" t="n"/>
      <c r="G75" s="66" t="inlineStr">
        <is>
          <t>Autoevaluación y Acreditación</t>
        </is>
      </c>
      <c r="H75" s="67" t="n"/>
      <c r="I75" s="67" t="n"/>
      <c r="J75" s="66" t="inlineStr">
        <is>
          <t>Por área</t>
        </is>
      </c>
      <c r="K75" s="63" t="n"/>
      <c r="L75" s="63" t="n"/>
      <c r="M75" s="63" t="n"/>
      <c r="N75" s="63" t="n"/>
      <c r="O75" s="63" t="n"/>
    </row>
    <row r="76" customFormat="1" s="64">
      <c r="C76" s="63" t="n"/>
      <c r="D76" s="63" t="n"/>
      <c r="E76" s="63" t="n"/>
      <c r="F76" s="63" t="n"/>
      <c r="G76" s="66" t="inlineStr">
        <is>
          <t>Comunicaciones</t>
        </is>
      </c>
      <c r="H76" s="67" t="n"/>
      <c r="I76" s="67" t="n"/>
      <c r="J76" s="66" t="inlineStr">
        <is>
          <t>Por Laboratorio</t>
        </is>
      </c>
      <c r="K76" s="63" t="n"/>
      <c r="L76" s="63" t="n"/>
      <c r="M76" s="63" t="n"/>
      <c r="N76" s="63" t="n"/>
      <c r="O76" s="63" t="n"/>
    </row>
    <row r="77" customFormat="1" s="64">
      <c r="C77" s="63" t="n"/>
      <c r="D77" s="63" t="n"/>
      <c r="E77" s="63" t="n"/>
      <c r="F77" s="63" t="n"/>
      <c r="G77" s="66" t="inlineStr">
        <is>
          <t>Formación y Aprendizaje</t>
        </is>
      </c>
      <c r="H77" s="67" t="n"/>
      <c r="I77" s="67" t="n"/>
      <c r="J77" s="66" t="inlineStr">
        <is>
          <t>Otros</t>
        </is>
      </c>
      <c r="K77" s="63" t="n"/>
      <c r="L77" s="63" t="n"/>
      <c r="M77" s="63" t="n"/>
      <c r="N77" s="63" t="n"/>
      <c r="O77" s="63" t="n"/>
    </row>
    <row r="78" customFormat="1" s="64">
      <c r="C78" s="63" t="n"/>
      <c r="D78" s="63" t="n"/>
      <c r="E78" s="63" t="n"/>
      <c r="F78" s="63" t="n"/>
      <c r="G78" s="66" t="inlineStr">
        <is>
          <t>Ciencia, Tecnología e Innovación</t>
        </is>
      </c>
      <c r="H78" s="67" t="n"/>
      <c r="I78" s="67" t="n"/>
      <c r="J78" s="66" t="inlineStr">
        <is>
          <t>No Aplica</t>
        </is>
      </c>
      <c r="K78" s="63" t="n"/>
      <c r="L78" s="63" t="n"/>
      <c r="M78" s="63" t="n"/>
      <c r="N78" s="63" t="n"/>
      <c r="O78" s="63" t="n"/>
    </row>
    <row r="79">
      <c r="G79" s="66" t="inlineStr">
        <is>
          <t>Interacción Social Universitaria</t>
        </is>
      </c>
      <c r="H79" s="67" t="n"/>
      <c r="I79" s="67" t="n"/>
      <c r="J79" s="67" t="n"/>
      <c r="K79" s="63" t="n"/>
      <c r="L79" s="63" t="n"/>
    </row>
    <row r="80">
      <c r="G80" s="66" t="inlineStr">
        <is>
          <t>Bienestar Universitario</t>
        </is>
      </c>
      <c r="H80" s="67" t="n"/>
      <c r="I80" s="67" t="n"/>
      <c r="J80" s="67" t="n"/>
      <c r="K80" s="63" t="n"/>
      <c r="L80" s="63" t="n"/>
    </row>
    <row r="81">
      <c r="G81" s="66" t="inlineStr">
        <is>
          <t>Admisiones y Registro</t>
        </is>
      </c>
      <c r="H81" s="67" t="n"/>
      <c r="I81" s="67" t="n"/>
      <c r="J81" s="67" t="n"/>
      <c r="K81" s="63" t="n"/>
      <c r="L81" s="63" t="n"/>
    </row>
    <row r="82">
      <c r="G82" s="66" t="inlineStr">
        <is>
          <t>Graduados</t>
        </is>
      </c>
      <c r="H82" s="67" t="n"/>
      <c r="I82" s="67" t="n"/>
      <c r="J82" s="67" t="n"/>
      <c r="K82" s="63" t="n"/>
      <c r="L82" s="63" t="n"/>
    </row>
    <row r="83">
      <c r="G83" s="66" t="inlineStr">
        <is>
          <t>Dialogando con el Mundo</t>
        </is>
      </c>
      <c r="H83" s="67" t="n"/>
      <c r="I83" s="67" t="n"/>
      <c r="J83" s="67" t="n"/>
      <c r="K83" s="63" t="n"/>
      <c r="L83" s="63" t="n"/>
    </row>
    <row r="84">
      <c r="G84" s="66" t="inlineStr">
        <is>
          <t>Talento Humano</t>
        </is>
      </c>
      <c r="H84" s="67" t="n"/>
      <c r="I84" s="67" t="n"/>
      <c r="J84" s="67" t="n"/>
      <c r="K84" s="63" t="n"/>
      <c r="L84" s="63" t="n"/>
    </row>
    <row r="85">
      <c r="G85" s="66" t="inlineStr">
        <is>
          <t>Jurídica</t>
        </is>
      </c>
      <c r="H85" s="67" t="n"/>
      <c r="I85" s="67" t="n"/>
      <c r="J85" s="67" t="n"/>
      <c r="K85" s="63" t="n"/>
      <c r="L85" s="63" t="n"/>
    </row>
    <row r="86">
      <c r="G86" s="66" t="inlineStr">
        <is>
          <t>Financiera</t>
        </is>
      </c>
      <c r="H86" s="67" t="n"/>
      <c r="I86" s="67" t="n"/>
      <c r="J86" s="67" t="n"/>
      <c r="K86" s="63" t="n"/>
      <c r="L86" s="63" t="n"/>
    </row>
    <row r="87">
      <c r="G87" s="66" t="inlineStr">
        <is>
          <t>Sistemas y Tecnología</t>
        </is>
      </c>
      <c r="H87" s="67" t="n"/>
      <c r="I87" s="67" t="n"/>
      <c r="J87" s="67" t="n"/>
      <c r="K87" s="63" t="n"/>
      <c r="L87" s="63" t="n"/>
    </row>
    <row r="88">
      <c r="G88" s="66" t="inlineStr">
        <is>
          <t>Bienes y Servicios</t>
        </is>
      </c>
      <c r="H88" s="67" t="n"/>
      <c r="I88" s="67" t="n"/>
      <c r="J88" s="67" t="n"/>
      <c r="K88" s="63" t="n"/>
      <c r="L88" s="63" t="n"/>
    </row>
    <row r="89" customFormat="1" s="13">
      <c r="A89" s="14" t="n"/>
      <c r="B89" s="14" t="n"/>
      <c r="G89" s="66" t="inlineStr">
        <is>
          <t>Documental</t>
        </is>
      </c>
      <c r="H89" s="67" t="n"/>
      <c r="I89" s="67" t="n"/>
      <c r="J89" s="67" t="n"/>
      <c r="P89" s="14" t="n"/>
      <c r="Q89" s="14" t="n"/>
      <c r="R89" s="14" t="n"/>
      <c r="S89" s="14" t="n"/>
      <c r="T89" s="14" t="n"/>
      <c r="U89" s="14" t="n"/>
      <c r="V89" s="14" t="n"/>
      <c r="W89" s="14" t="n"/>
      <c r="X89" s="14" t="n"/>
      <c r="Y89" s="14" t="n"/>
      <c r="Z89" s="14" t="n"/>
      <c r="AA89" s="14" t="n"/>
      <c r="AB89" s="14" t="n"/>
    </row>
    <row r="90" customFormat="1" s="13">
      <c r="A90" s="14" t="n"/>
      <c r="B90" s="14" t="n"/>
      <c r="G90" s="66" t="inlineStr">
        <is>
          <t>Apoyo Académico</t>
        </is>
      </c>
      <c r="H90" s="67" t="n"/>
      <c r="I90" s="67" t="n"/>
      <c r="J90" s="67" t="n"/>
      <c r="P90" s="14" t="n"/>
      <c r="Q90" s="14" t="n"/>
      <c r="R90" s="14" t="n"/>
      <c r="S90" s="14" t="n"/>
      <c r="T90" s="14" t="n"/>
      <c r="U90" s="14" t="n"/>
      <c r="V90" s="14" t="n"/>
      <c r="W90" s="14" t="n"/>
      <c r="X90" s="14" t="n"/>
      <c r="Y90" s="14" t="n"/>
      <c r="Z90" s="14" t="n"/>
      <c r="AA90" s="14" t="n"/>
      <c r="AB90" s="14" t="n"/>
    </row>
    <row r="91" customFormat="1" s="13">
      <c r="A91" s="14" t="n"/>
      <c r="B91" s="14" t="n"/>
      <c r="G91" s="66" t="inlineStr">
        <is>
          <t>Control Interno</t>
        </is>
      </c>
      <c r="H91" s="67" t="n"/>
      <c r="I91" s="67" t="n"/>
      <c r="J91" s="67" t="n"/>
      <c r="P91" s="14" t="n"/>
      <c r="Q91" s="14" t="n"/>
      <c r="R91" s="14" t="n"/>
      <c r="S91" s="14" t="n"/>
      <c r="T91" s="14" t="n"/>
      <c r="U91" s="14" t="n"/>
      <c r="V91" s="14" t="n"/>
      <c r="W91" s="14" t="n"/>
      <c r="X91" s="14" t="n"/>
      <c r="Y91" s="14" t="n"/>
      <c r="Z91" s="14" t="n"/>
      <c r="AA91" s="14" t="n"/>
      <c r="AB91" s="14" t="n"/>
    </row>
    <row r="92" customFormat="1" s="13">
      <c r="A92" s="14" t="n"/>
      <c r="B92" s="14" t="n"/>
      <c r="G92" s="66" t="inlineStr">
        <is>
          <t>Control Disciplinario</t>
        </is>
      </c>
      <c r="H92" s="67" t="n"/>
      <c r="I92" s="67" t="n"/>
      <c r="J92" s="67" t="n"/>
      <c r="P92" s="14" t="n"/>
      <c r="Q92" s="14" t="n"/>
      <c r="R92" s="14" t="n"/>
      <c r="S92" s="14" t="n"/>
      <c r="T92" s="14" t="n"/>
      <c r="U92" s="14" t="n"/>
      <c r="V92" s="14" t="n"/>
      <c r="W92" s="14" t="n"/>
      <c r="X92" s="14" t="n"/>
      <c r="Y92" s="14" t="n"/>
      <c r="Z92" s="14" t="n"/>
      <c r="AA92" s="14" t="n"/>
      <c r="AB92" s="14" t="n"/>
    </row>
    <row r="93" customFormat="1" s="13">
      <c r="A93" s="14" t="n"/>
      <c r="B93" s="14" t="n"/>
      <c r="G93" s="66" t="inlineStr">
        <is>
          <t>Servicio de Atención al Ciudadano</t>
        </is>
      </c>
      <c r="H93" s="67" t="n"/>
      <c r="I93" s="67" t="n"/>
      <c r="J93" s="67" t="n"/>
      <c r="P93" s="14" t="n"/>
      <c r="Q93" s="14" t="n"/>
      <c r="R93" s="14" t="n"/>
      <c r="S93" s="14" t="n"/>
      <c r="T93" s="14" t="n"/>
      <c r="U93" s="14" t="n"/>
      <c r="V93" s="14" t="n"/>
      <c r="W93" s="14" t="n"/>
      <c r="X93" s="14" t="n"/>
      <c r="Y93" s="14" t="n"/>
      <c r="Z93" s="14" t="n"/>
      <c r="AA93" s="14" t="n"/>
      <c r="AB93" s="14" t="n"/>
    </row>
  </sheetData>
  <sheetProtection selectLockedCells="1" selectUnlockedCells="0" algorithmName="SHA-512" sheet="1" objects="0" insertRows="1" insertHyperlinks="1" autoFilter="1" scenarios="0" formatColumns="0" deleteColumns="1" insertColumns="1" pivotTables="1" deleteRows="1" formatCells="0" saltValue="mMN7FH458mpyVqWKSaUwtQ==" formatRows="0" sort="1" spinCount="100000" hashValue="hO5T4pnOKqKNvt+d3GuNKUmQ7POF9kvPm8Gl0UIwUBKg6a3rXf1O2RVuc+h8xXS6XTfOdUbmilJAF5WpPKvYTw=="/>
  <mergeCells count="69">
    <mergeCell ref="L17:M17"/>
    <mergeCell ref="C24:D24"/>
    <mergeCell ref="C52:O52"/>
    <mergeCell ref="J35:O40"/>
    <mergeCell ref="G55:J55"/>
    <mergeCell ref="J27:O27"/>
    <mergeCell ref="L23:M24"/>
    <mergeCell ref="N23:O24"/>
    <mergeCell ref="C14:D14"/>
    <mergeCell ref="G54:J54"/>
    <mergeCell ref="M7:O7"/>
    <mergeCell ref="K54:O54"/>
    <mergeCell ref="E5:L5"/>
    <mergeCell ref="M6:O6"/>
    <mergeCell ref="E14:O14"/>
    <mergeCell ref="H20:I22"/>
    <mergeCell ref="K55:O55"/>
    <mergeCell ref="P27:P28"/>
    <mergeCell ref="C10:O11"/>
    <mergeCell ref="C53:F53"/>
    <mergeCell ref="C20:D22"/>
    <mergeCell ref="J41:O41"/>
    <mergeCell ref="B2:C4"/>
    <mergeCell ref="E12:H12"/>
    <mergeCell ref="P17:P18"/>
    <mergeCell ref="E19:F19"/>
    <mergeCell ref="E7:L8"/>
    <mergeCell ref="G19:K19"/>
    <mergeCell ref="M8:O8"/>
    <mergeCell ref="E13:O13"/>
    <mergeCell ref="C15:O15"/>
    <mergeCell ref="J43:O43"/>
    <mergeCell ref="G18:K18"/>
    <mergeCell ref="H17:I17"/>
    <mergeCell ref="N17:O17"/>
    <mergeCell ref="C12:D12"/>
    <mergeCell ref="I12:J12"/>
    <mergeCell ref="K12:O12"/>
    <mergeCell ref="C45:O45"/>
    <mergeCell ref="J20:K22"/>
    <mergeCell ref="J28:O33"/>
    <mergeCell ref="J42:O42"/>
    <mergeCell ref="J23:K24"/>
    <mergeCell ref="C18:D19"/>
    <mergeCell ref="H23:I24"/>
    <mergeCell ref="E6:L6"/>
    <mergeCell ref="C26:O26"/>
    <mergeCell ref="C54:F54"/>
    <mergeCell ref="C5:D8"/>
    <mergeCell ref="C23:D23"/>
    <mergeCell ref="C55:F55"/>
    <mergeCell ref="C27:I43"/>
    <mergeCell ref="C17:D17"/>
    <mergeCell ref="C16:O16"/>
    <mergeCell ref="E24:G24"/>
    <mergeCell ref="N18:O19"/>
    <mergeCell ref="G53:J53"/>
    <mergeCell ref="K53:O53"/>
    <mergeCell ref="C9:O9"/>
    <mergeCell ref="E23:G23"/>
    <mergeCell ref="M5:O5"/>
    <mergeCell ref="L18:M19"/>
    <mergeCell ref="L20:O20"/>
    <mergeCell ref="E17:G17"/>
    <mergeCell ref="C13:D13"/>
    <mergeCell ref="E18:F18"/>
    <mergeCell ref="E20:G22"/>
    <mergeCell ref="J17:K17"/>
    <mergeCell ref="J34:O34"/>
  </mergeCells>
  <dataValidations count="5">
    <dataValidation sqref="E13:O13" showDropDown="0" showInputMessage="1" showErrorMessage="1" allowBlank="1" type="list">
      <formula1>$G$71:$G$93</formula1>
    </dataValidation>
    <dataValidation sqref="E12:H12" showDropDown="0" showInputMessage="1" showErrorMessage="1" allowBlank="1" type="list">
      <formula1>$G$67:$G$70</formula1>
    </dataValidation>
    <dataValidation sqref="J17:K17" showDropDown="0" showInputMessage="1" showErrorMessage="1" allowBlank="1" type="list">
      <formula1>$J$67:$J$69</formula1>
    </dataValidation>
    <dataValidation sqref="J20:K22" showDropDown="0" showInputMessage="1" showErrorMessage="1" allowBlank="1" type="list">
      <formula1>$J$72:$J$78</formula1>
    </dataValidation>
    <dataValidation sqref="E20:G22" showDropDown="0" showInputMessage="1" showErrorMessage="1" allowBlank="1" type="list">
      <formula1>$J$70:$J$71</formula1>
    </dataValidation>
  </dataValidations>
  <hyperlinks>
    <hyperlink ref="B2" location="'MATRIZ DE INDICADORES'!A1" display="    REGRESAR"/>
  </hyperlinks>
  <pageMargins left="0.7" right="0.7" top="0.75" bottom="0.75" header="0.3" footer="0.3"/>
  <pageSetup orientation="landscape" paperSize="5" scale="45" fitToHeight="0"/>
  <drawing xmlns:r="http://schemas.openxmlformats.org/officeDocument/2006/relationships" r:id="rId1"/>
  <legacyDrawing xmlns:r="http://schemas.openxmlformats.org/officeDocument/2006/relationships" r:id="anysvml"/>
</worksheet>
</file>

<file path=xl/worksheets/sheet8.xml><?xml version="1.0" encoding="utf-8"?>
<worksheet xmlns="http://schemas.openxmlformats.org/spreadsheetml/2006/main">
  <sheetPr codeName="Hoja5">
    <tabColor rgb="FF0F3D38"/>
    <outlinePr summaryBelow="1" summaryRight="1"/>
    <pageSetUpPr/>
  </sheetPr>
  <dimension ref="B2:P28"/>
  <sheetViews>
    <sheetView zoomScale="85" zoomScaleNormal="85" workbookViewId="0">
      <selection activeCell="B22" sqref="B22"/>
    </sheetView>
  </sheetViews>
  <sheetFormatPr baseColWidth="10" defaultColWidth="11.44140625" defaultRowHeight="13.8"/>
  <cols>
    <col width="5.44140625" customWidth="1" style="1" min="1" max="1"/>
    <col width="13.33203125" customWidth="1" style="92" min="2" max="2"/>
    <col width="64" customWidth="1" style="93" min="3" max="3"/>
    <col width="34" customWidth="1" style="6" min="4" max="4"/>
    <col width="39.109375" bestFit="1" customWidth="1" style="6" min="5" max="5"/>
    <col width="11.44140625" customWidth="1" style="1" min="6" max="16384"/>
  </cols>
  <sheetData>
    <row r="1" ht="14.4" customFormat="1" customHeight="1" s="86"/>
    <row r="2" ht="22.5" customFormat="1" customHeight="1" s="86">
      <c r="B2" s="399" t="n"/>
      <c r="C2" s="400" t="inlineStr">
        <is>
          <t>MACROPROCESO ESTRATÉGICO</t>
        </is>
      </c>
      <c r="D2" s="417" t="n"/>
      <c r="E2" s="319" t="inlineStr">
        <is>
          <t>CÓDIGO: ESGr027</t>
        </is>
      </c>
    </row>
    <row r="3" ht="24" customFormat="1" customHeight="1" s="86">
      <c r="B3" s="445" t="n"/>
      <c r="C3" s="400" t="inlineStr">
        <is>
          <t>PROCESO GESTIÓN SISTEMAS INTEGRADOS - CALIDAD</t>
        </is>
      </c>
      <c r="D3" s="417" t="n"/>
      <c r="E3" s="319" t="inlineStr">
        <is>
          <t>VERSIÓN: 10</t>
        </is>
      </c>
    </row>
    <row r="4" ht="16.5" customFormat="1" customHeight="1" s="86">
      <c r="B4" s="445" t="n"/>
      <c r="C4" s="400" t="inlineStr">
        <is>
          <t>MATRIZ Y FICHA DE MEDICIÓN DE INDICADORES Y SEGUIMIENTO A LOS PROCESOS DE GESTIÓN</t>
        </is>
      </c>
      <c r="D4" s="414" t="n"/>
      <c r="E4" s="319" t="inlineStr">
        <is>
          <t>VIGENCIA: 2026-02-26</t>
        </is>
      </c>
    </row>
    <row r="5" ht="15" customFormat="1" customHeight="1" s="86">
      <c r="B5" s="438" t="n"/>
      <c r="C5" s="422" t="n"/>
      <c r="D5" s="423" t="n"/>
      <c r="E5" s="319" t="inlineStr">
        <is>
          <t>PÁGINA: 7 de 7</t>
        </is>
      </c>
    </row>
    <row r="6" ht="14.4" customFormat="1" customHeight="1" s="86">
      <c r="B6" s="1" t="n"/>
      <c r="C6" s="1" t="n"/>
      <c r="D6" s="1" t="n"/>
      <c r="E6" s="1" t="n"/>
    </row>
    <row r="7" ht="14.4" customFormat="1" customHeight="1" s="86">
      <c r="B7" s="406" t="inlineStr">
        <is>
          <t>CONTROL DE ACTUALIZACIONES</t>
        </is>
      </c>
      <c r="C7" s="423" t="n"/>
      <c r="D7" s="423" t="n"/>
      <c r="E7" s="423" t="n"/>
    </row>
    <row r="8" ht="18" customHeight="1">
      <c r="B8" s="129" t="inlineStr">
        <is>
          <t>FECHA</t>
        </is>
      </c>
      <c r="C8" s="130" t="inlineStr">
        <is>
          <t>DESCRIPCIÓN DE LA ACTUALIZACIÓN</t>
        </is>
      </c>
      <c r="D8" s="130" t="inlineStr">
        <is>
          <t>RESPONSABLE</t>
        </is>
      </c>
      <c r="E8" s="130" t="inlineStr">
        <is>
          <t>CARGO</t>
        </is>
      </c>
    </row>
    <row r="9" ht="27.6" customHeight="1">
      <c r="B9" s="107" t="n">
        <v>44730</v>
      </c>
      <c r="C9" s="108" t="inlineStr">
        <is>
          <t>Oportunidad en los términos de respuesta frente a los requerimientos jurídicos (Integradoc) segundo Trimestre 2022</t>
        </is>
      </c>
      <c r="D9" s="109" t="inlineStr">
        <is>
          <t>Manuel David Macchi Álvarez</t>
        </is>
      </c>
      <c r="E9" s="109" t="inlineStr">
        <is>
          <t>Asesor Jurídico</t>
        </is>
      </c>
    </row>
    <row r="10">
      <c r="B10" s="107" t="n">
        <v>44730</v>
      </c>
      <c r="C10" s="108" t="inlineStr">
        <is>
          <t>Proceso jurídico en recuperación de cartera</t>
        </is>
      </c>
      <c r="D10" s="109" t="inlineStr">
        <is>
          <t>Manuel David Macchi Álvarez</t>
        </is>
      </c>
      <c r="E10" s="109" t="inlineStr">
        <is>
          <t>Asesor Jurídico</t>
        </is>
      </c>
    </row>
    <row r="11" ht="27.6" customHeight="1">
      <c r="B11" s="107" t="n">
        <v>44730</v>
      </c>
      <c r="C11" s="108" t="inlineStr">
        <is>
          <t>Oportunidad de respuesta en revisión de términos de referencia y minuta de contratación Publico-Privada</t>
        </is>
      </c>
      <c r="D11" s="109" t="inlineStr">
        <is>
          <t>Manuel David Macchi Álvarez</t>
        </is>
      </c>
      <c r="E11" s="109" t="inlineStr">
        <is>
          <t>Asesor Jurídico</t>
        </is>
      </c>
    </row>
    <row r="12" ht="27.6" customHeight="1">
      <c r="B12" s="107" t="n">
        <v>44730</v>
      </c>
      <c r="C12" s="110" t="inlineStr">
        <is>
          <t>Oportunidad de respuesta en revisión minuta y garantía de contratación Directa</t>
        </is>
      </c>
      <c r="D12" s="109" t="inlineStr">
        <is>
          <t>Manuel David Macchi Álvarez</t>
        </is>
      </c>
      <c r="E12" s="109" t="inlineStr">
        <is>
          <t>Asesor Jurídico</t>
        </is>
      </c>
    </row>
    <row r="13" ht="27.6" customHeight="1">
      <c r="B13" s="107" t="n">
        <v>44848</v>
      </c>
      <c r="C13" s="110" t="inlineStr">
        <is>
          <t>Oportunidad en los términos de respuesta frente a los requerimientos jurídicos (Integradoc) segundo Trimestre 2022</t>
        </is>
      </c>
      <c r="D13" s="109" t="inlineStr">
        <is>
          <t>Manuel David Macchi Álvarez</t>
        </is>
      </c>
      <c r="E13" s="109" t="inlineStr">
        <is>
          <t>Asesor Jurídico</t>
        </is>
      </c>
    </row>
    <row r="14" ht="297" customHeight="1">
      <c r="B14" s="107" t="n">
        <v>45015</v>
      </c>
      <c r="C14" s="110" t="inlineStr">
        <is>
          <t>AJU-4: Se ajusta la fórmula en cuanto al denominador así: de Total de solicitudes recibidas a Total de solicitudes cerradas
AJU-5: El indicador cumplió la meta establecida al último corte del año 2022, se incrementará de un 80% a un 85% para este 2023, adicional, se ajusta la fórmula en el denominador como se detalla a continuación: Total de solicitudes recibidas a Total de solicitudes cerradas
AJU-7: Se ajusta la fórmula, en específico el denominador de la siguiente manera: pasa de Total de solicitudes allegadas como requerimientos jurídicos por Integradoc a Total de solicitudes contestadas, allegadas como requerimientos jurídicos por Integradoc.
AJUP-8:  Se incorpora un nuevo indicador Eficacia en la defensa judicial de las acciones de tutela en que la Universidad es la accionada
La fórmula para medir es: (No.  tutelas ganadas/Total tutelas accionadas archivadas)*100</t>
        </is>
      </c>
      <c r="D14" s="109" t="inlineStr">
        <is>
          <t>Jheny Lucia Cardona Ricard</t>
        </is>
      </c>
      <c r="E14" s="109" t="inlineStr">
        <is>
          <t>Directora Jurídica</t>
        </is>
      </c>
    </row>
    <row r="15" ht="46.5" customHeight="1">
      <c r="B15" s="107" t="n">
        <v>45078</v>
      </c>
      <c r="C15" s="110" t="inlineStr">
        <is>
          <t>AJU-6: Se ajusta la fórmula del indicador de la siguiente manera: Valor recuperado de cartera*100/ Valor total en Cartera.</t>
        </is>
      </c>
      <c r="D15" s="109" t="inlineStr">
        <is>
          <t>Jheny Lucia Cardona Ricard</t>
        </is>
      </c>
      <c r="E15" s="109" t="inlineStr">
        <is>
          <t>Directora Jurídica</t>
        </is>
      </c>
    </row>
    <row r="16" ht="36" customHeight="1">
      <c r="B16" s="107" t="n">
        <v>45154</v>
      </c>
      <c r="C16" s="110" t="inlineStr">
        <is>
          <t>Se incorpora planificación de actividades para cada Objetivo Específico</t>
        </is>
      </c>
      <c r="D16" s="109" t="inlineStr">
        <is>
          <t>Jheny Lucia Cardona Ricard</t>
        </is>
      </c>
      <c r="E16" s="109" t="inlineStr">
        <is>
          <t>Directora Jurídica</t>
        </is>
      </c>
    </row>
    <row r="17" ht="121.2" customHeight="1">
      <c r="B17" s="88" t="n">
        <v>45349</v>
      </c>
      <c r="C17" s="112" t="inlineStr">
        <is>
          <t>AJU-4 Subir la meta del 80% al 85%
AJU-5 Se mantiene la meta en el 85% atendiendo a las novedades presentadas en la contratación del equipo de trabajo.
AJU-6 Pendiente, Se le envía reiteración a la comisión de gestión la solicitud de desactivación del indicador.
AJU-7 Se mantiene la meta del 80% debido a las novedades de contratación.
AJU-8 Sube la meta del 80% al 85%</t>
        </is>
      </c>
      <c r="D17" s="109" t="inlineStr">
        <is>
          <t>Jheny Lucia Cardona Ricard</t>
        </is>
      </c>
      <c r="E17" s="109" t="inlineStr">
        <is>
          <t>Directora Jurídica</t>
        </is>
      </c>
    </row>
    <row r="18" ht="82.8" customHeight="1">
      <c r="B18" s="113" t="n">
        <v>45492</v>
      </c>
      <c r="C18" s="114" t="inlineStr">
        <is>
          <t>AJU-6 Se ajusta la fórmula del indicador de la siguiente manera: de "Valor Recuperado de cartera*100/Valor Total en Cartera" a "Casos gestionados y con seguimiento*100/Total de casos en/para cobro jurídico (a satisfacción de criterios)". Adicional, se actualiza la frecuencia de medición a Semestral y frecuencia de resultado a Semestral.</t>
        </is>
      </c>
      <c r="D18" s="109" t="inlineStr">
        <is>
          <t>Laura Nathaly Ortiz Becerra</t>
        </is>
      </c>
      <c r="E18" s="109" t="inlineStr">
        <is>
          <t>Directora Jurídica</t>
        </is>
      </c>
    </row>
    <row r="19" ht="409.5" customHeight="1">
      <c r="B19" s="107" t="n">
        <v>45709</v>
      </c>
      <c r="C19" s="114" t="inlineStr">
        <is>
          <t>AJU-4 Oportunidad de respuesta en revisión minuta y garantía de contratación Directa: Se mantiene la meta en el 85%. Se realiza cambio en la frecuencia de medición y de la frecuencia de resultado de semestral a trimestral - trimestral. 
Adicional, se ajusta la denominación de la fórmula de la siguiente manera: antes "Número de solicitudes atendidas oportunamente *100 / Total de solicitudes cerradas", actual "Número de solicitudes atendidas oportunamente *100 / Total de solicitudes aprobadas por la Dirección Jurídica".
AJU-5 Oportunidad de respuesta en revisión de términos de referencia y minuta de contratación Publico-Privada: Se mantiene la meta en el 85%. Se realiza cambio en la frecuencia de medición y de la frecuencia de resultado de semestral a trimestral - trimestral. 
Adicional, se ajusta la denominación de la fórmula de la siguiente manera: antes "Número de solicitudes atendidas oportunamente *100 / Total de solicitudes cerradas", actual "Número de solicitudes atendidas oportunamente *100 / Total de solicitudes aprobadas por la Dirección Jurídica".
AJU-6 Proceso jurídico en recuperación de cartera: Se incrementa la meta de un 80% a 85%.
AJU-7 Oportunidad en los términos de respuesta frente a los requerimientos jurídicos (Integradoc): Se mantiene la meta del 80% debido a las novedades de contratación.
AJU-8 Eficacia en la defensa judicial de las acciones de tutela en que la Universidad es la accionada: Se incrementa la meta del 85% al 87%. 
Adicional, se ajusta la denominación de la fórmula de la siguiente manera: antes "(No.  tutelas ganadas/Total tutelas accionadas archivadas) *100", actual "(No.  tutelas ganadas/Total tutelas accionadas cerradas) *100".</t>
        </is>
      </c>
      <c r="D19" s="109" t="inlineStr">
        <is>
          <t>Laura Nathaly Ortiz Becerra</t>
        </is>
      </c>
      <c r="E19" s="109" t="inlineStr">
        <is>
          <t>Directora Jurídica</t>
        </is>
      </c>
    </row>
    <row r="20" ht="78.59999999999999" customHeight="1">
      <c r="B20" s="438" t="n"/>
      <c r="C20" s="438" t="n"/>
      <c r="D20" s="438" t="n"/>
      <c r="E20" s="438" t="n"/>
    </row>
    <row r="21" ht="376.95" customHeight="1">
      <c r="B21" s="409" t="n">
        <v>46078</v>
      </c>
      <c r="C21" s="407" t="inlineStr">
        <is>
          <t>Se actualizan los frentes estratégicos en coherencia con el Plan de Acción del proceso y la nueva vigencia del Plan de Desarrollo. Asimismo, se armoniza la correlación del Frente Estratégico con el objetivo de Calidad, dado que el indicador de gestión, por su naturaleza, aporta directamente al logro de este, según corresponda.
Y para cada indicador se relacionan los siguientes ajustes:
* AJU-4 Oportunidad de respuesta en revisión minuta y garantía de contratación Directa: Se mantiene la meta en el 85% y frecuencia de medición.
* AJU-5 Oportunidad de respuesta en revisión de términos de referencia y minuta de contratación Publico-Privada: Se mantiene la meta en el 85% y frecuencia de medición.
AJU-6 Proceso jurídico en recuperación de cartera: Se incrementa la meta de un 85% a 90% y se mantiene la frecuencia de medición.
AJU-7 Oportunidad en los términos de respuesta frente a los requerimientos jurídicos (Integradoc): Se mantiene la meta del 80% y frecuencia de medición.
AJU-8 Eficacia en la defensa judicial de las acciones de tutela en que la Universidad es la accionada: Se incrementa la meta del 87% al 88% y se mantiene la frecuencia de medición.
Adicional, se ajustan las vigencias y metas en los objetivos específicos.</t>
        </is>
      </c>
      <c r="D21" s="411" t="inlineStr">
        <is>
          <t>Laura Nathaly Ortiz Becerra</t>
        </is>
      </c>
      <c r="E21" s="411" t="inlineStr">
        <is>
          <t>Directora Jurídica</t>
        </is>
      </c>
    </row>
    <row r="22" ht="16.5" customHeight="1">
      <c r="B22" s="88" t="n"/>
      <c r="C22" s="89" t="n"/>
      <c r="D22" s="90" t="n"/>
      <c r="E22" s="90" t="n"/>
    </row>
    <row r="25" ht="55.5" customHeight="1">
      <c r="B25" s="303" t="inlineStr">
        <is>
          <t xml:space="preserve">Diagonal 18 No. 20-29 Fusagasugá – Cundinamarca
Teléfono (601)  8281483 Línea Gratuita 018000180414
www.ucundinamarca.edu.co   E-mail:  info@ucundinamarca.edu.co
NIT: 890.680.062-2                                                                             </t>
        </is>
      </c>
      <c r="F25" s="91" t="n"/>
      <c r="G25" s="91" t="n"/>
      <c r="H25" s="91" t="n"/>
      <c r="I25" s="91" t="n"/>
      <c r="J25" s="91" t="n"/>
      <c r="K25" s="91" t="n"/>
      <c r="L25" s="91" t="n"/>
      <c r="M25" s="91" t="n"/>
      <c r="N25" s="91" t="n"/>
      <c r="O25" s="91" t="n"/>
      <c r="P25" s="91" t="n"/>
    </row>
    <row r="26" ht="14.25" customHeight="1">
      <c r="F26" s="94" t="n"/>
      <c r="G26" s="94" t="n"/>
      <c r="H26" s="94" t="n"/>
      <c r="I26" s="94" t="n"/>
      <c r="J26" s="94" t="n"/>
      <c r="K26" s="94" t="n"/>
      <c r="L26" s="94" t="n"/>
      <c r="M26" s="94" t="n"/>
      <c r="N26" s="94" t="n"/>
      <c r="O26" s="94" t="n"/>
      <c r="P26" s="94" t="n"/>
    </row>
    <row r="28" ht="39.75" customHeight="1">
      <c r="B28" s="304" t="inlineStr">
        <is>
          <t>Documento controlado por el Sistema de Gestión de la Calidad
Asegúrese que corresponde a la última versión consultando el Portal Institucional</t>
        </is>
      </c>
    </row>
  </sheetData>
  <sheetProtection selectLockedCells="1" selectUnlockedCells="0" algorithmName="SHA-512" sheet="1" objects="0" insertRows="0" insertHyperlinks="0" autoFilter="0" scenarios="0" formatColumns="0" deleteColumns="0" insertColumns="0" pivotTables="0" deleteRows="0" formatCells="0" saltValue="Qx6VogzQW2ZDiImAurH3dA==" formatRows="0" sort="0" spinCount="100000" hashValue="bBy+LemGbRkw1r3aSodjhk2hmJ3XcQWeYouOqHveH38uCbt2cG72LpUgFUs41gBZzkTU18BYzNq7i16CXQXgQA=="/>
  <mergeCells count="11">
    <mergeCell ref="C4:D5"/>
    <mergeCell ref="D19:D20"/>
    <mergeCell ref="C3:D3"/>
    <mergeCell ref="C2:D2"/>
    <mergeCell ref="B28:E28"/>
    <mergeCell ref="B7:E7"/>
    <mergeCell ref="B25:E25"/>
    <mergeCell ref="E19:E20"/>
    <mergeCell ref="B2:B5"/>
    <mergeCell ref="B19:B20"/>
    <mergeCell ref="C19:C20"/>
  </mergeCells>
  <pageMargins left="0.7" right="0.7" top="0.75" bottom="0.75" header="0.3" footer="0.3"/>
  <pageSetup orientation="portrait" paperSize="9" scale="52"/>
  <drawing xmlns:r="http://schemas.openxmlformats.org/officeDocument/2006/relationships" r:id="rId1"/>
</worksheet>
</file>

<file path=xl/worksheets/sheet9.xml><?xml version="1.0" encoding="utf-8"?>
<worksheet xmlns="http://schemas.openxmlformats.org/spreadsheetml/2006/main">
  <sheetPr codeName="Hoja2">
    <outlinePr summaryBelow="1" summaryRight="1"/>
    <pageSetUpPr/>
  </sheetPr>
  <dimension ref="A1:C4"/>
  <sheetViews>
    <sheetView workbookViewId="0">
      <selection activeCell="A1" sqref="A1"/>
    </sheetView>
  </sheetViews>
  <sheetFormatPr baseColWidth="10" defaultColWidth="11.44140625" defaultRowHeight="14.4"/>
  <cols>
    <col width="26.88671875" customWidth="1" min="1" max="1"/>
  </cols>
  <sheetData>
    <row r="1">
      <c r="A1" t="inlineStr">
        <is>
          <t>MENSUAL</t>
        </is>
      </c>
      <c r="C1" t="inlineStr">
        <is>
          <t>NÚMERO</t>
        </is>
      </c>
    </row>
    <row r="2">
      <c r="A2" t="inlineStr">
        <is>
          <t>TRIMESTRAL</t>
        </is>
      </c>
      <c r="C2" t="inlineStr">
        <is>
          <t>PORCENTAJE</t>
        </is>
      </c>
    </row>
    <row r="3">
      <c r="A3" t="inlineStr">
        <is>
          <t>SEMESTRAL</t>
        </is>
      </c>
    </row>
    <row r="4">
      <c r="A4" t="inlineStr">
        <is>
          <t>ANUAL</t>
        </is>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DIANA ANGÉLICA MONTENEGRO BLETRÁN</dc:creator>
  <dcterms:created xmlns:dcterms="http://purl.org/dc/terms/" xmlns:xsi="http://www.w3.org/2001/XMLSchema-instance" xsi:type="dcterms:W3CDTF">2017-09-26T17:17:33Z</dcterms:created>
  <dcterms:modified xmlns:dcterms="http://purl.org/dc/terms/" xmlns:xsi="http://www.w3.org/2001/XMLSchema-instance" xsi:type="dcterms:W3CDTF">2026-08-05T13:39:56Z</dcterms:modified>
  <cp:lastModifiedBy>Paola Andrea Martinez Borda</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0x010100055FD01286F2FC409F25C3B5490AFAB1</vt:lpwstr>
  </property>
</Properties>
</file>