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comments/comment2.xml" ContentType="application/vnd.openxmlformats-officedocument.spreadsheetml.comments+xml"/>
  <Override PartName="/xl/worksheets/sheet4.xml" ContentType="application/vnd.openxmlformats-officedocument.spreadsheetml.worksheet+xml"/>
  <Override PartName="/xl/drawings/drawing4.xml" ContentType="application/vnd.openxmlformats-officedocument.drawing+xml"/>
  <Override PartName="/xl/comments/comment3.xml" ContentType="application/vnd.openxmlformats-officedocument.spreadsheetml.comments+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840" tabRatio="718" firstSheet="0" activeTab="0" autoFilterDateGrouping="1"/>
  </bookViews>
  <sheets>
    <sheet xmlns:r="http://schemas.openxmlformats.org/officeDocument/2006/relationships" name="MATRIZ DE INDICADORES" sheetId="1" state="visible" r:id="rId1"/>
    <sheet xmlns:r="http://schemas.openxmlformats.org/officeDocument/2006/relationships" name="AFI-1" sheetId="2" state="visible" r:id="rId2"/>
    <sheet xmlns:r="http://schemas.openxmlformats.org/officeDocument/2006/relationships" name="AFI-2" sheetId="3" state="visible" r:id="rId3"/>
    <sheet xmlns:r="http://schemas.openxmlformats.org/officeDocument/2006/relationships" name="AFI-4" sheetId="4" state="visible" r:id="rId4"/>
    <sheet xmlns:r="http://schemas.openxmlformats.org/officeDocument/2006/relationships" name="ACTUALIZACIONES" sheetId="5" state="visible" r:id="rId5"/>
    <sheet xmlns:r="http://schemas.openxmlformats.org/officeDocument/2006/relationships" name="CONTROL DE CAMBIOS " sheetId="6" state="hidden" r:id="rId6"/>
    <sheet xmlns:r="http://schemas.openxmlformats.org/officeDocument/2006/relationships" name="ITEM" sheetId="7" state="hidden" r:id="rId7"/>
  </sheets>
  <definedNames>
    <definedName name="MFA_8">'MATRIZ DE INDICADORES'!#REF!</definedName>
    <definedName name="Z_34CE63CC_8C1B_460F_A260_1A12A31AF742_.wvu.FilterData" localSheetId="0" hidden="1">'MATRIZ DE INDICADORES'!$D$12:$V$12</definedName>
    <definedName name="Z_E72066E1_2E2A_4698_9EFF_16A0125F33B6_.wvu.FilterData" localSheetId="0" hidden="1">'MATRIZ DE INDICADORES'!$D$12:$V$12</definedName>
    <definedName name="_xlnm._FilterDatabase" localSheetId="0" hidden="1">'MATRIZ DE INDICADORES'!$E$9:$N$58</definedName>
    <definedName name="_xlnm.Print_Area" localSheetId="0">'MATRIZ DE INDICADORES'!$A$1:$U$26</definedName>
    <definedName name="_xlnm.Print_Area" localSheetId="1">'AFI-1'!$A$1:$P$63</definedName>
    <definedName name="_xlnm.Print_Area" localSheetId="2">'AFI-2'!$A$1:$P$63</definedName>
    <definedName name="_xlnm.Print_Area" localSheetId="3">'AFI-4'!$A$1:$P$63</definedName>
    <definedName name="MFA_8" localSheetId="4">#REF!</definedName>
    <definedName name="OLE_LINK1" localSheetId="4">ACTUALIZACIONES!#REF!</definedName>
    <definedName name="_xlnm.Print_Area" localSheetId="4">'ACTUALIZACIONES'!$A$1:$F$31</definedName>
    <definedName name="_xlnm.Print_Area" localSheetId="5">'CONTROL DE CAMBIOS '!$A$1:$Q$39</definedName>
  </definedNames>
  <calcPr calcId="191028" fullCalcOnLoad="1"/>
</workbook>
</file>

<file path=xl/styles.xml><?xml version="1.0" encoding="utf-8"?>
<styleSheet xmlns="http://schemas.openxmlformats.org/spreadsheetml/2006/main">
  <numFmts count="1">
    <numFmt numFmtId="164" formatCode="_-&quot;$&quot;\ * #,##0.00_-;\-&quot;$&quot;\ * #,##0.00_-;_-&quot;$&quot;\ * &quot;-&quot;??_-;_-@_-"/>
  </numFmts>
  <fonts count="35">
    <font>
      <name val="Calibri"/>
      <family val="2"/>
      <color theme="1"/>
      <sz val="11"/>
      <scheme val="minor"/>
    </font>
    <font>
      <name val="Calibri"/>
      <family val="2"/>
      <color theme="1"/>
      <sz val="11"/>
      <scheme val="minor"/>
    </font>
    <font>
      <name val="Arial"/>
      <family val="2"/>
      <b val="1"/>
      <color theme="1"/>
      <sz val="9"/>
    </font>
    <font>
      <name val="Arial"/>
      <family val="2"/>
      <b val="1"/>
      <color theme="1"/>
      <sz val="11"/>
    </font>
    <font>
      <name val="Calibri"/>
      <family val="2"/>
      <color theme="10"/>
      <sz val="11"/>
      <u val="single"/>
      <scheme val="minor"/>
    </font>
    <font>
      <name val="Arial"/>
      <family val="2"/>
      <color theme="1"/>
      <sz val="11"/>
    </font>
    <font>
      <name val="Calibri"/>
      <family val="2"/>
      <b val="1"/>
      <color theme="1"/>
      <sz val="9"/>
      <scheme val="minor"/>
    </font>
    <font>
      <name val="Arial"/>
      <family val="2"/>
      <b val="1"/>
      <color theme="1"/>
      <sz val="10"/>
    </font>
    <font>
      <name val="Arial"/>
      <family val="2"/>
      <b val="1"/>
      <color theme="0"/>
      <sz val="11"/>
    </font>
    <font>
      <name val="Arial"/>
      <family val="2"/>
      <b val="1"/>
      <color theme="0"/>
      <sz val="10"/>
    </font>
    <font>
      <name val="Arial"/>
      <family val="2"/>
      <b val="1"/>
      <color theme="1" tint="0.499984740745262"/>
      <sz val="9"/>
    </font>
    <font>
      <name val="Arial"/>
      <family val="2"/>
      <b val="1"/>
      <sz val="10"/>
    </font>
    <font>
      <name val="Arial"/>
      <family val="2"/>
      <b val="1"/>
      <color theme="1" tint="0.499984740745262"/>
      <sz val="10"/>
    </font>
    <font>
      <name val="Arial"/>
      <family val="2"/>
      <sz val="11"/>
    </font>
    <font>
      <name val="Arial"/>
      <family val="2"/>
      <color rgb="FF000000"/>
      <sz val="11"/>
    </font>
    <font>
      <name val="Arial"/>
      <family val="2"/>
      <b val="1"/>
      <color rgb="FF292929"/>
      <sz val="9"/>
    </font>
    <font>
      <name val="Arial"/>
      <family val="2"/>
      <color theme="1"/>
      <sz val="10"/>
    </font>
    <font>
      <name val="Arial"/>
      <family val="2"/>
      <b val="1"/>
      <color rgb="FFFFFFFF"/>
      <sz val="10"/>
    </font>
    <font>
      <name val="Arial"/>
      <family val="2"/>
      <sz val="10"/>
    </font>
    <font>
      <name val="Arial"/>
      <family val="2"/>
      <i val="1"/>
      <color theme="1"/>
      <sz val="10"/>
    </font>
    <font>
      <name val="Arial"/>
      <family val="2"/>
      <b val="1"/>
      <color rgb="FF000000"/>
      <sz val="10"/>
    </font>
    <font>
      <name val="Arial"/>
      <family val="2"/>
      <color theme="1"/>
      <sz val="12"/>
    </font>
    <font>
      <name val="Arial"/>
      <family val="2"/>
      <b val="1"/>
      <color rgb="FF0F3D38"/>
      <sz val="11"/>
    </font>
    <font>
      <name val="Arial"/>
      <family val="2"/>
      <b val="1"/>
      <color theme="1"/>
      <sz val="12"/>
    </font>
    <font>
      <name val="Arial"/>
      <family val="2"/>
      <b val="1"/>
      <color rgb="FFFF0000"/>
      <sz val="11"/>
    </font>
    <font>
      <name val="Arial"/>
      <family val="2"/>
      <b val="1"/>
      <color rgb="FF0070C0"/>
      <sz val="11"/>
    </font>
    <font>
      <name val="Arial"/>
      <family val="2"/>
      <sz val="12"/>
    </font>
    <font>
      <name val="Arial"/>
      <family val="2"/>
      <color theme="0" tint="-0.1499984740745262"/>
      <sz val="11"/>
    </font>
    <font>
      <name val="Tahoma"/>
      <family val="2"/>
      <b val="1"/>
      <color indexed="81"/>
      <sz val="9"/>
    </font>
    <font>
      <name val="Tahoma"/>
      <family val="2"/>
      <color indexed="81"/>
      <sz val="9"/>
    </font>
    <font>
      <name val="Arial"/>
      <family val="2"/>
      <b val="1"/>
      <sz val="9"/>
    </font>
    <font>
      <name val="Arial"/>
      <b val="1"/>
      <color rgb="FF000000"/>
      <sz val="11"/>
    </font>
    <font>
      <name val="Arial"/>
      <color rgb="FF000000"/>
      <sz val="11"/>
    </font>
    <font>
      <name val="Arial"/>
      <family val="2"/>
      <b val="1"/>
      <color rgb="FF000000"/>
      <sz val="11"/>
    </font>
    <font>
      <name val="Segoe UI"/>
      <family val="2"/>
      <color rgb="FF000000"/>
      <sz val="8"/>
    </font>
  </fonts>
  <fills count="14">
    <fill>
      <patternFill/>
    </fill>
    <fill>
      <patternFill patternType="gray125"/>
    </fill>
    <fill>
      <patternFill patternType="solid">
        <fgColor theme="0"/>
        <bgColor indexed="64"/>
      </patternFill>
    </fill>
    <fill>
      <patternFill patternType="solid">
        <fgColor theme="0" tint="-0.1499984740745262"/>
        <bgColor indexed="64"/>
      </patternFill>
    </fill>
    <fill>
      <patternFill patternType="solid">
        <fgColor rgb="FFD9D9D9"/>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4B514E"/>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FFFFFF"/>
        <bgColor rgb="FF000000"/>
      </patternFill>
    </fill>
  </fills>
  <borders count="76">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style="thin">
        <color rgb="FF4B514E"/>
      </left>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indexed="64"/>
      </left>
      <right style="thin">
        <color indexed="64"/>
      </right>
      <top style="thin">
        <color indexed="64"/>
      </top>
      <bottom style="thin">
        <color indexed="64"/>
      </bottom>
      <diagonal/>
    </border>
    <border>
      <left style="thin">
        <color theme="1" tint="0.3499862666707358"/>
      </left>
      <right style="thin">
        <color theme="1" tint="0.3499862666707358"/>
      </right>
      <top style="thin">
        <color theme="1" tint="0.3499862666707358"/>
      </top>
      <bottom style="thin">
        <color theme="1" tint="0.349986266670735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4B514E"/>
      </bottom>
      <diagonal/>
    </border>
    <border>
      <left style="thin">
        <color rgb="FF000000"/>
      </left>
      <right style="thin">
        <color rgb="FF000000"/>
      </right>
      <top style="thin">
        <color rgb="FF4B514E"/>
      </top>
      <bottom style="thin">
        <color rgb="FF000000"/>
      </bottom>
      <diagonal/>
    </border>
    <border>
      <left/>
      <right style="thin">
        <color rgb="FF4B514E"/>
      </right>
      <top/>
      <bottom/>
      <diagonal/>
    </border>
    <border>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4E4B48"/>
      </left>
      <right/>
      <top/>
      <bottom style="thin">
        <color rgb="FF4E4B48"/>
      </bottom>
      <diagonal/>
    </border>
    <border>
      <left/>
      <right/>
      <top/>
      <bottom style="thin">
        <color rgb="FF4E4B48"/>
      </bottom>
      <diagonal/>
    </border>
    <border>
      <left style="thin">
        <color rgb="FF4E4B48"/>
      </left>
      <right/>
      <top style="thin">
        <color rgb="FF4E4B48"/>
      </top>
      <bottom style="thin">
        <color rgb="FF4E4B48"/>
      </bottom>
      <diagonal/>
    </border>
    <border>
      <left style="thin">
        <color rgb="FF000000"/>
      </left>
      <right style="thin">
        <color rgb="FF000000"/>
      </right>
      <top style="thin">
        <color rgb="FF000000"/>
      </top>
      <bottom style="thin">
        <color rgb="FF000000"/>
      </bottom>
      <diagonal/>
    </border>
    <border>
      <left style="thin">
        <color rgb="FF4E4B48"/>
      </left>
      <right style="thin">
        <color rgb="FF4E4B48"/>
      </right>
      <top style="thin">
        <color rgb="FF4E4B48"/>
      </top>
      <bottom/>
      <diagonal/>
    </border>
    <border>
      <left style="thin">
        <color rgb="FF4E4B48"/>
      </left>
      <right style="thin">
        <color rgb="FF4E4B48"/>
      </right>
      <top/>
      <bottom style="thin">
        <color rgb="FF4E4B48"/>
      </bottom>
      <diagonal/>
    </border>
    <border>
      <left style="thin">
        <color rgb="FF000000"/>
      </left>
      <right style="thin">
        <color rgb="FF000000"/>
      </right>
      <top style="thin">
        <color rgb="FF000000"/>
      </top>
      <bottom style="thin">
        <color rgb="FF4B514E"/>
      </bottom>
      <diagonal/>
    </border>
    <border>
      <left style="thin">
        <color rgb="FF000000"/>
      </left>
      <right/>
      <top/>
      <bottom/>
      <diagonal/>
    </border>
    <border>
      <left style="thin">
        <color rgb="FF000000"/>
      </left>
      <right style="thin">
        <color rgb="FF000000"/>
      </right>
      <top/>
      <bottom/>
      <diagonal/>
    </border>
    <border>
      <left/>
      <right/>
      <top style="thin">
        <color theme="1" tint="0.3499862666707358"/>
      </top>
      <bottom/>
      <diagonal/>
    </border>
    <border>
      <left/>
      <right style="thin">
        <color theme="1" tint="0.3499862666707358"/>
      </right>
      <top style="thin">
        <color theme="1" tint="0.3499862666707358"/>
      </top>
      <bottom/>
      <diagonal/>
    </border>
    <border>
      <left/>
      <right/>
      <top style="thin">
        <color theme="1" tint="0.3499862666707358"/>
      </top>
      <bottom style="thin">
        <color theme="1" tint="0.3499862666707358"/>
      </bottom>
      <diagonal/>
    </border>
    <border>
      <left/>
      <right style="thin">
        <color theme="1" tint="0.3499862666707358"/>
      </right>
      <top style="thin">
        <color theme="1" tint="0.3499862666707358"/>
      </top>
      <bottom style="thin">
        <color theme="1" tint="0.3499862666707358"/>
      </bottom>
      <diagonal/>
    </border>
    <border>
      <left style="thin">
        <color theme="1" tint="0.3499862666707358"/>
      </left>
      <right/>
      <top/>
      <bottom/>
      <diagonal/>
    </border>
    <border>
      <left/>
      <right style="thin">
        <color theme="1" tint="0.3499862666707358"/>
      </right>
      <top/>
      <bottom/>
      <diagonal/>
    </border>
    <border>
      <left style="thin">
        <color theme="1" tint="0.3499862666707358"/>
      </left>
      <right/>
      <top/>
      <bottom style="thin">
        <color theme="1" tint="0.3499862666707358"/>
      </bottom>
      <diagonal/>
    </border>
    <border>
      <left/>
      <right/>
      <top/>
      <bottom style="thin">
        <color theme="1" tint="0.3499862666707358"/>
      </bottom>
      <diagonal/>
    </border>
    <border>
      <left/>
      <right style="thin">
        <color theme="1" tint="0.3499862666707358"/>
      </right>
      <top/>
      <bottom style="thin">
        <color theme="1" tint="0.3499862666707358"/>
      </bottom>
      <diagonal/>
    </border>
    <border>
      <left/>
      <right style="thin">
        <color rgb="FF4E4B48"/>
      </right>
      <top style="thin">
        <color rgb="FF4E4B48"/>
      </top>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right/>
      <top style="thin">
        <color indexed="64"/>
      </top>
      <bottom/>
      <diagonal/>
    </border>
    <border>
      <left/>
      <right style="thin">
        <color indexed="64"/>
      </right>
      <top style="thin">
        <color indexed="64"/>
      </top>
      <bottom/>
      <diagonal/>
    </border>
    <border>
      <left style="thin">
        <color rgb="FF4E4B48"/>
      </left>
      <right/>
      <top/>
      <bottom/>
      <diagonal/>
    </border>
    <border>
      <left/>
      <right style="thin">
        <color rgb="FF4E4B48"/>
      </right>
      <top/>
      <bottom/>
      <diagonal/>
    </border>
    <border>
      <left/>
      <right style="thin">
        <color rgb="FF4E4B48"/>
      </right>
      <top/>
      <bottom style="thin">
        <color rgb="FF4E4B48"/>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1" fillId="0" borderId="0"/>
    <xf numFmtId="9" fontId="1" fillId="0" borderId="0"/>
    <xf numFmtId="0" fontId="4" fillId="0" borderId="0"/>
    <xf numFmtId="44" fontId="1" fillId="0" borderId="0"/>
  </cellStyleXfs>
  <cellXfs count="377">
    <xf numFmtId="0" fontId="0" fillId="0" borderId="0" pivotButton="0" quotePrefix="0" xfId="0"/>
    <xf numFmtId="0" fontId="5" fillId="2" borderId="0" pivotButton="0" quotePrefix="0" xfId="0"/>
    <xf numFmtId="0" fontId="0" fillId="2" borderId="0" pivotButton="0" quotePrefix="0" xfId="0"/>
    <xf numFmtId="0" fontId="16" fillId="2" borderId="0" pivotButton="0" quotePrefix="0" xfId="0"/>
    <xf numFmtId="0" fontId="9" fillId="5" borderId="14" applyAlignment="1" pivotButton="0" quotePrefix="0" xfId="0">
      <alignment horizontal="center" vertical="center" wrapText="1"/>
    </xf>
    <xf numFmtId="0" fontId="16" fillId="2" borderId="0" applyAlignment="1" pivotButton="0" quotePrefix="0" xfId="0">
      <alignment horizontal="center" vertical="center" wrapText="1"/>
    </xf>
    <xf numFmtId="0" fontId="13" fillId="2" borderId="0" pivotButton="0" quotePrefix="0" xfId="0"/>
    <xf numFmtId="0" fontId="7" fillId="2" borderId="1" applyAlignment="1" applyProtection="1" pivotButton="0" quotePrefix="0" xfId="0">
      <alignment vertical="center" wrapText="1"/>
      <protection locked="0" hidden="0"/>
    </xf>
    <xf numFmtId="0" fontId="11" fillId="0" borderId="1" applyAlignment="1" applyProtection="1" pivotButton="0" quotePrefix="0" xfId="0">
      <alignment horizontal="center" vertical="center" wrapText="1"/>
      <protection locked="0" hidden="0"/>
    </xf>
    <xf numFmtId="0" fontId="7" fillId="2" borderId="1" applyAlignment="1" applyProtection="1" pivotButton="0" quotePrefix="0" xfId="0">
      <alignment horizontal="center" vertical="center" wrapText="1"/>
      <protection locked="0" hidden="0"/>
    </xf>
    <xf numFmtId="0" fontId="7" fillId="0" borderId="1" applyAlignment="1" applyProtection="1" pivotButton="0" quotePrefix="0" xfId="0">
      <alignment horizontal="center" vertical="center" wrapText="1"/>
      <protection locked="0" hidden="0"/>
    </xf>
    <xf numFmtId="0" fontId="3" fillId="2" borderId="14" applyAlignment="1" applyProtection="1" pivotButton="0" quotePrefix="0" xfId="0">
      <alignment horizontal="center" vertical="center"/>
      <protection locked="0" hidden="0"/>
    </xf>
    <xf numFmtId="0" fontId="7" fillId="6" borderId="1" applyAlignment="1" applyProtection="1" pivotButton="0" quotePrefix="0" xfId="0">
      <alignment horizontal="center" vertical="center" wrapText="1"/>
      <protection locked="0" hidden="0"/>
    </xf>
    <xf numFmtId="0" fontId="12" fillId="0" borderId="28" applyAlignment="1" applyProtection="1" pivotButton="0" quotePrefix="1" xfId="2">
      <alignment horizontal="left" vertical="top"/>
      <protection locked="0" hidden="0"/>
    </xf>
    <xf numFmtId="14" fontId="5" fillId="0" borderId="1" applyAlignment="1" applyProtection="1" pivotButton="0" quotePrefix="0" xfId="0">
      <alignment horizontal="center" vertical="center"/>
      <protection locked="0" hidden="0"/>
    </xf>
    <xf numFmtId="0" fontId="5" fillId="0" borderId="1" applyAlignment="1" applyProtection="1" pivotButton="0" quotePrefix="0" xfId="0">
      <alignment horizontal="justify"/>
      <protection locked="0" hidden="0"/>
    </xf>
    <xf numFmtId="0" fontId="5" fillId="0" borderId="1" applyAlignment="1" applyProtection="1" pivotButton="0" quotePrefix="0" xfId="0">
      <alignment horizontal="center" vertical="center"/>
      <protection locked="0" hidden="0"/>
    </xf>
    <xf numFmtId="14" fontId="5" fillId="0" borderId="1" applyAlignment="1" applyProtection="1" pivotButton="0" quotePrefix="0" xfId="0">
      <alignment vertical="center"/>
      <protection locked="0" hidden="0"/>
    </xf>
    <xf numFmtId="0" fontId="5" fillId="0" borderId="1" applyAlignment="1" applyProtection="1" pivotButton="0" quotePrefix="0" xfId="0">
      <alignment vertical="center"/>
      <protection locked="0" hidden="0"/>
    </xf>
    <xf numFmtId="0" fontId="5" fillId="2" borderId="1" applyAlignment="1" applyProtection="1" pivotButton="0" quotePrefix="0" xfId="0">
      <alignment horizontal="justify" vertical="center" wrapText="1"/>
      <protection locked="0" hidden="0"/>
    </xf>
    <xf numFmtId="0" fontId="5" fillId="0" borderId="1" applyAlignment="1" applyProtection="1" pivotButton="0" quotePrefix="0" xfId="0">
      <alignment horizontal="justify" wrapText="1"/>
      <protection locked="0" hidden="0"/>
    </xf>
    <xf numFmtId="0" fontId="5" fillId="0" borderId="1" applyAlignment="1" applyProtection="1" pivotButton="0" quotePrefix="0" xfId="0">
      <alignment horizontal="justify" vertical="top" wrapText="1"/>
      <protection locked="0" hidden="0"/>
    </xf>
    <xf numFmtId="0" fontId="18" fillId="2" borderId="0" applyAlignment="1" pivotButton="0" quotePrefix="0" xfId="0">
      <alignment horizontal="center" wrapText="1"/>
    </xf>
    <xf numFmtId="0" fontId="3" fillId="2" borderId="1"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18" fillId="0" borderId="24" applyAlignment="1" pivotButton="0" quotePrefix="0" xfId="0">
      <alignment horizontal="center" vertical="center" wrapText="1"/>
    </xf>
    <xf numFmtId="0" fontId="5" fillId="2" borderId="0" applyProtection="1" pivotButton="0" quotePrefix="0" xfId="0">
      <protection locked="0" hidden="0"/>
    </xf>
    <xf numFmtId="0" fontId="7" fillId="2" borderId="0" applyProtection="1" pivotButton="0" quotePrefix="0" xfId="0">
      <protection locked="0" hidden="0"/>
    </xf>
    <xf numFmtId="0" fontId="7" fillId="2" borderId="0" applyAlignment="1" applyProtection="1" pivotButton="0" quotePrefix="0" xfId="0">
      <alignment vertical="center"/>
      <protection locked="0" hidden="0"/>
    </xf>
    <xf numFmtId="0" fontId="5" fillId="2" borderId="0" applyAlignment="1" applyProtection="1" pivotButton="0" quotePrefix="0" xfId="0">
      <alignment horizontal="center" vertical="top"/>
      <protection locked="0" hidden="0"/>
    </xf>
    <xf numFmtId="0" fontId="10" fillId="2" borderId="0" applyAlignment="1" applyProtection="1" pivotButton="0" quotePrefix="0" xfId="0">
      <alignment horizontal="left" vertical="top"/>
      <protection locked="0" hidden="0"/>
    </xf>
    <xf numFmtId="0" fontId="5" fillId="4" borderId="0" applyProtection="1" pivotButton="0" quotePrefix="0" xfId="0">
      <protection locked="0" hidden="0"/>
    </xf>
    <xf numFmtId="0" fontId="0" fillId="4" borderId="0" applyProtection="1" pivotButton="0" quotePrefix="0" xfId="0">
      <protection locked="0" hidden="0"/>
    </xf>
    <xf numFmtId="0" fontId="7" fillId="2" borderId="0" applyAlignment="1" applyProtection="1" pivotButton="0" quotePrefix="0" xfId="0">
      <alignment wrapText="1"/>
      <protection locked="0" hidden="0"/>
    </xf>
    <xf numFmtId="0" fontId="2" fillId="2" borderId="0" applyAlignment="1" applyProtection="1" pivotButton="0" quotePrefix="0" xfId="0">
      <alignment horizontal="center" vertical="center"/>
      <protection locked="0" hidden="0"/>
    </xf>
    <xf numFmtId="0" fontId="2" fillId="4" borderId="0" applyAlignment="1" applyProtection="1" pivotButton="0" quotePrefix="0" xfId="0">
      <alignment horizontal="center" vertical="center"/>
      <protection locked="0" hidden="0"/>
    </xf>
    <xf numFmtId="0" fontId="6" fillId="4" borderId="0" applyAlignment="1" applyProtection="1" pivotButton="0" quotePrefix="0" xfId="0">
      <alignment horizontal="center" vertical="center"/>
      <protection locked="0" hidden="0"/>
    </xf>
    <xf numFmtId="0" fontId="7" fillId="4" borderId="0" applyProtection="1" pivotButton="0" quotePrefix="0" xfId="0">
      <protection locked="0" hidden="0"/>
    </xf>
    <xf numFmtId="0" fontId="3" fillId="4" borderId="0" applyAlignment="1" applyProtection="1" pivotButton="0" quotePrefix="0" xfId="0">
      <alignment horizontal="center" vertical="center"/>
      <protection locked="0" hidden="0"/>
    </xf>
    <xf numFmtId="0" fontId="7" fillId="4" borderId="0" applyAlignment="1" applyProtection="1" pivotButton="0" quotePrefix="0" xfId="0">
      <alignment vertical="center"/>
      <protection locked="0" hidden="0"/>
    </xf>
    <xf numFmtId="0" fontId="5" fillId="4" borderId="0" applyAlignment="1" applyProtection="1" pivotButton="0" quotePrefix="0" xfId="0">
      <alignment horizontal="center" vertical="top"/>
      <protection locked="0" hidden="0"/>
    </xf>
    <xf numFmtId="0" fontId="10" fillId="3" borderId="0" applyAlignment="1" applyProtection="1" pivotButton="0" quotePrefix="0" xfId="0">
      <alignment horizontal="left" vertical="top"/>
      <protection locked="0" hidden="0"/>
    </xf>
    <xf numFmtId="0" fontId="8" fillId="7" borderId="14" applyAlignment="1" pivotButton="0" quotePrefix="0" xfId="0">
      <alignment horizontal="center" vertical="center"/>
    </xf>
    <xf numFmtId="0" fontId="9" fillId="5" borderId="13" applyAlignment="1" pivotButton="0" quotePrefix="0" xfId="0">
      <alignment horizontal="center" vertical="center" wrapText="1"/>
    </xf>
    <xf numFmtId="0" fontId="21" fillId="4" borderId="0" applyAlignment="1" applyProtection="1" pivotButton="0" quotePrefix="0" xfId="0">
      <alignment vertical="center"/>
      <protection locked="0" hidden="0"/>
    </xf>
    <xf numFmtId="0" fontId="5" fillId="4" borderId="0" applyAlignment="1" applyProtection="1" pivotButton="0" quotePrefix="0" xfId="0">
      <alignment vertical="center"/>
      <protection locked="0" hidden="0"/>
    </xf>
    <xf numFmtId="0" fontId="5" fillId="2" borderId="0" applyAlignment="1" applyProtection="1" pivotButton="0" quotePrefix="0" xfId="0">
      <alignment vertical="center"/>
      <protection locked="0" hidden="0"/>
    </xf>
    <xf numFmtId="0" fontId="21" fillId="2" borderId="0" applyAlignment="1" applyProtection="1" pivotButton="0" quotePrefix="0" xfId="0">
      <alignment vertical="center"/>
      <protection locked="0" hidden="0"/>
    </xf>
    <xf numFmtId="0" fontId="21" fillId="2" borderId="0" applyAlignment="1" applyProtection="1" pivotButton="0" quotePrefix="0" xfId="0">
      <alignment horizontal="left" vertical="center"/>
      <protection locked="0" hidden="0"/>
    </xf>
    <xf numFmtId="0" fontId="8"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center" vertical="center"/>
      <protection locked="0" hidden="0"/>
    </xf>
    <xf numFmtId="0" fontId="21" fillId="2" borderId="0" applyAlignment="1" applyProtection="1" pivotButton="0" quotePrefix="0" xfId="0">
      <alignment horizontal="center" vertical="center"/>
      <protection locked="0" hidden="0"/>
    </xf>
    <xf numFmtId="0" fontId="21" fillId="4" borderId="0" applyAlignment="1" applyProtection="1" pivotButton="0" quotePrefix="0" xfId="0">
      <alignment horizontal="center" vertical="center"/>
      <protection locked="0" hidden="0"/>
    </xf>
    <xf numFmtId="1" fontId="21" fillId="2" borderId="0" applyAlignment="1" applyProtection="1" pivotButton="0" quotePrefix="0" xfId="0">
      <alignment horizontal="center" vertical="center"/>
      <protection locked="0" hidden="0"/>
    </xf>
    <xf numFmtId="0" fontId="5" fillId="3" borderId="0" applyProtection="1" pivotButton="0" quotePrefix="0" xfId="0">
      <protection locked="0" hidden="0"/>
    </xf>
    <xf numFmtId="0" fontId="21" fillId="3" borderId="0" applyProtection="1" pivotButton="0" quotePrefix="0" xfId="0">
      <protection locked="0" hidden="0"/>
    </xf>
    <xf numFmtId="0" fontId="25" fillId="2" borderId="0" applyAlignment="1" applyProtection="1" pivotButton="0" quotePrefix="0" xfId="0">
      <alignment horizontal="center" vertical="center"/>
      <protection locked="0" hidden="0"/>
    </xf>
    <xf numFmtId="0" fontId="5" fillId="2" borderId="0" applyAlignment="1" applyProtection="1" pivotButton="0" quotePrefix="0" xfId="1">
      <alignment horizontal="center" vertical="center"/>
      <protection locked="0" hidden="0"/>
    </xf>
    <xf numFmtId="0" fontId="13" fillId="4" borderId="0" applyProtection="1" pivotButton="0" quotePrefix="0" xfId="0">
      <protection locked="0" hidden="0"/>
    </xf>
    <xf numFmtId="0" fontId="26" fillId="4" borderId="0" applyProtection="1" pivotButton="0" quotePrefix="0" xfId="0">
      <protection locked="0" hidden="0"/>
    </xf>
    <xf numFmtId="0" fontId="27" fillId="3" borderId="0" applyProtection="1" pivotButton="0" quotePrefix="0" xfId="0">
      <protection locked="0" hidden="0"/>
    </xf>
    <xf numFmtId="0" fontId="27" fillId="4" borderId="0" applyProtection="1" pivotButton="0" quotePrefix="0" xfId="0">
      <protection locked="0" hidden="0"/>
    </xf>
    <xf numFmtId="0" fontId="21" fillId="4" borderId="0" applyProtection="1" pivotButton="0" quotePrefix="0" xfId="0">
      <protection locked="0" hidden="0"/>
    </xf>
    <xf numFmtId="0" fontId="3" fillId="2" borderId="1" applyAlignment="1" pivotButton="0" quotePrefix="0" xfId="0">
      <alignment horizontal="center" vertical="center"/>
    </xf>
    <xf numFmtId="0" fontId="8" fillId="5" borderId="1" applyAlignment="1" pivotButton="0" quotePrefix="0" xfId="0">
      <alignment horizontal="center" vertical="center"/>
    </xf>
    <xf numFmtId="0" fontId="8" fillId="5" borderId="1" applyAlignment="1" pivotButton="0" quotePrefix="0" xfId="0">
      <alignment horizontal="center" vertical="center" wrapText="1"/>
    </xf>
    <xf numFmtId="0" fontId="24" fillId="2" borderId="1" applyAlignment="1" pivotButton="0" quotePrefix="0" xfId="0">
      <alignment horizontal="center" vertical="center"/>
    </xf>
    <xf numFmtId="0" fontId="25" fillId="2" borderId="1" applyAlignment="1" pivotButton="0" quotePrefix="0" xfId="0">
      <alignment horizontal="center" vertical="center"/>
    </xf>
    <xf numFmtId="9" fontId="5" fillId="2" borderId="1" applyAlignment="1" pivotButton="0" quotePrefix="0" xfId="1">
      <alignment horizontal="center" vertical="center"/>
    </xf>
    <xf numFmtId="0" fontId="18" fillId="2" borderId="0" applyAlignment="1" applyProtection="1" pivotButton="0" quotePrefix="0" xfId="0">
      <alignment wrapText="1"/>
      <protection locked="0" hidden="0"/>
    </xf>
    <xf numFmtId="0" fontId="19" fillId="2" borderId="0" applyAlignment="1" applyProtection="1" pivotButton="0" quotePrefix="0" xfId="0">
      <alignment vertical="center" wrapText="1"/>
      <protection locked="0" hidden="0"/>
    </xf>
    <xf numFmtId="0" fontId="0" fillId="2" borderId="0" applyProtection="1" pivotButton="0" quotePrefix="0" xfId="0">
      <protection locked="0" hidden="0"/>
    </xf>
    <xf numFmtId="14" fontId="5" fillId="2" borderId="0" applyAlignment="1" applyProtection="1" pivotButton="0" quotePrefix="0" xfId="0">
      <alignment horizontal="center" vertical="center"/>
      <protection locked="0" hidden="0"/>
    </xf>
    <xf numFmtId="0" fontId="5" fillId="2" borderId="0" applyAlignment="1" applyProtection="1" pivotButton="0" quotePrefix="0" xfId="0">
      <alignment horizontal="justify"/>
      <protection locked="0" hidden="0"/>
    </xf>
    <xf numFmtId="0" fontId="11" fillId="2" borderId="15" applyAlignment="1" pivotButton="0" quotePrefix="0" xfId="0">
      <alignment horizontal="center" vertical="center" wrapText="1"/>
    </xf>
    <xf numFmtId="0" fontId="7" fillId="2" borderId="15" applyAlignment="1" pivotButton="0" quotePrefix="0" xfId="0">
      <alignment horizontal="center" vertical="center" wrapText="1"/>
    </xf>
    <xf numFmtId="14" fontId="9" fillId="5" borderId="1" applyAlignment="1" pivotButton="0" quotePrefix="0" xfId="0">
      <alignment horizontal="center" vertical="center" wrapText="1"/>
    </xf>
    <xf numFmtId="0" fontId="9" fillId="5" borderId="1" applyAlignment="1" pivotButton="0" quotePrefix="0" xfId="0">
      <alignment horizontal="center" vertical="center" wrapText="1"/>
    </xf>
    <xf numFmtId="0" fontId="7" fillId="2" borderId="14" applyAlignment="1" applyProtection="1" pivotButton="0" quotePrefix="0" xfId="0">
      <alignment vertical="center" wrapText="1"/>
      <protection locked="0" hidden="0"/>
    </xf>
    <xf numFmtId="0" fontId="7" fillId="2" borderId="14" applyAlignment="1" applyProtection="1" pivotButton="0" quotePrefix="0" xfId="0">
      <alignment horizontal="center" vertical="center" wrapText="1"/>
      <protection locked="0" hidden="0"/>
    </xf>
    <xf numFmtId="9" fontId="7" fillId="2" borderId="14" applyAlignment="1" applyProtection="1" pivotButton="0" quotePrefix="0" xfId="0">
      <alignment horizontal="center" vertical="center" wrapText="1"/>
      <protection locked="0" hidden="0"/>
    </xf>
    <xf numFmtId="0" fontId="2" fillId="0" borderId="0" applyAlignment="1" pivotButton="0" quotePrefix="0" xfId="0">
      <alignment horizontal="center" vertical="center"/>
    </xf>
    <xf numFmtId="0" fontId="7" fillId="2" borderId="14" applyAlignment="1" applyProtection="1" pivotButton="0" quotePrefix="1" xfId="0">
      <alignment horizontal="center" vertical="center" wrapText="1"/>
      <protection locked="0" hidden="0"/>
    </xf>
    <xf numFmtId="0" fontId="3" fillId="9" borderId="1" applyAlignment="1" pivotButton="0" quotePrefix="0" xfId="0">
      <alignment horizontal="center" vertical="center"/>
    </xf>
    <xf numFmtId="0" fontId="3" fillId="10" borderId="1" applyAlignment="1" pivotButton="0" quotePrefix="0" xfId="0">
      <alignment horizontal="center" vertical="center"/>
    </xf>
    <xf numFmtId="0" fontId="3" fillId="11" borderId="1" applyAlignment="1" pivotButton="0" quotePrefix="0" xfId="0">
      <alignment horizontal="center" vertical="center"/>
    </xf>
    <xf numFmtId="0" fontId="3" fillId="12" borderId="1" applyAlignment="1" pivotButton="0" quotePrefix="0" xfId="0">
      <alignment horizontal="center" vertical="center"/>
    </xf>
    <xf numFmtId="9" fontId="3" fillId="12" borderId="1" applyAlignment="1" pivotButton="0" quotePrefix="0" xfId="0">
      <alignment horizontal="center" vertical="center"/>
    </xf>
    <xf numFmtId="0" fontId="5" fillId="0" borderId="1" applyAlignment="1" applyProtection="1" pivotButton="0" quotePrefix="0" xfId="0">
      <alignment horizontal="justify" vertical="center"/>
      <protection locked="0" hidden="0"/>
    </xf>
    <xf numFmtId="0" fontId="5" fillId="0" borderId="1" applyAlignment="1" applyProtection="1" pivotButton="0" quotePrefix="0" xfId="0">
      <alignment horizontal="center" vertical="center" wrapText="1"/>
      <protection locked="0" hidden="0"/>
    </xf>
    <xf numFmtId="0" fontId="3" fillId="2" borderId="1" applyAlignment="1" applyProtection="1" pivotButton="0" quotePrefix="0" xfId="0">
      <alignment horizontal="center" vertical="center"/>
      <protection locked="0" hidden="0"/>
    </xf>
    <xf numFmtId="0" fontId="7" fillId="2" borderId="35" applyAlignment="1" applyProtection="1" pivotButton="0" quotePrefix="0" xfId="0">
      <alignment horizontal="center" vertical="center" wrapText="1"/>
      <protection locked="0" hidden="0"/>
    </xf>
    <xf numFmtId="0" fontId="7" fillId="2" borderId="36" applyAlignment="1" applyProtection="1" pivotButton="0" quotePrefix="0" xfId="0">
      <alignment horizontal="center" vertical="center" wrapText="1"/>
      <protection locked="0" hidden="0"/>
    </xf>
    <xf numFmtId="0" fontId="7" fillId="2" borderId="37" applyAlignment="1" applyProtection="1" pivotButton="0" quotePrefix="0" xfId="0">
      <alignment horizontal="center" vertical="center" wrapText="1"/>
      <protection locked="0" hidden="0"/>
    </xf>
    <xf numFmtId="0" fontId="18" fillId="2" borderId="0" applyAlignment="1" pivotButton="0" quotePrefix="0" xfId="0">
      <alignment horizontal="center" wrapText="1"/>
    </xf>
    <xf numFmtId="0" fontId="19" fillId="2" borderId="0" applyAlignment="1" pivotButton="0" quotePrefix="0" xfId="0">
      <alignment horizontal="right" vertical="center" wrapText="1"/>
    </xf>
    <xf numFmtId="0" fontId="7" fillId="2" borderId="8" applyAlignment="1" pivotButton="0" quotePrefix="0" xfId="0">
      <alignment horizontal="center" vertical="center" wrapText="1"/>
    </xf>
    <xf numFmtId="0" fontId="7" fillId="2" borderId="3" applyAlignment="1" pivotButton="0" quotePrefix="0" xfId="0">
      <alignment horizontal="center" vertical="center" wrapText="1"/>
    </xf>
    <xf numFmtId="0" fontId="11" fillId="2" borderId="8" applyAlignment="1" pivotButton="0" quotePrefix="0" xfId="0">
      <alignment horizontal="center" vertical="center" wrapText="1"/>
    </xf>
    <xf numFmtId="0" fontId="11" fillId="2" borderId="3" applyAlignment="1" pivotButton="0" quotePrefix="0" xfId="0">
      <alignment horizontal="center" vertical="center" wrapText="1"/>
    </xf>
    <xf numFmtId="0" fontId="3" fillId="6" borderId="4" applyAlignment="1" pivotButton="0" quotePrefix="0" xfId="0">
      <alignment horizontal="center" vertical="center"/>
    </xf>
    <xf numFmtId="0" fontId="3" fillId="6" borderId="9" applyAlignment="1" pivotButton="0" quotePrefix="0" xfId="0">
      <alignment horizontal="center" vertical="center"/>
    </xf>
    <xf numFmtId="0" fontId="3" fillId="6" borderId="5" applyAlignment="1" pivotButton="0" quotePrefix="0" xfId="0">
      <alignment horizontal="center" vertical="center"/>
    </xf>
    <xf numFmtId="0" fontId="3" fillId="6" borderId="7" applyAlignment="1" pivotButton="0" quotePrefix="0" xfId="0">
      <alignment horizontal="center" vertical="center"/>
    </xf>
    <xf numFmtId="0" fontId="3" fillId="6" borderId="10" applyAlignment="1" pivotButton="0" quotePrefix="0" xfId="0">
      <alignment horizontal="center" vertical="center"/>
    </xf>
    <xf numFmtId="0" fontId="3" fillId="6" borderId="0" applyAlignment="1" pivotButton="0" quotePrefix="0" xfId="0">
      <alignment horizontal="center" vertical="center"/>
    </xf>
    <xf numFmtId="0" fontId="3" fillId="6" borderId="29" applyAlignment="1" pivotButton="0" quotePrefix="0" xfId="0">
      <alignment horizontal="center" vertical="center"/>
    </xf>
    <xf numFmtId="0" fontId="9" fillId="5" borderId="12" applyAlignment="1" pivotButton="0" quotePrefix="0" xfId="0">
      <alignment horizontal="center" vertical="center" wrapText="1"/>
    </xf>
    <xf numFmtId="0" fontId="9" fillId="5" borderId="11" applyAlignment="1" pivotButton="0" quotePrefix="0" xfId="0">
      <alignment horizontal="center" vertical="center" wrapText="1"/>
    </xf>
    <xf numFmtId="0" fontId="8" fillId="7" borderId="33" applyAlignment="1" pivotButton="0" quotePrefix="0" xfId="0">
      <alignment horizontal="center" vertical="center" wrapText="1"/>
    </xf>
    <xf numFmtId="0" fontId="8" fillId="7" borderId="34" applyAlignment="1" pivotButton="0" quotePrefix="0" xfId="0">
      <alignment horizontal="center" vertical="center" wrapText="1"/>
    </xf>
    <xf numFmtId="0" fontId="5" fillId="2" borderId="4" applyAlignment="1" pivotButton="0" quotePrefix="0" xfId="0">
      <alignment horizontal="center"/>
    </xf>
    <xf numFmtId="0" fontId="5" fillId="2" borderId="9" applyAlignment="1" pivotButton="0" quotePrefix="0" xfId="0">
      <alignment horizontal="center"/>
    </xf>
    <xf numFmtId="0" fontId="5" fillId="2" borderId="6" applyAlignment="1" pivotButton="0" quotePrefix="0" xfId="0">
      <alignment horizontal="center"/>
    </xf>
    <xf numFmtId="0" fontId="5" fillId="2" borderId="0" applyAlignment="1" pivotButton="0" quotePrefix="0" xfId="0">
      <alignment horizontal="center"/>
    </xf>
    <xf numFmtId="0" fontId="5" fillId="2" borderId="7" applyAlignment="1" pivotButton="0" quotePrefix="0" xfId="0">
      <alignment horizontal="center"/>
    </xf>
    <xf numFmtId="0" fontId="5" fillId="2" borderId="10" applyAlignment="1" pivotButton="0" quotePrefix="0" xfId="0">
      <alignment horizontal="center"/>
    </xf>
    <xf numFmtId="0" fontId="7" fillId="2" borderId="15" applyAlignment="1" pivotButton="0" quotePrefix="0" xfId="0">
      <alignment horizontal="center" vertical="center" wrapText="1"/>
    </xf>
    <xf numFmtId="0" fontId="9" fillId="5" borderId="4" applyAlignment="1" pivotButton="0" quotePrefix="0" xfId="0">
      <alignment horizontal="center" vertical="center" wrapText="1"/>
    </xf>
    <xf numFmtId="0" fontId="9" fillId="5" borderId="7" applyAlignment="1" pivotButton="0" quotePrefix="0" xfId="0">
      <alignment horizontal="center" vertical="center" wrapText="1"/>
    </xf>
    <xf numFmtId="0" fontId="9" fillId="5" borderId="26" applyAlignment="1" pivotButton="0" quotePrefix="0" xfId="0">
      <alignment horizontal="center" vertical="center" wrapText="1"/>
    </xf>
    <xf numFmtId="0" fontId="9" fillId="5" borderId="27" applyAlignment="1" pivotButton="0" quotePrefix="0" xfId="0">
      <alignment horizontal="center" vertical="center" wrapText="1"/>
    </xf>
    <xf numFmtId="0" fontId="22" fillId="2" borderId="0" applyAlignment="1" applyProtection="1" pivotButton="0" quotePrefix="0" xfId="2">
      <alignment horizontal="center" vertical="center"/>
      <protection locked="0" hidden="0"/>
    </xf>
    <xf numFmtId="0" fontId="5" fillId="2" borderId="4" applyAlignment="1" pivotButton="0" quotePrefix="0" xfId="0">
      <alignment horizontal="center" vertical="center"/>
    </xf>
    <xf numFmtId="0" fontId="5" fillId="2" borderId="5" applyAlignment="1" pivotButton="0" quotePrefix="0" xfId="0">
      <alignment horizontal="center" vertical="center"/>
    </xf>
    <xf numFmtId="0" fontId="5" fillId="2" borderId="6" applyAlignment="1" pivotButton="0" quotePrefix="0" xfId="0">
      <alignment horizontal="center" vertical="center"/>
    </xf>
    <xf numFmtId="0" fontId="5" fillId="2" borderId="29" applyAlignment="1" pivotButton="0" quotePrefix="0" xfId="0">
      <alignment horizontal="center" vertical="center"/>
    </xf>
    <xf numFmtId="0" fontId="5" fillId="2" borderId="7" applyAlignment="1" pivotButton="0" quotePrefix="0" xfId="0">
      <alignment horizontal="center" vertical="center"/>
    </xf>
    <xf numFmtId="0" fontId="5" fillId="2" borderId="30" applyAlignment="1" pivotButton="0" quotePrefix="0" xfId="0">
      <alignment horizontal="center" vertical="center"/>
    </xf>
    <xf numFmtId="0" fontId="7" fillId="2" borderId="2" applyAlignment="1" pivotButton="0" quotePrefix="0" xfId="0">
      <alignment horizontal="center" vertical="center" wrapText="1"/>
    </xf>
    <xf numFmtId="0" fontId="20" fillId="2" borderId="4" applyAlignment="1" pivotButton="0" quotePrefix="0" xfId="0">
      <alignment horizontal="center" vertical="center" wrapText="1"/>
    </xf>
    <xf numFmtId="0" fontId="20" fillId="2" borderId="9" applyAlignment="1" pivotButton="0" quotePrefix="0" xfId="0">
      <alignment horizontal="center" vertical="center" wrapText="1"/>
    </xf>
    <xf numFmtId="0" fontId="20" fillId="2" borderId="5" applyAlignment="1" pivotButton="0" quotePrefix="0" xfId="0">
      <alignment horizontal="center" vertical="center" wrapText="1"/>
    </xf>
    <xf numFmtId="0" fontId="20" fillId="2" borderId="7" applyAlignment="1" pivotButton="0" quotePrefix="0" xfId="0">
      <alignment horizontal="center" vertical="center" wrapText="1"/>
    </xf>
    <xf numFmtId="0" fontId="20" fillId="2" borderId="10" applyAlignment="1" pivotButton="0" quotePrefix="0" xfId="0">
      <alignment horizontal="center" vertical="center" wrapText="1"/>
    </xf>
    <xf numFmtId="0" fontId="20" fillId="2" borderId="30" applyAlignment="1" pivotButton="0" quotePrefix="0" xfId="0">
      <alignment horizontal="center" vertical="center" wrapText="1"/>
    </xf>
    <xf numFmtId="0" fontId="8" fillId="7" borderId="1" applyAlignment="1" pivotButton="0" quotePrefix="0" xfId="0">
      <alignment horizontal="center" vertical="center"/>
    </xf>
    <xf numFmtId="0" fontId="5" fillId="2" borderId="9" applyAlignment="1" applyProtection="1" pivotButton="0" quotePrefix="0" xfId="0">
      <alignment horizontal="center" vertical="center"/>
      <protection locked="0" hidden="0"/>
    </xf>
    <xf numFmtId="0" fontId="23" fillId="6" borderId="31" applyAlignment="1" pivotButton="0" quotePrefix="0" xfId="0">
      <alignment horizontal="center" vertical="center"/>
    </xf>
    <xf numFmtId="0" fontId="8" fillId="5" borderId="1" applyAlignment="1" pivotButton="0" quotePrefix="0" xfId="0">
      <alignment horizontal="center" vertical="center" wrapText="1"/>
    </xf>
    <xf numFmtId="0" fontId="3" fillId="2" borderId="1" applyAlignment="1" applyProtection="1" pivotButton="0" quotePrefix="0" xfId="0">
      <alignment horizontal="left" vertical="center" wrapText="1"/>
      <protection locked="0" hidden="0"/>
    </xf>
    <xf numFmtId="9" fontId="3" fillId="2" borderId="1" applyAlignment="1" applyProtection="1" pivotButton="0" quotePrefix="0" xfId="1">
      <alignment horizontal="center" vertical="center" wrapText="1"/>
      <protection locked="0" hidden="0"/>
    </xf>
    <xf numFmtId="0" fontId="8" fillId="5" borderId="1" applyAlignment="1" pivotButton="0" quotePrefix="0" xfId="0">
      <alignment horizontal="center" vertical="center"/>
    </xf>
    <xf numFmtId="0" fontId="3" fillId="2" borderId="1" applyAlignment="1" applyProtection="1" pivotButton="0" quotePrefix="0" xfId="0">
      <alignment horizontal="left" vertical="center"/>
      <protection locked="0" hidden="0"/>
    </xf>
    <xf numFmtId="0" fontId="5" fillId="2" borderId="1" applyAlignment="1" applyProtection="1" pivotButton="0" quotePrefix="0" xfId="0">
      <alignment horizontal="left" vertical="center"/>
      <protection locked="0" hidden="0"/>
    </xf>
    <xf numFmtId="0" fontId="5" fillId="2" borderId="3" applyAlignment="1" applyProtection="1" pivotButton="0" quotePrefix="0" xfId="0">
      <alignment horizontal="center" vertical="center"/>
      <protection locked="0" hidden="0"/>
    </xf>
    <xf numFmtId="0" fontId="5" fillId="2" borderId="1" applyAlignment="1" applyProtection="1" pivotButton="0" quotePrefix="0" xfId="0">
      <alignment horizontal="center" vertical="center"/>
      <protection locked="0" hidden="0"/>
    </xf>
    <xf numFmtId="0" fontId="5" fillId="2" borderId="2" applyAlignment="1" applyProtection="1" pivotButton="0" quotePrefix="0" xfId="0">
      <alignment horizontal="center" vertical="center"/>
      <protection locked="0" hidden="0"/>
    </xf>
    <xf numFmtId="0" fontId="23" fillId="2" borderId="0" applyAlignment="1" applyProtection="1" pivotButton="0" quotePrefix="0" xfId="0">
      <alignment horizontal="center" vertical="center"/>
      <protection locked="0" hidden="0"/>
    </xf>
    <xf numFmtId="0" fontId="8" fillId="5" borderId="1" applyAlignment="1" applyProtection="1" pivotButton="0" quotePrefix="0" xfId="0">
      <alignment horizontal="center" vertical="center"/>
      <protection locked="0" hidden="0"/>
    </xf>
    <xf numFmtId="0" fontId="3" fillId="2" borderId="2" applyAlignment="1" applyProtection="1" pivotButton="0" quotePrefix="0" xfId="0">
      <alignment horizontal="center" vertical="center" wrapText="1"/>
      <protection locked="0" hidden="0"/>
    </xf>
    <xf numFmtId="0" fontId="3" fillId="2" borderId="8" applyAlignment="1" applyProtection="1" pivotButton="0" quotePrefix="0" xfId="0">
      <alignment horizontal="center" vertical="center" wrapText="1"/>
      <protection locked="0" hidden="0"/>
    </xf>
    <xf numFmtId="0" fontId="3" fillId="2" borderId="3" applyAlignment="1" applyProtection="1" pivotButton="0" quotePrefix="0" xfId="0">
      <alignment horizontal="center" vertical="center" wrapText="1"/>
      <protection locked="0" hidden="0"/>
    </xf>
    <xf numFmtId="0" fontId="3" fillId="2" borderId="2" applyAlignment="1" applyProtection="1" pivotButton="0" quotePrefix="0" xfId="0">
      <alignment horizontal="center" vertical="center"/>
      <protection locked="0" hidden="0"/>
    </xf>
    <xf numFmtId="0" fontId="3" fillId="2" borderId="8" applyAlignment="1" applyProtection="1" pivotButton="0" quotePrefix="0" xfId="0">
      <alignment horizontal="center" vertical="center"/>
      <protection locked="0" hidden="0"/>
    </xf>
    <xf numFmtId="0" fontId="3" fillId="2" borderId="3" applyAlignment="1" applyProtection="1" pivotButton="0" quotePrefix="0" xfId="0">
      <alignment horizontal="center" vertical="center"/>
      <protection locked="0" hidden="0"/>
    </xf>
    <xf numFmtId="0" fontId="8" fillId="2" borderId="2" applyAlignment="1" applyProtection="1" pivotButton="0" quotePrefix="0" xfId="0">
      <alignment horizontal="center" vertical="center" wrapText="1"/>
      <protection locked="0" hidden="0"/>
    </xf>
    <xf numFmtId="0" fontId="8" fillId="2" borderId="8" applyAlignment="1" applyProtection="1" pivotButton="0" quotePrefix="0" xfId="0">
      <alignment horizontal="center" vertical="center" wrapText="1"/>
      <protection locked="0" hidden="0"/>
    </xf>
    <xf numFmtId="0" fontId="8" fillId="2" borderId="3" applyAlignment="1" applyProtection="1" pivotButton="0" quotePrefix="0" xfId="0">
      <alignment horizontal="center" vertical="center" wrapText="1"/>
      <protection locked="0" hidden="0"/>
    </xf>
    <xf numFmtId="0" fontId="3" fillId="2" borderId="1" applyAlignment="1" applyProtection="1" pivotButton="0" quotePrefix="0" xfId="0">
      <alignment horizontal="center" vertical="center"/>
      <protection locked="0" hidden="0"/>
    </xf>
    <xf numFmtId="0" fontId="7" fillId="2" borderId="1" applyAlignment="1" applyProtection="1" pivotButton="0" quotePrefix="0" xfId="0">
      <alignment horizontal="center" vertical="center" wrapText="1"/>
      <protection locked="0" hidden="0"/>
    </xf>
    <xf numFmtId="0" fontId="8" fillId="5" borderId="4" applyAlignment="1" pivotButton="0" quotePrefix="0" xfId="0">
      <alignment horizontal="center" vertical="center"/>
    </xf>
    <xf numFmtId="0" fontId="8" fillId="5" borderId="5" applyAlignment="1" pivotButton="0" quotePrefix="0" xfId="0">
      <alignment horizontal="center" vertical="center"/>
    </xf>
    <xf numFmtId="0" fontId="8" fillId="5" borderId="6" applyAlignment="1" pivotButton="0" quotePrefix="0" xfId="0">
      <alignment horizontal="center" vertical="center"/>
    </xf>
    <xf numFmtId="0" fontId="8" fillId="5" borderId="29" applyAlignment="1" pivotButton="0" quotePrefix="0" xfId="0">
      <alignment horizontal="center" vertical="center"/>
    </xf>
    <xf numFmtId="0" fontId="8" fillId="5" borderId="7" applyAlignment="1" pivotButton="0" quotePrefix="0" xfId="0">
      <alignment horizontal="center" vertical="center"/>
    </xf>
    <xf numFmtId="0" fontId="8" fillId="5" borderId="30" applyAlignment="1" pivotButton="0" quotePrefix="0" xfId="0">
      <alignment horizontal="center" vertical="center"/>
    </xf>
    <xf numFmtId="0" fontId="3" fillId="2" borderId="4" applyAlignment="1" applyProtection="1" pivotButton="0" quotePrefix="0" xfId="0">
      <alignment horizontal="center" vertical="center"/>
      <protection locked="0" hidden="0"/>
    </xf>
    <xf numFmtId="0" fontId="3" fillId="2" borderId="9" applyAlignment="1" applyProtection="1" pivotButton="0" quotePrefix="0" xfId="0">
      <alignment horizontal="center" vertical="center"/>
      <protection locked="0" hidden="0"/>
    </xf>
    <xf numFmtId="0" fontId="3" fillId="2" borderId="5" applyAlignment="1" applyProtection="1" pivotButton="0" quotePrefix="0" xfId="0">
      <alignment horizontal="center" vertical="center"/>
      <protection locked="0" hidden="0"/>
    </xf>
    <xf numFmtId="0" fontId="3" fillId="2" borderId="6" applyAlignment="1" applyProtection="1" pivotButton="0" quotePrefix="0" xfId="0">
      <alignment horizontal="center" vertical="center"/>
      <protection locked="0" hidden="0"/>
    </xf>
    <xf numFmtId="0" fontId="3" fillId="2" borderId="0" applyAlignment="1" applyProtection="1" pivotButton="0" quotePrefix="0" xfId="0">
      <alignment horizontal="center" vertical="center"/>
      <protection locked="0" hidden="0"/>
    </xf>
    <xf numFmtId="0" fontId="3" fillId="2" borderId="29" applyAlignment="1" applyProtection="1" pivotButton="0" quotePrefix="0" xfId="0">
      <alignment horizontal="center" vertical="center"/>
      <protection locked="0" hidden="0"/>
    </xf>
    <xf numFmtId="0" fontId="3" fillId="2" borderId="7" applyAlignment="1" applyProtection="1" pivotButton="0" quotePrefix="0" xfId="0">
      <alignment horizontal="center" vertical="center"/>
      <protection locked="0" hidden="0"/>
    </xf>
    <xf numFmtId="0" fontId="3" fillId="2" borderId="10" applyAlignment="1" applyProtection="1" pivotButton="0" quotePrefix="0" xfId="0">
      <alignment horizontal="center" vertical="center"/>
      <protection locked="0" hidden="0"/>
    </xf>
    <xf numFmtId="0" fontId="3" fillId="2" borderId="30" applyAlignment="1" applyProtection="1" pivotButton="0" quotePrefix="0" xfId="0">
      <alignment horizontal="center" vertical="center"/>
      <protection locked="0" hidden="0"/>
    </xf>
    <xf numFmtId="0" fontId="8" fillId="5" borderId="4" applyAlignment="1" pivotButton="0" quotePrefix="0" xfId="0">
      <alignment horizontal="center" vertical="center" wrapText="1"/>
    </xf>
    <xf numFmtId="0" fontId="8" fillId="5" borderId="5" applyAlignment="1" pivotButton="0" quotePrefix="0" xfId="0">
      <alignment horizontal="center" vertical="center" wrapText="1"/>
    </xf>
    <xf numFmtId="0" fontId="8" fillId="5" borderId="6" applyAlignment="1" pivotButton="0" quotePrefix="0" xfId="0">
      <alignment horizontal="center" vertical="center" wrapText="1"/>
    </xf>
    <xf numFmtId="0" fontId="8" fillId="5" borderId="29" applyAlignment="1" pivotButton="0" quotePrefix="0" xfId="0">
      <alignment horizontal="center" vertical="center" wrapText="1"/>
    </xf>
    <xf numFmtId="0" fontId="8" fillId="5" borderId="7" applyAlignment="1" pivotButton="0" quotePrefix="0" xfId="0">
      <alignment horizontal="center" vertical="center" wrapText="1"/>
    </xf>
    <xf numFmtId="0" fontId="8" fillId="5" borderId="30" applyAlignment="1" pivotButton="0" quotePrefix="0" xfId="0">
      <alignment horizontal="center" vertical="center" wrapText="1"/>
    </xf>
    <xf numFmtId="0" fontId="8" fillId="5" borderId="9" applyAlignment="1" pivotButton="0" quotePrefix="0" xfId="0">
      <alignment horizontal="center" vertical="center" wrapText="1"/>
    </xf>
    <xf numFmtId="0" fontId="8" fillId="5" borderId="10" applyAlignment="1" pivotButton="0" quotePrefix="0" xfId="0">
      <alignment horizontal="center" vertical="center" wrapText="1"/>
    </xf>
    <xf numFmtId="0" fontId="32" fillId="2" borderId="30" applyAlignment="1" applyProtection="1" pivotButton="0" quotePrefix="0" xfId="0">
      <alignment horizontal="justify" vertical="top" wrapText="1"/>
      <protection locked="0" hidden="0"/>
    </xf>
    <xf numFmtId="0" fontId="5" fillId="2" borderId="11" applyAlignment="1" applyProtection="1" pivotButton="0" quotePrefix="0" xfId="0">
      <alignment horizontal="justify" vertical="top"/>
      <protection locked="0" hidden="0"/>
    </xf>
    <xf numFmtId="0" fontId="5" fillId="2" borderId="3" applyAlignment="1" applyProtection="1" pivotButton="0" quotePrefix="0" xfId="0">
      <alignment horizontal="justify" vertical="top"/>
      <protection locked="0" hidden="0"/>
    </xf>
    <xf numFmtId="0" fontId="5" fillId="2" borderId="1" applyAlignment="1" applyProtection="1" pivotButton="0" quotePrefix="0" xfId="0">
      <alignment horizontal="justify" vertical="top"/>
      <protection locked="0" hidden="0"/>
    </xf>
    <xf numFmtId="0" fontId="5" fillId="2" borderId="5" applyAlignment="1" applyProtection="1" pivotButton="0" quotePrefix="0" xfId="0">
      <alignment horizontal="justify" vertical="top"/>
      <protection locked="0" hidden="0"/>
    </xf>
    <xf numFmtId="0" fontId="5" fillId="2" borderId="12" applyAlignment="1" applyProtection="1" pivotButton="0" quotePrefix="0" xfId="0">
      <alignment horizontal="justify" vertical="top"/>
      <protection locked="0" hidden="0"/>
    </xf>
    <xf numFmtId="0" fontId="3" fillId="6" borderId="29" applyAlignment="1" pivotButton="0" quotePrefix="0" xfId="0">
      <alignment horizontal="left" vertical="center" wrapText="1"/>
    </xf>
    <xf numFmtId="0" fontId="5" fillId="6" borderId="13" applyAlignment="1" pivotButton="0" quotePrefix="0" xfId="0">
      <alignment horizontal="left" vertical="center" wrapText="1"/>
    </xf>
    <xf numFmtId="0" fontId="5" fillId="0" borderId="14" applyAlignment="1" pivotButton="0" quotePrefix="0" xfId="1">
      <alignment horizontal="center" vertical="center"/>
    </xf>
    <xf numFmtId="9" fontId="5" fillId="2" borderId="31" applyAlignment="1" applyProtection="1" pivotButton="0" quotePrefix="0" xfId="1">
      <alignment horizontal="center" vertical="center"/>
      <protection locked="0" hidden="0"/>
    </xf>
    <xf numFmtId="0" fontId="5" fillId="2" borderId="31" applyAlignment="1" applyProtection="1" pivotButton="0" quotePrefix="0" xfId="1">
      <alignment horizontal="left" vertical="center" wrapText="1"/>
      <protection locked="0" hidden="0"/>
    </xf>
    <xf numFmtId="0" fontId="5" fillId="2" borderId="31" applyAlignment="1" applyProtection="1" pivotButton="0" quotePrefix="0" xfId="1">
      <alignment horizontal="left" vertical="center"/>
      <protection locked="0" hidden="0"/>
    </xf>
    <xf numFmtId="0" fontId="8" fillId="7" borderId="12" applyAlignment="1" pivotButton="0" quotePrefix="0" xfId="0">
      <alignment horizontal="center" vertical="center"/>
    </xf>
    <xf numFmtId="0" fontId="3" fillId="6" borderId="5" applyAlignment="1" pivotButton="0" quotePrefix="0" xfId="0">
      <alignment horizontal="left" vertical="center" wrapText="1"/>
    </xf>
    <xf numFmtId="0" fontId="5" fillId="6" borderId="12" applyAlignment="1" pivotButton="0" quotePrefix="0" xfId="0">
      <alignment horizontal="left" vertical="center" wrapText="1"/>
    </xf>
    <xf numFmtId="0" fontId="5" fillId="2" borderId="29" applyAlignment="1" applyProtection="1" pivotButton="0" quotePrefix="0" xfId="0">
      <alignment horizontal="justify" vertical="top"/>
      <protection locked="0" hidden="0"/>
    </xf>
    <xf numFmtId="0" fontId="5" fillId="2" borderId="13" applyAlignment="1" applyProtection="1" pivotButton="0" quotePrefix="0" xfId="0">
      <alignment horizontal="justify" vertical="top"/>
      <protection locked="0" hidden="0"/>
    </xf>
    <xf numFmtId="0" fontId="5" fillId="2" borderId="30" applyAlignment="1" applyProtection="1" pivotButton="0" quotePrefix="0" xfId="0">
      <alignment horizontal="justify" vertical="top"/>
      <protection locked="0" hidden="0"/>
    </xf>
    <xf numFmtId="0" fontId="8" fillId="7" borderId="7" applyAlignment="1" pivotButton="0" quotePrefix="0" xfId="0">
      <alignment horizontal="center" vertical="center"/>
    </xf>
    <xf numFmtId="0" fontId="8" fillId="7" borderId="10" applyAlignment="1" pivotButton="0" quotePrefix="0" xfId="0">
      <alignment horizontal="center" vertical="center"/>
    </xf>
    <xf numFmtId="0" fontId="8" fillId="7" borderId="30" applyAlignment="1" pivotButton="0" quotePrefix="0" xfId="0">
      <alignment horizontal="center" vertical="center"/>
    </xf>
    <xf numFmtId="0" fontId="8" fillId="8" borderId="12" applyAlignment="1" pivotButton="0" quotePrefix="0" xfId="0">
      <alignment horizontal="center" vertical="center"/>
    </xf>
    <xf numFmtId="0" fontId="8" fillId="5" borderId="31" applyAlignment="1" pivotButton="0" quotePrefix="0" xfId="0">
      <alignment horizontal="center" vertical="center" wrapText="1"/>
    </xf>
    <xf numFmtId="0" fontId="8" fillId="5" borderId="31" applyAlignment="1" pivotButton="0" quotePrefix="0" xfId="0">
      <alignment horizontal="center" vertical="center"/>
    </xf>
    <xf numFmtId="0" fontId="5" fillId="2" borderId="31" applyAlignment="1" applyProtection="1" pivotButton="0" quotePrefix="0" xfId="1">
      <alignment horizontal="center" vertical="center"/>
      <protection locked="0" hidden="0"/>
    </xf>
    <xf numFmtId="0" fontId="5" fillId="2" borderId="14" applyAlignment="1" pivotButton="0" quotePrefix="0" xfId="1">
      <alignment horizontal="center" vertical="center"/>
    </xf>
    <xf numFmtId="1" fontId="5" fillId="2" borderId="31" applyAlignment="1" applyProtection="1" pivotButton="0" quotePrefix="0" xfId="1">
      <alignment horizontal="center" vertical="center"/>
      <protection locked="0" hidden="0"/>
    </xf>
    <xf numFmtId="9" fontId="3" fillId="2" borderId="1" applyAlignment="1" applyProtection="1" pivotButton="0" quotePrefix="0" xfId="1">
      <alignment horizontal="center" vertical="center"/>
      <protection locked="0" hidden="0"/>
    </xf>
    <xf numFmtId="9" fontId="3" fillId="2" borderId="4" applyAlignment="1" applyProtection="1" pivotButton="0" quotePrefix="0" xfId="1">
      <alignment horizontal="center" vertical="center"/>
      <protection locked="0" hidden="0"/>
    </xf>
    <xf numFmtId="9" fontId="3" fillId="2" borderId="5" applyAlignment="1" applyProtection="1" pivotButton="0" quotePrefix="0" xfId="1">
      <alignment horizontal="center" vertical="center"/>
      <protection locked="0" hidden="0"/>
    </xf>
    <xf numFmtId="9" fontId="3" fillId="2" borderId="7" applyAlignment="1" applyProtection="1" pivotButton="0" quotePrefix="0" xfId="1">
      <alignment horizontal="center" vertical="center"/>
      <protection locked="0" hidden="0"/>
    </xf>
    <xf numFmtId="9" fontId="3" fillId="2" borderId="30" applyAlignment="1" applyProtection="1" pivotButton="0" quotePrefix="0" xfId="1">
      <alignment horizontal="center" vertical="center"/>
      <protection locked="0" hidden="0"/>
    </xf>
    <xf numFmtId="0" fontId="8" fillId="5" borderId="2" applyAlignment="1" pivotButton="0" quotePrefix="0" xfId="0">
      <alignment horizontal="center" vertical="center"/>
    </xf>
    <xf numFmtId="0" fontId="8" fillId="5" borderId="8" applyAlignment="1" pivotButton="0" quotePrefix="0" xfId="0">
      <alignment horizontal="center" vertical="center"/>
    </xf>
    <xf numFmtId="0" fontId="8" fillId="5" borderId="3" applyAlignment="1" pivotButton="0" quotePrefix="0" xfId="0">
      <alignment horizontal="center" vertical="center"/>
    </xf>
    <xf numFmtId="0" fontId="5" fillId="2" borderId="32" applyAlignment="1" applyProtection="1" pivotButton="0" quotePrefix="0" xfId="1">
      <alignment horizontal="center" vertical="center"/>
      <protection locked="0" hidden="0"/>
    </xf>
    <xf numFmtId="0" fontId="5" fillId="2" borderId="31" applyAlignment="1" pivotButton="0" quotePrefix="0" xfId="1">
      <alignment horizontal="left" vertical="center" wrapText="1"/>
    </xf>
    <xf numFmtId="10" fontId="5" fillId="2" borderId="31" applyAlignment="1" applyProtection="1" pivotButton="0" quotePrefix="0" xfId="1">
      <alignment horizontal="center" vertical="center"/>
      <protection locked="0" hidden="0"/>
    </xf>
    <xf numFmtId="0" fontId="5" fillId="2" borderId="30" applyAlignment="1" applyProtection="1" pivotButton="0" quotePrefix="0" xfId="0">
      <alignment horizontal="left" vertical="top" wrapText="1"/>
      <protection locked="0" hidden="0"/>
    </xf>
    <xf numFmtId="0" fontId="5" fillId="2" borderId="11" applyAlignment="1" applyProtection="1" pivotButton="0" quotePrefix="0" xfId="0">
      <alignment horizontal="left" vertical="top"/>
      <protection locked="0" hidden="0"/>
    </xf>
    <xf numFmtId="0" fontId="5" fillId="2" borderId="3" applyAlignment="1" applyProtection="1" pivotButton="0" quotePrefix="0" xfId="0">
      <alignment horizontal="left" vertical="top"/>
      <protection locked="0" hidden="0"/>
    </xf>
    <xf numFmtId="0" fontId="5" fillId="2" borderId="1" applyAlignment="1" applyProtection="1" pivotButton="0" quotePrefix="0" xfId="0">
      <alignment horizontal="left" vertical="top"/>
      <protection locked="0" hidden="0"/>
    </xf>
    <xf numFmtId="0" fontId="5" fillId="2" borderId="5" applyAlignment="1" applyProtection="1" pivotButton="0" quotePrefix="0" xfId="0">
      <alignment horizontal="left" vertical="top"/>
      <protection locked="0" hidden="0"/>
    </xf>
    <xf numFmtId="0" fontId="5" fillId="2" borderId="12" applyAlignment="1" applyProtection="1" pivotButton="0" quotePrefix="0" xfId="0">
      <alignment horizontal="left" vertical="top"/>
      <protection locked="0" hidden="0"/>
    </xf>
    <xf numFmtId="0" fontId="23" fillId="2" borderId="1" applyAlignment="1" applyProtection="1" pivotButton="0" quotePrefix="0" xfId="0">
      <alignment horizontal="center" vertical="center" wrapText="1"/>
      <protection locked="0" hidden="0"/>
    </xf>
    <xf numFmtId="0" fontId="3" fillId="2" borderId="38" applyAlignment="1" pivotButton="0" quotePrefix="0" xfId="1">
      <alignment horizontal="center" vertical="center"/>
    </xf>
    <xf numFmtId="0" fontId="3" fillId="2" borderId="39" applyAlignment="1" pivotButton="0" quotePrefix="0" xfId="1">
      <alignment horizontal="center" vertical="center"/>
    </xf>
    <xf numFmtId="9" fontId="14" fillId="13" borderId="41" applyAlignment="1" pivotButton="0" quotePrefix="0" xfId="0">
      <alignment horizontal="center"/>
    </xf>
    <xf numFmtId="0" fontId="14" fillId="13" borderId="41" applyAlignment="1" pivotButton="0" quotePrefix="0" xfId="0">
      <alignment horizontal="center"/>
    </xf>
    <xf numFmtId="0" fontId="13" fillId="13" borderId="41" applyAlignment="1" pivotButton="0" quotePrefix="0" xfId="0">
      <alignment wrapText="1"/>
    </xf>
    <xf numFmtId="0" fontId="5" fillId="2" borderId="43" applyAlignment="1" applyProtection="1" pivotButton="0" quotePrefix="0" xfId="1">
      <alignment horizontal="center" vertical="center"/>
      <protection locked="0" hidden="0"/>
    </xf>
    <xf numFmtId="0" fontId="3" fillId="0" borderId="31" applyAlignment="1" pivotButton="0" quotePrefix="0" xfId="1">
      <alignment horizontal="center" vertical="center" wrapText="1"/>
    </xf>
    <xf numFmtId="0" fontId="3" fillId="0" borderId="40" applyAlignment="1" pivotButton="0" quotePrefix="0" xfId="1">
      <alignment horizontal="center" vertical="center" wrapText="1"/>
    </xf>
    <xf numFmtId="9" fontId="14" fillId="13" borderId="41" applyAlignment="1" pivotButton="0" quotePrefix="0" xfId="0">
      <alignment horizontal="center" wrapText="1"/>
    </xf>
    <xf numFmtId="0" fontId="14" fillId="13" borderId="41" applyAlignment="1" pivotButton="0" quotePrefix="0" xfId="0">
      <alignment horizontal="center" wrapText="1"/>
    </xf>
    <xf numFmtId="0" fontId="5" fillId="2" borderId="0" applyAlignment="1" applyProtection="1" pivotButton="0" quotePrefix="0" xfId="0">
      <alignment horizontal="justify" vertical="top" wrapText="1"/>
      <protection locked="0" hidden="0"/>
    </xf>
    <xf numFmtId="0" fontId="5" fillId="2" borderId="0" applyAlignment="1" applyProtection="1" pivotButton="0" quotePrefix="0" xfId="0">
      <alignment horizontal="justify" vertical="top"/>
      <protection locked="0" hidden="0"/>
    </xf>
    <xf numFmtId="0" fontId="3" fillId="6" borderId="0" applyAlignment="1" pivotButton="0" quotePrefix="0" xfId="0">
      <alignment horizontal="left" vertical="center" wrapText="1"/>
    </xf>
    <xf numFmtId="0" fontId="5" fillId="6" borderId="0" applyAlignment="1" pivotButton="0" quotePrefix="0" xfId="0">
      <alignment horizontal="left" vertical="center" wrapText="1"/>
    </xf>
    <xf numFmtId="0" fontId="5" fillId="6" borderId="29" applyAlignment="1" pivotButton="0" quotePrefix="0" xfId="0">
      <alignment horizontal="left" vertical="center" wrapText="1"/>
    </xf>
    <xf numFmtId="0" fontId="14" fillId="13" borderId="0" applyAlignment="1" pivotButton="0" quotePrefix="0" xfId="0">
      <alignment horizontal="left" vertical="top" wrapText="1"/>
    </xf>
    <xf numFmtId="0" fontId="14" fillId="13" borderId="29" applyAlignment="1" pivotButton="0" quotePrefix="0" xfId="0">
      <alignment horizontal="left" vertical="top" wrapText="1"/>
    </xf>
    <xf numFmtId="0" fontId="8" fillId="5" borderId="42" applyAlignment="1" pivotButton="0" quotePrefix="0" xfId="0">
      <alignment horizontal="center" vertical="center"/>
    </xf>
    <xf numFmtId="0" fontId="14" fillId="2" borderId="1" applyAlignment="1" pivotButton="0" quotePrefix="0" xfId="0">
      <alignment vertical="top" wrapText="1"/>
    </xf>
    <xf numFmtId="0" fontId="15" fillId="2" borderId="2" applyAlignment="1" pivotButton="0" quotePrefix="0" xfId="0">
      <alignment horizontal="center" vertical="center" wrapText="1"/>
    </xf>
    <xf numFmtId="0" fontId="15" fillId="2" borderId="8" applyAlignment="1" pivotButton="0" quotePrefix="0" xfId="0">
      <alignment horizontal="center" vertical="center" wrapText="1"/>
    </xf>
    <xf numFmtId="0" fontId="30" fillId="2" borderId="4" applyAlignment="1" pivotButton="0" quotePrefix="0" xfId="0">
      <alignment horizontal="center" vertical="center" wrapText="1"/>
    </xf>
    <xf numFmtId="0" fontId="30" fillId="2" borderId="9" applyAlignment="1" pivotButton="0" quotePrefix="0" xfId="0">
      <alignment horizontal="center" vertical="center" wrapText="1"/>
    </xf>
    <xf numFmtId="0" fontId="30" fillId="2" borderId="7" applyAlignment="1" pivotButton="0" quotePrefix="0" xfId="0">
      <alignment horizontal="center" vertical="center" wrapText="1"/>
    </xf>
    <xf numFmtId="0" fontId="30" fillId="2" borderId="10" applyAlignment="1" pivotButton="0" quotePrefix="0" xfId="0">
      <alignment horizontal="center" vertical="center" wrapText="1"/>
    </xf>
    <xf numFmtId="0" fontId="9" fillId="5" borderId="10" applyAlignment="1" pivotButton="0" quotePrefix="0" xfId="0">
      <alignment horizontal="center"/>
    </xf>
    <xf numFmtId="0" fontId="14" fillId="0" borderId="1" applyAlignment="1" pivotButton="0" quotePrefix="0" xfId="0">
      <alignment vertical="top" wrapText="1"/>
    </xf>
    <xf numFmtId="0" fontId="15" fillId="0" borderId="2" applyAlignment="1" pivotButton="0" quotePrefix="0" xfId="0">
      <alignment horizontal="center" vertical="center" wrapText="1"/>
    </xf>
    <xf numFmtId="0" fontId="15" fillId="0" borderId="8" applyAlignment="1" pivotButton="0" quotePrefix="0" xfId="0">
      <alignment horizontal="center" vertical="center" wrapText="1"/>
    </xf>
    <xf numFmtId="0" fontId="15" fillId="0" borderId="14" applyAlignment="1" pivotButton="0" quotePrefix="0" xfId="0">
      <alignment horizontal="center" vertical="center" wrapText="1"/>
    </xf>
    <xf numFmtId="0" fontId="15" fillId="0" borderId="4" applyAlignment="1" pivotButton="0" quotePrefix="0" xfId="0">
      <alignment horizontal="center" vertical="center" wrapText="1"/>
    </xf>
    <xf numFmtId="0" fontId="15" fillId="0" borderId="9" applyAlignment="1" pivotButton="0" quotePrefix="0" xfId="0">
      <alignment horizontal="center" vertical="center" wrapText="1"/>
    </xf>
    <xf numFmtId="0" fontId="15" fillId="0" borderId="7" applyAlignment="1" pivotButton="0" quotePrefix="0" xfId="0">
      <alignment horizontal="center" vertical="center" wrapText="1"/>
    </xf>
    <xf numFmtId="0" fontId="15" fillId="0" borderId="10" applyAlignment="1" pivotButton="0" quotePrefix="0" xfId="0">
      <alignment horizontal="center" vertical="center" wrapText="1"/>
    </xf>
    <xf numFmtId="0" fontId="30" fillId="0" borderId="14" applyAlignment="1" pivotButton="0" quotePrefix="0" xfId="0">
      <alignment horizontal="center" vertical="center" wrapText="1"/>
    </xf>
    <xf numFmtId="0" fontId="17" fillId="5" borderId="16" applyAlignment="1" pivotButton="0" quotePrefix="0" xfId="0">
      <alignment horizontal="center" vertical="center" wrapText="1"/>
    </xf>
    <xf numFmtId="0" fontId="17" fillId="5" borderId="14" applyAlignment="1" pivotButton="0" quotePrefix="0" xfId="0">
      <alignment horizontal="center" vertical="center" wrapText="1"/>
    </xf>
    <xf numFmtId="0" fontId="17" fillId="5" borderId="17" applyAlignment="1" pivotButton="0" quotePrefix="0" xfId="0">
      <alignment horizontal="center" vertical="center" wrapText="1"/>
    </xf>
    <xf numFmtId="0" fontId="9" fillId="5" borderId="14" applyAlignment="1" pivotButton="0" quotePrefix="0" xfId="0">
      <alignment horizontal="center" vertical="center" wrapText="1"/>
    </xf>
    <xf numFmtId="0" fontId="16" fillId="0" borderId="18" applyAlignment="1" pivotButton="0" quotePrefix="0" xfId="0">
      <alignment horizontal="center" vertical="center" wrapText="1"/>
    </xf>
    <xf numFmtId="0" fontId="16" fillId="0" borderId="19" applyAlignment="1" pivotButton="0" quotePrefix="0" xfId="0">
      <alignment horizontal="center" vertical="center" wrapText="1"/>
    </xf>
    <xf numFmtId="0" fontId="16" fillId="0" borderId="20" applyAlignment="1" pivotButton="0" quotePrefix="0" xfId="0">
      <alignment horizontal="center" vertical="center" wrapText="1"/>
    </xf>
    <xf numFmtId="0" fontId="16" fillId="0" borderId="21" applyAlignment="1" pivotButton="0" quotePrefix="0" xfId="0">
      <alignment horizontal="center" vertical="center" wrapText="1"/>
    </xf>
    <xf numFmtId="0" fontId="16" fillId="0" borderId="14" applyAlignment="1" pivotButton="0" quotePrefix="0" xfId="0">
      <alignment horizontal="center" vertical="center" wrapText="1"/>
    </xf>
    <xf numFmtId="0" fontId="16" fillId="0" borderId="14" applyAlignment="1" pivotButton="0" quotePrefix="0" xfId="0">
      <alignment horizontal="justify" vertical="justify" wrapText="1"/>
    </xf>
    <xf numFmtId="0" fontId="16" fillId="0" borderId="17" applyAlignment="1" pivotButton="0" quotePrefix="0" xfId="0">
      <alignment horizontal="justify" vertical="justify" wrapText="1"/>
    </xf>
    <xf numFmtId="0" fontId="16" fillId="0" borderId="20" applyAlignment="1" pivotButton="0" quotePrefix="0" xfId="0">
      <alignment horizontal="justify" vertical="justify"/>
    </xf>
    <xf numFmtId="0" fontId="16" fillId="0" borderId="21" applyAlignment="1" pivotButton="0" quotePrefix="0" xfId="0">
      <alignment horizontal="justify" vertical="justify"/>
    </xf>
    <xf numFmtId="0" fontId="16" fillId="0" borderId="22" applyAlignment="1" pivotButton="0" quotePrefix="0" xfId="0">
      <alignment horizontal="justify" vertical="justify"/>
    </xf>
    <xf numFmtId="0" fontId="16" fillId="0" borderId="20" applyAlignment="1" pivotButton="0" quotePrefix="0" xfId="0">
      <alignment horizontal="justify" vertical="center" wrapText="1"/>
    </xf>
    <xf numFmtId="0" fontId="16" fillId="0" borderId="21" applyAlignment="1" pivotButton="0" quotePrefix="0" xfId="0">
      <alignment horizontal="justify" vertical="center" wrapText="1"/>
    </xf>
    <xf numFmtId="0" fontId="16" fillId="0" borderId="22" applyAlignment="1" pivotButton="0" quotePrefix="0" xfId="0">
      <alignment horizontal="justify" vertical="center" wrapText="1"/>
    </xf>
    <xf numFmtId="0" fontId="16" fillId="0" borderId="16" applyAlignment="1" pivotButton="0" quotePrefix="0" xfId="0">
      <alignment horizontal="center" vertical="center" wrapText="1"/>
    </xf>
    <xf numFmtId="0" fontId="16" fillId="0" borderId="17" applyAlignment="1" pivotButton="0" quotePrefix="0" xfId="0">
      <alignment horizontal="center" vertical="center" wrapText="1"/>
    </xf>
    <xf numFmtId="0" fontId="9" fillId="5" borderId="16" applyAlignment="1" pivotButton="0" quotePrefix="0" xfId="0">
      <alignment horizontal="center" vertical="center" wrapText="1"/>
    </xf>
    <xf numFmtId="0" fontId="9" fillId="5" borderId="17" applyAlignment="1" pivotButton="0" quotePrefix="0" xfId="0">
      <alignment horizontal="center" vertical="center" wrapText="1"/>
    </xf>
    <xf numFmtId="0" fontId="18" fillId="0" borderId="20" applyAlignment="1" pivotButton="0" quotePrefix="0" xfId="0">
      <alignment horizontal="center" vertical="center" wrapText="1"/>
    </xf>
    <xf numFmtId="0" fontId="18" fillId="0" borderId="21" applyAlignment="1" pivotButton="0" quotePrefix="0" xfId="0">
      <alignment horizontal="center" vertical="center" wrapText="1"/>
    </xf>
    <xf numFmtId="0" fontId="18" fillId="0" borderId="19" applyAlignment="1" pivotButton="0" quotePrefix="0" xfId="0">
      <alignment horizontal="center" vertical="center" wrapText="1"/>
    </xf>
    <xf numFmtId="0" fontId="18" fillId="0" borderId="20" applyAlignment="1" pivotButton="0" quotePrefix="0" xfId="0">
      <alignment horizontal="justify" vertical="center" wrapText="1"/>
    </xf>
    <xf numFmtId="0" fontId="18" fillId="0" borderId="21" applyAlignment="1" pivotButton="0" quotePrefix="0" xfId="0">
      <alignment horizontal="justify" vertical="center" wrapText="1"/>
    </xf>
    <xf numFmtId="0" fontId="18" fillId="0" borderId="22" applyAlignment="1" pivotButton="0" quotePrefix="0" xfId="0">
      <alignment horizontal="justify" vertical="center" wrapText="1"/>
    </xf>
    <xf numFmtId="0" fontId="16" fillId="0" borderId="23" applyAlignment="1" pivotButton="0" quotePrefix="0" xfId="0">
      <alignment horizontal="center" vertical="center" wrapText="1"/>
    </xf>
    <xf numFmtId="0" fontId="16" fillId="0" borderId="24" applyAlignment="1" pivotButton="0" quotePrefix="0" xfId="0">
      <alignment horizontal="center" vertical="center" wrapText="1"/>
    </xf>
    <xf numFmtId="0" fontId="18" fillId="0" borderId="24" applyAlignment="1" pivotButton="0" quotePrefix="0" xfId="0">
      <alignment horizontal="center" vertical="center" wrapText="1"/>
    </xf>
    <xf numFmtId="0" fontId="18" fillId="0" borderId="25" applyAlignment="1" pivotButton="0" quotePrefix="0" xfId="0">
      <alignment horizontal="center" vertical="center" wrapText="1"/>
    </xf>
    <xf numFmtId="0" fontId="18" fillId="0" borderId="18" applyAlignment="1" pivotButton="0" quotePrefix="0" xfId="0">
      <alignment horizontal="center" vertical="center" wrapText="1"/>
    </xf>
    <xf numFmtId="164" fontId="3" fillId="2" borderId="1" applyAlignment="1" applyProtection="1" pivotButton="0" quotePrefix="0" xfId="3">
      <alignment horizontal="center" vertical="center"/>
      <protection locked="0" hidden="0"/>
    </xf>
    <xf numFmtId="9" fontId="5" fillId="2" borderId="1" applyAlignment="1" pivotButton="0" quotePrefix="0" xfId="1">
      <alignment horizontal="right" vertical="center"/>
    </xf>
    <xf numFmtId="0" fontId="33" fillId="13" borderId="11" applyAlignment="1" pivotButton="0" quotePrefix="0" xfId="0">
      <alignment vertical="center"/>
    </xf>
    <xf numFmtId="0" fontId="5" fillId="2" borderId="2" applyAlignment="1" pivotButton="0" quotePrefix="0" xfId="0">
      <alignment horizontal="center"/>
    </xf>
    <xf numFmtId="0" fontId="0" fillId="0" borderId="9" pivotButton="0" quotePrefix="0" xfId="0"/>
    <xf numFmtId="0" fontId="0" fillId="0" borderId="49" pivotButton="0" quotePrefix="0" xfId="0"/>
    <xf numFmtId="0" fontId="0" fillId="0" borderId="50" pivotButton="0" quotePrefix="0" xfId="0"/>
    <xf numFmtId="0" fontId="0" fillId="0" borderId="8" pivotButton="0" quotePrefix="0" xfId="0"/>
    <xf numFmtId="0" fontId="0" fillId="0" borderId="3" pivotButton="0" quotePrefix="0" xfId="0"/>
    <xf numFmtId="0" fontId="0" fillId="0" borderId="6" pivotButton="0" quotePrefix="0" xfId="0"/>
    <xf numFmtId="0" fontId="0" fillId="0" borderId="47" pivotButton="0" quotePrefix="0" xfId="0"/>
    <xf numFmtId="0" fontId="0" fillId="0" borderId="48" pivotButton="0" quotePrefix="0" xfId="0"/>
    <xf numFmtId="0" fontId="0" fillId="0" borderId="7" pivotButton="0" quotePrefix="0" xfId="0"/>
    <xf numFmtId="0" fontId="0" fillId="0" borderId="10" pivotButton="0" quotePrefix="0" xfId="0"/>
    <xf numFmtId="0" fontId="0" fillId="0" borderId="53" pivotButton="0" quotePrefix="0" xfId="0"/>
    <xf numFmtId="0" fontId="0" fillId="0" borderId="54" pivotButton="0" quotePrefix="0" xfId="0"/>
    <xf numFmtId="0" fontId="0" fillId="0" borderId="55" pivotButton="0" quotePrefix="0" xfId="0"/>
    <xf numFmtId="0" fontId="8" fillId="7" borderId="36" applyAlignment="1" pivotButton="0" quotePrefix="0" xfId="0">
      <alignment horizontal="center" vertical="center" wrapText="1"/>
    </xf>
    <xf numFmtId="0" fontId="0" fillId="0" borderId="34" pivotButton="0" quotePrefix="0" xfId="0"/>
    <xf numFmtId="0" fontId="0" fillId="0" borderId="33" pivotButton="0" quotePrefix="0" xfId="0"/>
    <xf numFmtId="0" fontId="3" fillId="6" borderId="12" applyAlignment="1" pivotButton="0" quotePrefix="0" xfId="0">
      <alignment horizontal="center" vertical="center"/>
    </xf>
    <xf numFmtId="0" fontId="0" fillId="0" borderId="5" pivotButton="0" quotePrefix="0" xfId="0"/>
    <xf numFmtId="0" fontId="0" fillId="0" borderId="29" pivotButton="0" quotePrefix="0" xfId="0"/>
    <xf numFmtId="0" fontId="9" fillId="5" borderId="2" applyAlignment="1" pivotButton="0" quotePrefix="0" xfId="0">
      <alignment horizontal="center" vertical="center" wrapText="1"/>
    </xf>
    <xf numFmtId="0" fontId="9" fillId="5" borderId="44" applyAlignment="1" pivotButton="0" quotePrefix="0" xfId="0">
      <alignment horizontal="center" vertical="center" wrapText="1"/>
    </xf>
    <xf numFmtId="0" fontId="0" fillId="0" borderId="11" pivotButton="0" quotePrefix="0" xfId="0"/>
    <xf numFmtId="0" fontId="0" fillId="0" borderId="27" pivotButton="0" quotePrefix="0" xfId="0"/>
    <xf numFmtId="0" fontId="0" fillId="0" borderId="36" applyProtection="1" pivotButton="0" quotePrefix="0" xfId="0">
      <protection locked="0" hidden="0"/>
    </xf>
    <xf numFmtId="0" fontId="0" fillId="0" borderId="37" applyProtection="1" pivotButton="0" quotePrefix="0" xfId="0">
      <protection locked="0" hidden="0"/>
    </xf>
    <xf numFmtId="0" fontId="0" fillId="0" borderId="0" applyProtection="1" pivotButton="0" quotePrefix="0" xfId="0">
      <protection locked="0" hidden="0"/>
    </xf>
    <xf numFmtId="0" fontId="5" fillId="2" borderId="1" applyAlignment="1" pivotButton="0" quotePrefix="0" xfId="0">
      <alignment horizontal="center" vertical="center"/>
    </xf>
    <xf numFmtId="0" fontId="7" fillId="2" borderId="1" applyAlignment="1" pivotButton="0" quotePrefix="0" xfId="0">
      <alignment horizontal="center" vertical="center" wrapText="1"/>
    </xf>
    <xf numFmtId="0" fontId="20" fillId="2" borderId="1" applyAlignment="1" pivotButton="0" quotePrefix="0" xfId="0">
      <alignment horizontal="center" vertical="center" wrapText="1"/>
    </xf>
    <xf numFmtId="0" fontId="0" fillId="0" borderId="30" pivotButton="0" quotePrefix="0" xfId="0"/>
    <xf numFmtId="0" fontId="0" fillId="0" borderId="9" applyProtection="1" pivotButton="0" quotePrefix="0" xfId="0">
      <protection locked="0" hidden="0"/>
    </xf>
    <xf numFmtId="0" fontId="0" fillId="0" borderId="32" pivotButton="0" quotePrefix="0" xfId="0"/>
    <xf numFmtId="0" fontId="0" fillId="0" borderId="56" pivotButton="0" quotePrefix="0" xfId="0"/>
    <xf numFmtId="0" fontId="0" fillId="0" borderId="38" pivotButton="0" quotePrefix="0" xfId="0"/>
    <xf numFmtId="0" fontId="0" fillId="0" borderId="39" pivotButton="0" quotePrefix="0" xfId="0"/>
    <xf numFmtId="0" fontId="0" fillId="0" borderId="63" pivotButton="0" quotePrefix="0" xfId="0"/>
    <xf numFmtId="0" fontId="0" fillId="0" borderId="8" applyProtection="1" pivotButton="0" quotePrefix="0" xfId="0">
      <protection locked="0" hidden="0"/>
    </xf>
    <xf numFmtId="0" fontId="0" fillId="0" borderId="3" applyProtection="1" pivotButton="0" quotePrefix="0" xfId="0">
      <protection locked="0" hidden="0"/>
    </xf>
    <xf numFmtId="0" fontId="8" fillId="2" borderId="1" applyAlignment="1" applyProtection="1" pivotButton="0" quotePrefix="0" xfId="0">
      <alignment horizontal="center" vertical="center" wrapText="1"/>
      <protection locked="0" hidden="0"/>
    </xf>
    <xf numFmtId="0" fontId="3" fillId="2" borderId="1" applyAlignment="1" applyProtection="1" pivotButton="0" quotePrefix="0" xfId="0">
      <alignment horizontal="center" vertical="center" wrapText="1"/>
      <protection locked="0" hidden="0"/>
    </xf>
    <xf numFmtId="0" fontId="0" fillId="0" borderId="5" applyProtection="1" pivotButton="0" quotePrefix="0" xfId="0">
      <protection locked="0" hidden="0"/>
    </xf>
    <xf numFmtId="0" fontId="0" fillId="0" borderId="7" applyProtection="1" pivotButton="0" quotePrefix="0" xfId="0">
      <protection locked="0" hidden="0"/>
    </xf>
    <xf numFmtId="0" fontId="0" fillId="0" borderId="30" applyProtection="1" pivotButton="0" quotePrefix="0" xfId="0">
      <protection locked="0" hidden="0"/>
    </xf>
    <xf numFmtId="0" fontId="0" fillId="0" borderId="6" applyProtection="1" pivotButton="0" quotePrefix="0" xfId="0">
      <protection locked="0" hidden="0"/>
    </xf>
    <xf numFmtId="0" fontId="0" fillId="0" borderId="29" applyProtection="1" pivotButton="0" quotePrefix="0" xfId="0">
      <protection locked="0" hidden="0"/>
    </xf>
    <xf numFmtId="0" fontId="0" fillId="0" borderId="10" applyProtection="1" pivotButton="0" quotePrefix="0" xfId="0">
      <protection locked="0" hidden="0"/>
    </xf>
    <xf numFmtId="0" fontId="8" fillId="5" borderId="3" applyAlignment="1" pivotButton="0" quotePrefix="0" xfId="0">
      <alignment horizontal="center" vertical="center" wrapText="1"/>
    </xf>
    <xf numFmtId="0" fontId="8" fillId="7" borderId="11" applyAlignment="1" pivotButton="0" quotePrefix="0" xfId="0">
      <alignment horizontal="center" vertical="center"/>
    </xf>
    <xf numFmtId="0" fontId="0" fillId="0" borderId="57" pivotButton="0" quotePrefix="0" xfId="0"/>
    <xf numFmtId="0" fontId="0" fillId="0" borderId="58" pivotButton="0" quotePrefix="0" xfId="0"/>
    <xf numFmtId="0" fontId="0" fillId="0" borderId="21" pivotButton="0" quotePrefix="0" xfId="0"/>
    <xf numFmtId="0" fontId="0" fillId="0" borderId="19" pivotButton="0" quotePrefix="0" xfId="0"/>
    <xf numFmtId="0" fontId="0" fillId="0" borderId="57" applyProtection="1" pivotButton="0" quotePrefix="0" xfId="0">
      <protection locked="0" hidden="0"/>
    </xf>
    <xf numFmtId="0" fontId="0" fillId="0" borderId="58" applyProtection="1" pivotButton="0" quotePrefix="0" xfId="0">
      <protection locked="0" hidden="0"/>
    </xf>
    <xf numFmtId="0" fontId="0" fillId="0" borderId="32" applyProtection="1" pivotButton="0" quotePrefix="0" xfId="0">
      <protection locked="0" hidden="0"/>
    </xf>
    <xf numFmtId="164" fontId="3" fillId="2" borderId="1" applyAlignment="1" applyProtection="1" pivotButton="0" quotePrefix="0" xfId="3">
      <alignment horizontal="center" vertical="center"/>
      <protection locked="0" hidden="0"/>
    </xf>
    <xf numFmtId="0" fontId="5" fillId="2" borderId="29" applyAlignment="1" applyProtection="1" pivotButton="0" quotePrefix="0" xfId="0">
      <alignment horizontal="justify" vertical="top" wrapText="1"/>
      <protection locked="0" hidden="0"/>
    </xf>
    <xf numFmtId="0" fontId="0" fillId="0" borderId="66" pivotButton="0" quotePrefix="0" xfId="0"/>
    <xf numFmtId="0" fontId="0" fillId="0" borderId="67" pivotButton="0" quotePrefix="0" xfId="0"/>
    <xf numFmtId="0" fontId="0" fillId="0" borderId="39" applyProtection="1" pivotButton="0" quotePrefix="0" xfId="0">
      <protection locked="0" hidden="0"/>
    </xf>
    <xf numFmtId="0" fontId="0" fillId="0" borderId="63" applyProtection="1" pivotButton="0" quotePrefix="0" xfId="0">
      <protection locked="0" hidden="0"/>
    </xf>
    <xf numFmtId="0" fontId="0" fillId="0" borderId="13" pivotButton="0" quotePrefix="0" xfId="0"/>
    <xf numFmtId="0" fontId="30" fillId="2" borderId="2" applyAlignment="1" pivotButton="0" quotePrefix="0" xfId="0">
      <alignment horizontal="center" vertical="center" wrapText="1"/>
    </xf>
    <xf numFmtId="0" fontId="0" fillId="0" borderId="60" pivotButton="0" quotePrefix="0" xfId="0"/>
    <xf numFmtId="0" fontId="0" fillId="0" borderId="59" pivotButton="0" quotePrefix="0" xfId="0"/>
    <xf numFmtId="0" fontId="0" fillId="0" borderId="72" pivotButton="0" quotePrefix="0" xfId="0"/>
    <xf numFmtId="0" fontId="0" fillId="0" borderId="74" pivotButton="0" quotePrefix="0" xfId="0"/>
    <xf numFmtId="0" fontId="0" fillId="0" borderId="75" pivotButton="0" quotePrefix="0" xfId="0"/>
    <xf numFmtId="0" fontId="0" fillId="0" borderId="73" pivotButton="0" quotePrefix="0" xfId="0"/>
    <xf numFmtId="0" fontId="16" fillId="0" borderId="17" applyAlignment="1" pivotButton="0" quotePrefix="0" xfId="0">
      <alignment horizontal="justify" vertical="justify"/>
    </xf>
    <xf numFmtId="0" fontId="0" fillId="0" borderId="22" pivotButton="0" quotePrefix="0" xfId="0"/>
    <xf numFmtId="0" fontId="16" fillId="0" borderId="17" applyAlignment="1" pivotButton="0" quotePrefix="0" xfId="0">
      <alignment horizontal="justify" vertical="center" wrapText="1"/>
    </xf>
    <xf numFmtId="0" fontId="18" fillId="0" borderId="14" applyAlignment="1" pivotButton="0" quotePrefix="0" xfId="0">
      <alignment horizontal="center" vertical="center" wrapText="1"/>
    </xf>
    <xf numFmtId="0" fontId="18" fillId="0" borderId="17" applyAlignment="1" pivotButton="0" quotePrefix="0" xfId="0">
      <alignment horizontal="justify" vertical="center" wrapText="1"/>
    </xf>
    <xf numFmtId="0" fontId="18" fillId="0" borderId="16" applyAlignment="1" pivotButton="0" quotePrefix="0" xfId="0">
      <alignment horizontal="center" vertical="center" wrapText="1"/>
    </xf>
    <xf numFmtId="0" fontId="0" fillId="0" borderId="69" pivotButton="0" quotePrefix="0" xfId="0"/>
    <xf numFmtId="0" fontId="0" fillId="0" borderId="70" pivotButton="0" quotePrefix="0" xfId="0"/>
  </cellXfs>
  <cellStyles count="4">
    <cellStyle name="Normal" xfId="0" builtinId="0"/>
    <cellStyle name="Porcentaje" xfId="1" builtinId="5"/>
    <cellStyle name="Hipervínculo" xfId="2" builtinId="8"/>
    <cellStyle name="Moneda" xfId="3" builtinId="4"/>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'AFI-1'!$D$46:$E$46</f>
              <strCache>
                <ptCount val="2"/>
                <pt idx="0">
                  <v>JUNIO</v>
                </pt>
                <pt idx="1">
                  <v>DICIEMBRE</v>
                </pt>
              </strCache>
            </strRef>
          </cat>
          <val>
            <numRef>
              <f>'AFI-1'!$D$49:$E$49</f>
              <numCache>
                <formatCode>0%</formatCode>
                <ptCount val="2"/>
                <pt idx="0">
                  <v>0.726457399103139</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'AFI-1'!$D$46:$E$46</f>
              <strCache>
                <ptCount val="2"/>
                <pt idx="0">
                  <v>JUNIO</v>
                </pt>
                <pt idx="1">
                  <v>DICIEMBRE</v>
                </pt>
              </strCache>
            </strRef>
          </cat>
          <val>
            <numRef>
              <f>'AFI-1'!$D$50:$E$50</f>
              <numCache>
                <formatCode>0%</formatCode>
                <ptCount val="2"/>
                <pt idx="0">
                  <v>0.475</v>
                </pt>
                <pt idx="1">
                  <v>0.95</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'AFI-2'!$D$46:$E$46</f>
              <strCache>
                <ptCount val="2"/>
                <pt idx="0">
                  <v>JUNIO</v>
                </pt>
                <pt idx="1">
                  <v>DICIEMBRE</v>
                </pt>
              </strCache>
            </strRef>
          </cat>
          <val>
            <numRef>
              <f>'AFI-2'!$D$49:$E$49</f>
              <numCache>
                <formatCode>0%</formatCode>
                <ptCount val="2"/>
                <pt idx="0">
                  <v>0.3122423268735295</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'AFI-2'!$D$46:$E$46</f>
              <strCache>
                <ptCount val="2"/>
                <pt idx="0">
                  <v>JUNIO</v>
                </pt>
                <pt idx="1">
                  <v>DICIEMBRE</v>
                </pt>
              </strCache>
            </strRef>
          </cat>
          <val>
            <numRef>
              <f>'AFI-2'!$D$50:$E$50</f>
              <numCache>
                <formatCode>0%</formatCode>
                <ptCount val="2"/>
                <pt idx="0">
                  <v>0.9</v>
                </pt>
                <pt idx="1">
                  <v>0.9</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1972573741358164"/>
          <y val="0.04284078896970816"/>
          <w val="0.9605485251728367"/>
          <h val="0.727102640949109"/>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'AFI-4'!$D$46:$E$46</f>
              <strCache>
                <ptCount val="2"/>
                <pt idx="0">
                  <v>JUNIO</v>
                </pt>
                <pt idx="1">
                  <v>DICIEMBRE</v>
                </pt>
              </strCache>
            </strRef>
          </cat>
          <val>
            <numRef>
              <f>'AFI-4'!$D$49:$E$49</f>
              <numCache>
                <formatCode>0%</formatCode>
                <ptCount val="2"/>
                <pt idx="0">
                  <v>0.4258933801991798</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40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'AFI-4'!$D$46:$E$46</f>
              <strCache>
                <ptCount val="2"/>
                <pt idx="0">
                  <v>JUNIO</v>
                </pt>
                <pt idx="1">
                  <v>DICIEMBRE</v>
                </pt>
              </strCache>
            </strRef>
          </cat>
          <val>
            <numRef>
              <f>'AFI-4'!$D$50:$E$50</f>
              <numCache>
                <formatCode>0%</formatCode>
                <ptCount val="2"/>
                <pt idx="0">
                  <v>0.1</v>
                </pt>
                <pt idx="1">
                  <v>0.2</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2.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3.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5.png" Id="rId2"/><Relationship Type="http://schemas.openxmlformats.org/officeDocument/2006/relationships/image" Target="/xl/media/image6.png" Id="rId3"/></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7.png" Id="rId2"/><Relationship Type="http://schemas.openxmlformats.org/officeDocument/2006/relationships/image" Target="/xl/media/image8.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9.png" Id="rId2"/><Relationship Type="http://schemas.openxmlformats.org/officeDocument/2006/relationships/image" Target="/xl/media/image10.png" Id="rId3"/></Relationships>
</file>

<file path=xl/drawings/_rels/drawing5.xml.rels><Relationships xmlns="http://schemas.openxmlformats.org/package/2006/relationships"><Relationship Type="http://schemas.openxmlformats.org/officeDocument/2006/relationships/image" Target="/xl/media/image11.png" Id="rId1"/></Relationships>
</file>

<file path=xl/drawings/_rels/drawing6.xml.rels><Relationships xmlns="http://schemas.openxmlformats.org/package/2006/relationships"><Relationship Type="http://schemas.openxmlformats.org/officeDocument/2006/relationships/image" Target="/xl/media/image12.png" Id="rId1"/></Relationships>
</file>

<file path=xl/drawings/drawing1.xml><?xml version="1.0" encoding="utf-8"?>
<wsDr xmlns="http://schemas.openxmlformats.org/drawingml/2006/spreadsheetDrawing">
  <twoCellAnchor editAs="oneCell">
    <from>
      <col>1</col>
      <colOff>979715</colOff>
      <row>1</row>
      <rowOff>95249</rowOff>
    </from>
    <to>
      <col>2</col>
      <colOff>359355</colOff>
      <row>4</row>
      <rowOff>231322</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074965" y="285749"/>
          <a:ext cx="808390" cy="1211037"/>
        </a:xfrm>
        <a:prstGeom xmlns:a="http://schemas.openxmlformats.org/drawingml/2006/main" prst="rect">
          <avLst/>
        </a:prstGeom>
        <a:ln xmlns:a="http://schemas.openxmlformats.org/drawingml/2006/main">
          <a:prstDash val="solid"/>
        </a:ln>
      </spPr>
    </pic>
    <clientData/>
  </twoCellAnchor>
  <twoCellAnchor editAs="oneCell">
    <from>
      <col>20</col>
      <colOff>199737</colOff>
      <row>13</row>
      <rowOff>787400</rowOff>
    </from>
    <to>
      <col>20</col>
      <colOff>638687</colOff>
      <row>13</row>
      <rowOff>1226350</rowOff>
    </to>
    <pic>
      <nvPicPr>
        <cNvPr id="7" name="Imagen 6">
          <a:hlinkClick xmlns:a="http://schemas.openxmlformats.org/drawingml/2006/main" xmlns:r="http://schemas.openxmlformats.org/officeDocument/2006/relationships" r:id="rId2"/>
        </cNvPr>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28622337" y="4546600"/>
          <a:ext cx="438950" cy="438950"/>
        </a:xfrm>
        <a:prstGeom xmlns:a="http://schemas.openxmlformats.org/drawingml/2006/main" prst="rect">
          <avLst/>
        </a:prstGeom>
        <a:ln xmlns:a="http://schemas.openxmlformats.org/drawingml/2006/main">
          <a:prstDash val="solid"/>
        </a:ln>
      </spPr>
    </pic>
    <clientData/>
  </twoCellAnchor>
  <twoCellAnchor editAs="oneCell">
    <from>
      <col>20</col>
      <colOff>188836</colOff>
      <row>14</row>
      <rowOff>826079</rowOff>
    </from>
    <to>
      <col>20</col>
      <colOff>624398</colOff>
      <row>14</row>
      <rowOff>1371601</rowOff>
    </to>
    <pic>
      <nvPicPr>
        <cNvPr id="8" name="Imagen 7">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28611436" y="7391979"/>
          <a:ext cx="435562" cy="545522"/>
        </a:xfrm>
        <a:prstGeom xmlns:a="http://schemas.openxmlformats.org/drawingml/2006/main" prst="rect">
          <avLst/>
        </a:prstGeom>
        <a:ln xmlns:a="http://schemas.openxmlformats.org/drawingml/2006/main">
          <a:prstDash val="solid"/>
        </a:ln>
      </spPr>
    </pic>
    <clientData/>
  </twoCellAnchor>
  <twoCellAnchor editAs="oneCell">
    <from>
      <col>20</col>
      <colOff>263051</colOff>
      <row>15</row>
      <rowOff>509155</rowOff>
    </from>
    <to>
      <col>20</col>
      <colOff>604963</colOff>
      <row>15</row>
      <rowOff>997529</rowOff>
    </to>
    <pic>
      <nvPicPr>
        <cNvPr id="9" name="Imagen 8">
          <a:hlinkClick xmlns:a="http://schemas.openxmlformats.org/drawingml/2006/main" xmlns:r="http://schemas.openxmlformats.org/officeDocument/2006/relationships" r:id="rId5"/>
        </cNvPr>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28685651" y="10072255"/>
          <a:ext cx="341912" cy="488374"/>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from>
      <col>2</col>
      <colOff>0</colOff>
      <row>26</row>
      <rowOff>0</rowOff>
    </from>
    <to>
      <col>9</col>
      <colOff>0</colOff>
      <row>42</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2"/>
        </cNvPr>
        <cNvPicPr>
          <a:picLocks xmlns:a="http://schemas.openxmlformats.org/drawingml/2006/main" noChangeAspect="1"/>
        </cNvPicPr>
      </nvPicPr>
      <blipFill rotWithShape="1">
        <a:blip xmlns:a="http://schemas.openxmlformats.org/drawingml/2006/main" xmlns:r="http://schemas.openxmlformats.org/officeDocument/2006/relationships" cstate="print" r:embed="rId2"/>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252419</rowOff>
    </to>
    <pic>
      <nvPicPr>
        <cNvPr id="6" name="Imagen 5"/>
        <cNvPicPr>
          <a:picLocks xmlns:a="http://schemas.openxmlformats.org/drawingml/2006/main" noChangeAspect="1"/>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587500" y="758825"/>
          <a:ext cx="831850" cy="1227144"/>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158750</colOff>
      <row>1</row>
      <rowOff>63500</rowOff>
    </from>
    <to>
      <col>1</col>
      <colOff>730250</colOff>
      <row>4</row>
      <rowOff>125905</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520700" y="254000"/>
          <a:ext cx="571500" cy="862505"/>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171450</colOff>
      <row>1</row>
      <rowOff>47625</rowOff>
    </from>
    <to>
      <col>1</col>
      <colOff>638175</colOff>
      <row>4</row>
      <rowOff>137218</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447675" y="238125"/>
          <a:ext cx="466725" cy="699193"/>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4.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codeName="Hoja1">
    <tabColor rgb="FF0F3D38"/>
    <outlinePr summaryBelow="1" summaryRight="1"/>
    <pageSetUpPr fitToPage="1"/>
  </sheetPr>
  <dimension ref="A1:AU64"/>
  <sheetViews>
    <sheetView tabSelected="1" view="pageBreakPreview" zoomScale="85" zoomScaleNormal="55" zoomScaleSheetLayoutView="85" workbookViewId="0">
      <selection activeCell="T17" sqref="T17"/>
    </sheetView>
  </sheetViews>
  <sheetFormatPr baseColWidth="10" defaultColWidth="11.42578125" defaultRowHeight="15"/>
  <cols>
    <col width="1.42578125" customWidth="1" style="31" min="1" max="1"/>
    <col width="21.42578125" customWidth="1" style="37" min="2" max="2"/>
    <col width="20.42578125" customWidth="1" style="38" min="3" max="3"/>
    <col width="31.42578125" customWidth="1" style="39" min="4" max="4"/>
    <col width="27.42578125" customWidth="1" style="37" min="5" max="5"/>
    <col width="26.7109375" customWidth="1" style="37" min="6" max="7"/>
    <col width="20.42578125" customWidth="1" style="38" min="8" max="12"/>
    <col width="33.7109375" customWidth="1" style="38" min="13" max="13"/>
    <col width="20.42578125" customWidth="1" style="38" min="14" max="17"/>
    <col width="22.140625" customWidth="1" style="40" min="18" max="18"/>
    <col width="16.140625" customWidth="1" style="31" min="19" max="19"/>
    <col width="15.140625" customWidth="1" style="31" min="20" max="20"/>
    <col width="13" customWidth="1" style="31" min="21" max="21"/>
    <col width="2.5703125" customWidth="1" style="41" min="22" max="22"/>
    <col width="11.42578125" customWidth="1" style="31" min="23" max="47"/>
    <col width="11.42578125" customWidth="1" style="32" min="48" max="16384"/>
  </cols>
  <sheetData>
    <row r="1">
      <c r="A1" s="26" t="n"/>
      <c r="B1" s="27" t="n"/>
      <c r="C1" s="171" t="n"/>
      <c r="D1" s="28" t="n"/>
      <c r="E1" s="27" t="n"/>
      <c r="F1" s="27" t="n"/>
      <c r="G1" s="27" t="n"/>
      <c r="H1" s="171" t="n"/>
      <c r="I1" s="171" t="n"/>
      <c r="J1" s="171" t="n"/>
      <c r="K1" s="171" t="n"/>
      <c r="L1" s="171" t="n"/>
      <c r="M1" s="171" t="n"/>
      <c r="N1" s="171" t="n"/>
      <c r="O1" s="171" t="n"/>
      <c r="P1" s="171" t="n"/>
      <c r="Q1" s="171" t="n"/>
      <c r="R1" s="29" t="n"/>
      <c r="S1" s="26" t="n"/>
      <c r="T1" s="26" t="n"/>
      <c r="U1" s="26" t="n"/>
      <c r="V1" s="30" t="n"/>
    </row>
    <row r="2" ht="27" customHeight="1">
      <c r="A2" s="26" t="n"/>
      <c r="B2" s="299" t="n"/>
      <c r="C2" s="300" t="n"/>
      <c r="D2" s="117" t="inlineStr">
        <is>
          <t>MACROPROCESO ESTRATÉGICO</t>
        </is>
      </c>
      <c r="E2" s="301" t="n"/>
      <c r="F2" s="301" t="n"/>
      <c r="G2" s="301" t="n"/>
      <c r="H2" s="301" t="n"/>
      <c r="I2" s="301" t="n"/>
      <c r="J2" s="301" t="n"/>
      <c r="K2" s="301" t="n"/>
      <c r="L2" s="301" t="n"/>
      <c r="M2" s="301" t="n"/>
      <c r="N2" s="301" t="n"/>
      <c r="O2" s="301" t="n"/>
      <c r="P2" s="301" t="n"/>
      <c r="Q2" s="301" t="n"/>
      <c r="R2" s="302" t="n"/>
      <c r="S2" s="97" t="inlineStr">
        <is>
          <t>CÓDIGO: ESGr027</t>
        </is>
      </c>
      <c r="T2" s="303" t="n"/>
      <c r="U2" s="304" t="n"/>
      <c r="V2" s="30" t="n"/>
    </row>
    <row r="3" ht="34.5" customHeight="1">
      <c r="A3" s="26" t="n"/>
      <c r="B3" s="305" t="n"/>
      <c r="D3" s="117" t="inlineStr">
        <is>
          <t>PROCESO GESTIÓN SISTEMAS INTEGRADOS - CALIDAD</t>
        </is>
      </c>
      <c r="E3" s="301" t="n"/>
      <c r="F3" s="301" t="n"/>
      <c r="G3" s="301" t="n"/>
      <c r="H3" s="301" t="n"/>
      <c r="I3" s="301" t="n"/>
      <c r="J3" s="301" t="n"/>
      <c r="K3" s="301" t="n"/>
      <c r="L3" s="301" t="n"/>
      <c r="M3" s="301" t="n"/>
      <c r="N3" s="301" t="n"/>
      <c r="O3" s="301" t="n"/>
      <c r="P3" s="301" t="n"/>
      <c r="Q3" s="301" t="n"/>
      <c r="R3" s="302" t="n"/>
      <c r="S3" s="97" t="inlineStr">
        <is>
          <t>VERSIÓN: 10</t>
        </is>
      </c>
      <c r="T3" s="303" t="n"/>
      <c r="U3" s="304" t="n"/>
      <c r="V3" s="30" t="n"/>
    </row>
    <row r="4" ht="23.25" customHeight="1">
      <c r="A4" s="26" t="n"/>
      <c r="B4" s="305" t="n"/>
      <c r="D4" s="117" t="inlineStr">
        <is>
          <t>MATRIZ Y FICHA DE MEDICIÓN DE INDICADORES Y SEGUIMIENTO A LOS PROCESOS DE GESTIÓN</t>
        </is>
      </c>
      <c r="E4" s="306" t="n"/>
      <c r="F4" s="306" t="n"/>
      <c r="G4" s="306" t="n"/>
      <c r="H4" s="306" t="n"/>
      <c r="I4" s="306" t="n"/>
      <c r="J4" s="306" t="n"/>
      <c r="K4" s="306" t="n"/>
      <c r="L4" s="306" t="n"/>
      <c r="M4" s="306" t="n"/>
      <c r="N4" s="306" t="n"/>
      <c r="O4" s="306" t="n"/>
      <c r="P4" s="306" t="n"/>
      <c r="Q4" s="306" t="n"/>
      <c r="R4" s="307" t="n"/>
      <c r="S4" s="99" t="inlineStr">
        <is>
          <t>VIGENCIA: 2026-02-26</t>
        </is>
      </c>
      <c r="T4" s="303" t="n"/>
      <c r="U4" s="304" t="n"/>
      <c r="V4" s="30" t="n"/>
    </row>
    <row r="5" ht="25.5" customHeight="1">
      <c r="A5" s="26" t="n"/>
      <c r="B5" s="308" t="n"/>
      <c r="C5" s="309" t="n"/>
      <c r="D5" s="310" t="n"/>
      <c r="E5" s="311" t="n"/>
      <c r="F5" s="311" t="n"/>
      <c r="G5" s="311" t="n"/>
      <c r="H5" s="311" t="n"/>
      <c r="I5" s="311" t="n"/>
      <c r="J5" s="311" t="n"/>
      <c r="K5" s="311" t="n"/>
      <c r="L5" s="311" t="n"/>
      <c r="M5" s="311" t="n"/>
      <c r="N5" s="311" t="n"/>
      <c r="O5" s="311" t="n"/>
      <c r="P5" s="311" t="n"/>
      <c r="Q5" s="311" t="n"/>
      <c r="R5" s="312" t="n"/>
      <c r="S5" s="97" t="inlineStr">
        <is>
          <t>PÁGINA: 1 de 5</t>
        </is>
      </c>
      <c r="T5" s="303" t="n"/>
      <c r="U5" s="304" t="n"/>
      <c r="V5" s="30" t="n"/>
    </row>
    <row r="6" ht="11.25" customHeight="1">
      <c r="A6" s="26" t="n"/>
      <c r="B6" s="33" t="n"/>
      <c r="C6" s="171" t="n"/>
      <c r="D6" s="28" t="n"/>
      <c r="E6" s="27" t="n"/>
      <c r="F6" s="27" t="n"/>
      <c r="G6" s="27" t="n"/>
      <c r="H6" s="171" t="n"/>
      <c r="I6" s="171" t="n"/>
      <c r="J6" s="171" t="n"/>
      <c r="K6" s="171" t="n"/>
      <c r="L6" s="171" t="n"/>
      <c r="M6" s="171" t="n"/>
      <c r="N6" s="171" t="n"/>
      <c r="O6" s="171" t="n"/>
      <c r="P6" s="171" t="n"/>
      <c r="Q6" s="171" t="n"/>
      <c r="R6" s="29" t="n"/>
      <c r="S6" s="26" t="n"/>
      <c r="T6" s="26" t="n"/>
      <c r="U6" s="26" t="n"/>
      <c r="V6" s="30" t="n"/>
    </row>
    <row r="7" ht="15" customHeight="1">
      <c r="A7" s="26" t="n"/>
      <c r="B7" s="33" t="n"/>
      <c r="C7" s="171" t="n"/>
      <c r="D7" s="171" t="n"/>
      <c r="E7" s="171" t="n"/>
      <c r="F7" s="171" t="n"/>
      <c r="G7" s="171" t="n"/>
      <c r="H7" s="171" t="n"/>
      <c r="I7" s="171" t="n"/>
      <c r="J7" s="171" t="n"/>
      <c r="K7" s="171" t="n"/>
      <c r="L7" s="171" t="n"/>
      <c r="M7" s="171" t="n"/>
      <c r="N7" s="171" t="n"/>
      <c r="O7" s="171" t="n"/>
      <c r="P7" s="171" t="n"/>
      <c r="Q7" s="313" t="inlineStr">
        <is>
          <t>FECHA DE ACTUALIZACIÓN:</t>
        </is>
      </c>
      <c r="R7" s="314" t="n"/>
      <c r="S7" s="42" t="inlineStr">
        <is>
          <t>AÑO</t>
        </is>
      </c>
      <c r="T7" s="42" t="inlineStr">
        <is>
          <t>MES</t>
        </is>
      </c>
      <c r="U7" s="42" t="inlineStr">
        <is>
          <t>DÍA</t>
        </is>
      </c>
      <c r="V7" s="30" t="n"/>
    </row>
    <row r="8" ht="15" customHeight="1">
      <c r="A8" s="26" t="n"/>
      <c r="B8" s="33" t="n"/>
      <c r="C8" s="171" t="n"/>
      <c r="D8" s="171" t="n"/>
      <c r="E8" s="171" t="n"/>
      <c r="F8" s="171" t="n"/>
      <c r="G8" s="171" t="n"/>
      <c r="H8" s="171" t="n"/>
      <c r="I8" s="171" t="n"/>
      <c r="J8" s="171" t="n"/>
      <c r="K8" s="171" t="n"/>
      <c r="L8" s="171" t="n"/>
      <c r="M8" s="171" t="n"/>
      <c r="N8" s="171" t="n"/>
      <c r="O8" s="171" t="n"/>
      <c r="P8" s="171" t="n"/>
      <c r="Q8" s="315" t="n"/>
      <c r="R8" s="314" t="n"/>
      <c r="S8" s="11" t="n">
        <v>2026</v>
      </c>
      <c r="T8" s="11" t="n">
        <v>2</v>
      </c>
      <c r="U8" s="11" t="n">
        <v>17</v>
      </c>
      <c r="V8" s="30" t="n"/>
    </row>
    <row r="9" ht="11.25" customHeight="1">
      <c r="A9" s="26" t="n"/>
      <c r="B9" s="33" t="n"/>
      <c r="C9" s="171" t="n"/>
      <c r="D9" s="28" t="n"/>
      <c r="E9" s="27" t="n"/>
      <c r="F9" s="27" t="n"/>
      <c r="G9" s="27" t="n"/>
      <c r="H9" s="171" t="n"/>
      <c r="I9" s="171" t="n"/>
      <c r="J9" s="171" t="n"/>
      <c r="K9" s="171" t="n"/>
      <c r="L9" s="171" t="n"/>
      <c r="M9" s="171" t="n"/>
      <c r="N9" s="171" t="n"/>
      <c r="O9" s="171" t="n"/>
      <c r="P9" s="171" t="n"/>
      <c r="Q9" s="171" t="n"/>
      <c r="R9" s="29" t="n"/>
      <c r="S9" s="171" t="n"/>
      <c r="T9" s="171" t="n"/>
      <c r="U9" s="171" t="n"/>
      <c r="V9" s="30" t="n"/>
    </row>
    <row r="10">
      <c r="A10" s="26" t="n"/>
      <c r="B10" s="316" t="inlineStr">
        <is>
          <t>ALINEACIÓN DE LOS INDICADORES CON LOS DOCUMENTOS ESTRATÉGICOS Y LOS OBJETIVOS DE LOS SISTEMAS DE GESTIÓN</t>
        </is>
      </c>
      <c r="C10" s="300" t="n"/>
      <c r="D10" s="300" t="n"/>
      <c r="E10" s="300" t="n"/>
      <c r="F10" s="300" t="n"/>
      <c r="G10" s="300" t="n"/>
      <c r="H10" s="300" t="n"/>
      <c r="I10" s="300" t="n"/>
      <c r="J10" s="300" t="n"/>
      <c r="K10" s="300" t="n"/>
      <c r="L10" s="300" t="n"/>
      <c r="M10" s="300" t="n"/>
      <c r="N10" s="300" t="n"/>
      <c r="O10" s="300" t="n"/>
      <c r="P10" s="300" t="n"/>
      <c r="Q10" s="300" t="n"/>
      <c r="R10" s="300" t="n"/>
      <c r="S10" s="300" t="n"/>
      <c r="T10" s="300" t="n"/>
      <c r="U10" s="317" t="n"/>
      <c r="V10" s="30" t="n"/>
    </row>
    <row r="11">
      <c r="A11" s="26" t="n"/>
      <c r="B11" s="305" t="n"/>
      <c r="U11" s="318" t="n"/>
      <c r="V11" s="30" t="n"/>
    </row>
    <row r="12" ht="72.75" customFormat="1" customHeight="1" s="36">
      <c r="A12" s="34" t="n"/>
      <c r="B12" s="77" t="inlineStr">
        <is>
          <t>PROCESO GESTIÓN</t>
        </is>
      </c>
      <c r="C12" s="77" t="inlineStr">
        <is>
          <t>FRENTES DEL PLAN ESTRATÉGICO</t>
        </is>
      </c>
      <c r="D12" s="43" t="inlineStr">
        <is>
          <t>LINEAMIENTOS DE LA POLÍTICA DEL SISTEMA DE GESTIÓN</t>
        </is>
      </c>
      <c r="E12" s="43" t="inlineStr">
        <is>
          <t>OBJETIVOS  DEL SISTEMA DE GESTIÓN</t>
        </is>
      </c>
      <c r="F12" s="77" t="inlineStr">
        <is>
          <t>OBJETIVO GENERAL DEL PROCESO</t>
        </is>
      </c>
      <c r="G12" s="77" t="inlineStr">
        <is>
          <t>OBJETIVOS ESPECÍFICOS</t>
        </is>
      </c>
      <c r="H12" s="77" t="inlineStr">
        <is>
          <t>NOMBRE INDICADOR</t>
        </is>
      </c>
      <c r="I12" s="77" t="inlineStr">
        <is>
          <t>FÓRMULA</t>
        </is>
      </c>
      <c r="J12" s="77" t="inlineStr">
        <is>
          <t>TIPO DE INDICADOR</t>
        </is>
      </c>
      <c r="K12" s="77" t="inlineStr">
        <is>
          <t>FRECUENCIA 
MEDICIÓN</t>
        </is>
      </c>
      <c r="L12" s="77" t="inlineStr">
        <is>
          <t>META</t>
        </is>
      </c>
      <c r="M12" s="77" t="inlineStr">
        <is>
          <t>ACTIVIDADE(S) A DESARROLLAR</t>
        </is>
      </c>
      <c r="N12" s="77" t="inlineStr">
        <is>
          <t>RESPONSABLE DE LA ACTIVIDAD</t>
        </is>
      </c>
      <c r="O12" s="77" t="inlineStr">
        <is>
          <t>¿QUÉ RECURSOS SE REQUIEREN?</t>
        </is>
      </c>
      <c r="P12" s="77" t="inlineStr">
        <is>
          <t>FECHA EJECUCIÓN DE ACTIVIDADES</t>
        </is>
      </c>
      <c r="Q12" s="77" t="inlineStr">
        <is>
          <t>EVIDENCIA</t>
        </is>
      </c>
      <c r="R12" s="77" t="inlineStr">
        <is>
          <t>¿CUÁNDO FINALIZARÁ?</t>
        </is>
      </c>
      <c r="S12" s="319" t="inlineStr">
        <is>
          <t xml:space="preserve">RESULTADO </t>
        </is>
      </c>
      <c r="T12" s="319" t="inlineStr">
        <is>
          <t>NIVEL OBTENIDO</t>
        </is>
      </c>
      <c r="U12" s="320" t="inlineStr">
        <is>
          <t>ACCESO</t>
        </is>
      </c>
      <c r="V12" s="30" t="n"/>
      <c r="W12" s="35" t="n"/>
      <c r="X12" s="35" t="n"/>
      <c r="Y12" s="35" t="n"/>
      <c r="Z12" s="35" t="n"/>
      <c r="AA12" s="35" t="n"/>
      <c r="AB12" s="35" t="n"/>
      <c r="AC12" s="35" t="n"/>
      <c r="AD12" s="35" t="n"/>
      <c r="AE12" s="35" t="n"/>
      <c r="AF12" s="35" t="n"/>
      <c r="AG12" s="35" t="n"/>
      <c r="AH12" s="35" t="n"/>
      <c r="AI12" s="35" t="n"/>
      <c r="AJ12" s="35" t="n"/>
      <c r="AK12" s="35" t="n"/>
      <c r="AL12" s="35" t="n"/>
      <c r="AM12" s="35" t="n"/>
      <c r="AN12" s="35" t="n"/>
      <c r="AO12" s="35" t="n"/>
      <c r="AP12" s="35" t="n"/>
      <c r="AQ12" s="35" t="n"/>
      <c r="AR12" s="35" t="n"/>
      <c r="AS12" s="35" t="n"/>
      <c r="AT12" s="35" t="n"/>
      <c r="AU12" s="35" t="n"/>
    </row>
    <row r="13">
      <c r="A13" s="26" t="n"/>
      <c r="B13" s="321" t="n"/>
      <c r="C13" s="321" t="n"/>
      <c r="D13" s="12" t="inlineStr">
        <is>
          <t>CALIDAD</t>
        </is>
      </c>
      <c r="E13" s="12" t="inlineStr">
        <is>
          <t>CALIDAD</t>
        </is>
      </c>
      <c r="F13" s="321" t="n"/>
      <c r="G13" s="321" t="n"/>
      <c r="H13" s="321" t="n"/>
      <c r="I13" s="321" t="n"/>
      <c r="J13" s="321" t="n"/>
      <c r="K13" s="321" t="n"/>
      <c r="L13" s="321" t="n"/>
      <c r="M13" s="321" t="n"/>
      <c r="N13" s="321" t="n"/>
      <c r="O13" s="321" t="n"/>
      <c r="P13" s="321" t="n"/>
      <c r="Q13" s="321" t="n"/>
      <c r="R13" s="321" t="n"/>
      <c r="S13" s="308" t="n"/>
      <c r="T13" s="308" t="n"/>
      <c r="U13" s="322" t="n"/>
      <c r="V13" s="30" t="n"/>
    </row>
    <row r="14" ht="221.25" customHeight="1">
      <c r="A14" s="26" t="n"/>
      <c r="B14" s="79" t="inlineStr">
        <is>
          <t xml:space="preserve">Financiera </t>
        </is>
      </c>
      <c r="C14" s="79" t="inlineStr">
        <is>
          <t>Frente Estratégico V: Organización social del conocimiento y aprendizaje viva.</t>
        </is>
      </c>
      <c r="D14" s="79" t="inlineStr">
        <is>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 enfocándose en el bienestar de la comunidad universitaria como factor constitutivo de la vida y la libertad y la consolidación de una organización universitaria inteligente con alma y corazón.</t>
        </is>
      </c>
      <c r="E14" s="79" t="inlineStr">
        <is>
          <t>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is>
      </c>
      <c r="F14" s="79" t="inlineStr">
        <is>
          <t>Administrar eficientemente los recursos financieros desde la perspectiva de la autonomía universitaria para el cumplimiento de los objetivos misionales.</t>
        </is>
      </c>
      <c r="G14" s="78" t="inlineStr">
        <is>
          <t>Asegurar el pago del 95% de total de las obligaciones a terceros radicadas, dentro de los tiempos establecidos en la normatividad interna institucional para cada vigencia.</t>
        </is>
      </c>
      <c r="H14" s="79" t="inlineStr">
        <is>
          <t xml:space="preserve">Oportunidad en pagos  </t>
        </is>
      </c>
      <c r="I14" s="78" t="inlineStr">
        <is>
          <t>Número de cuentas Proveedores y Contratistas general) pagadas dentro de los 5 / 8 días hábiles * 100/ Total de cuentas pagadas en el periodo</t>
        </is>
      </c>
      <c r="J14" s="79" t="inlineStr">
        <is>
          <t>EFICIENCIA</t>
        </is>
      </c>
      <c r="K14" s="79" t="inlineStr">
        <is>
          <t>Trimestral</t>
        </is>
      </c>
      <c r="L14" s="80" t="n">
        <v>0.95</v>
      </c>
      <c r="M14" s="78" t="inlineStr">
        <is>
          <t xml:space="preserve">1. Realizar consolidado de información de cuentas.
2. generar reporte del indicador </t>
        </is>
      </c>
      <c r="N14" s="78" t="inlineStr">
        <is>
          <t xml:space="preserve">Dirección  Financiera </t>
        </is>
      </c>
      <c r="O14" s="78" t="inlineStr">
        <is>
          <t>Recursos Humanos  (Profesionales asignados), Tecnológicos: software y hardware , 
Correo electrónico,         Herramientas de ofimática,
PC,
Material de oficina</t>
        </is>
      </c>
      <c r="P14" s="78" t="inlineStr">
        <is>
          <t>Diario</t>
        </is>
      </c>
      <c r="Q14" s="78" t="inlineStr">
        <is>
          <t xml:space="preserve">Data Pago a Terceros de Integradoc </t>
        </is>
      </c>
      <c r="R14" s="78" t="inlineStr">
        <is>
          <t>VIGENCIA 2026</t>
        </is>
      </c>
      <c r="S14" s="80" t="n">
        <v>0.73</v>
      </c>
      <c r="T14" s="81" t="inlineStr">
        <is>
          <t>Aceptable</t>
        </is>
      </c>
      <c r="U14" s="82" t="inlineStr">
        <is>
          <t>AFI-1</t>
        </is>
      </c>
      <c r="V14" s="30" t="n"/>
    </row>
    <row r="15" ht="235.5" customHeight="1">
      <c r="A15" s="26" t="n"/>
      <c r="B15" s="323" t="n"/>
      <c r="C15" s="323" t="n"/>
      <c r="D15" s="323" t="n"/>
      <c r="E15" s="323" t="n"/>
      <c r="F15" s="323" t="n"/>
      <c r="G15" s="78" t="inlineStr">
        <is>
          <t xml:space="preserve">Consolidar la recuperación del 90% de la cartera relacionada con el fraccionamiento de matrícula académica de cada vigencia. </t>
        </is>
      </c>
      <c r="H15" s="79" t="inlineStr">
        <is>
          <t xml:space="preserve">Recuperación de Cartera Académica </t>
        </is>
      </c>
      <c r="I15" s="78" t="inlineStr">
        <is>
          <t xml:space="preserve">Valor recuperado en el periodo académico*100 / Valor prestado por fraccionamiento de matrícula (en el periodo) o pendiente de cobro por gratuidad (Histórico). </t>
        </is>
      </c>
      <c r="J15" s="79" t="inlineStr">
        <is>
          <t>EFICIENCIA</t>
        </is>
      </c>
      <c r="K15" s="79" t="inlineStr">
        <is>
          <t xml:space="preserve">Semestral </t>
        </is>
      </c>
      <c r="L15" s="80" t="n">
        <v>0.9</v>
      </c>
      <c r="M15" s="78" t="inlineStr">
        <is>
          <t>1. Bases de datos de los beneficiadas. 
2. Discriminado de cuotas según el tipo de fraccionamiento.    3. Realizar cruce de la información con la oficina de admisiones y tesorería. 
4. Reportar la medición. 
5. Se comienza proceso de cobro coactivo.</t>
        </is>
      </c>
      <c r="N15" s="78" t="inlineStr">
        <is>
          <t xml:space="preserve">Dirección  Financiera </t>
        </is>
      </c>
      <c r="O15" s="78" t="inlineStr">
        <is>
          <t>Recursos Humanos  (Profesionales asignados), Tecnológicos: software y hardware, 
Correo electrónico,         Herramientas de ofimática,
PC,
Material de oficina</t>
        </is>
      </c>
      <c r="P15" s="78" t="inlineStr">
        <is>
          <t>Semestral (Periodo Académico)</t>
        </is>
      </c>
      <c r="Q15" s="78" t="inlineStr">
        <is>
          <t xml:space="preserve">Informe de Fraccionamiento </t>
        </is>
      </c>
      <c r="R15" s="78" t="inlineStr">
        <is>
          <t>VIGENCIA 2026</t>
        </is>
      </c>
      <c r="S15" s="80" t="n">
        <v>0.31</v>
      </c>
      <c r="T15" s="79" t="inlineStr">
        <is>
          <t>Deficiente</t>
        </is>
      </c>
      <c r="U15" s="82" t="inlineStr">
        <is>
          <t>AFI-2</t>
        </is>
      </c>
      <c r="V15" s="30" t="n"/>
    </row>
    <row r="16" ht="180.75" customHeight="1">
      <c r="A16" s="26" t="n"/>
      <c r="B16" s="324" t="n"/>
      <c r="C16" s="324" t="n"/>
      <c r="D16" s="324" t="n"/>
      <c r="E16" s="324" t="n"/>
      <c r="F16" s="324" t="n"/>
      <c r="G16" s="78" t="inlineStr">
        <is>
          <t xml:space="preserve">Consolidar el seguimiento en la disminución de la tasa de cuentas devueltas en los procesos de pagos al 20% para la vigencia.
</t>
        </is>
      </c>
      <c r="H16" s="79" t="inlineStr">
        <is>
          <t>Tasa de cuentas para causación devueltas</t>
        </is>
      </c>
      <c r="I16" s="78" t="inlineStr">
        <is>
          <t xml:space="preserve">Numero de cuentas radicadas devueltas * 100/Total de cuentas radicadas para causación </t>
        </is>
      </c>
      <c r="J16" s="79" t="inlineStr">
        <is>
          <t>EFICACIA</t>
        </is>
      </c>
      <c r="K16" s="79" t="inlineStr">
        <is>
          <t xml:space="preserve">Trimestral </t>
        </is>
      </c>
      <c r="L16" s="80" t="n">
        <v>0.2</v>
      </c>
      <c r="M16" s="78" t="inlineStr">
        <is>
          <t xml:space="preserve">1.Realizar consolidado de  cuentas para causar. 
2.Verificar requisitos de pagos. 
3. Si cumple, se causa la cuenta. 
4. No cumple se devuelve la cuenta al supervisor del contrato.      5.Reportar el indicador </t>
        </is>
      </c>
      <c r="N16" s="78" t="inlineStr">
        <is>
          <t xml:space="preserve">Dirección  Financiera </t>
        </is>
      </c>
      <c r="O16" s="78" t="inlineStr">
        <is>
          <t>Recursos Humanos, Tecnológicos: software y hardware, 
Correo electrónico,         Herramientas de ofimática,
PC,
Material de oficina</t>
        </is>
      </c>
      <c r="P16" s="78" t="inlineStr">
        <is>
          <t xml:space="preserve">Diario y consolidado trimestral </t>
        </is>
      </c>
      <c r="Q16" s="78" t="inlineStr">
        <is>
          <t>Informe de Cuentas devueltas</t>
        </is>
      </c>
      <c r="R16" s="78" t="inlineStr">
        <is>
          <t>VIGENCIA 2026</t>
        </is>
      </c>
      <c r="S16" s="80" t="n">
        <v>0.43</v>
      </c>
      <c r="T16" s="79" t="inlineStr">
        <is>
          <t>Deficiente</t>
        </is>
      </c>
      <c r="U16" s="82" t="inlineStr">
        <is>
          <t>AFI-4</t>
        </is>
      </c>
      <c r="V16" s="30" t="n"/>
    </row>
    <row r="17">
      <c r="A17" s="26" t="n"/>
      <c r="B17" s="7" t="n"/>
      <c r="C17" s="8" t="n"/>
      <c r="D17" s="7" t="n"/>
      <c r="E17" s="7" t="n"/>
      <c r="F17" s="7" t="n"/>
      <c r="G17" s="7" t="n"/>
      <c r="H17" s="8" t="n"/>
      <c r="I17" s="8" t="n"/>
      <c r="J17" s="8" t="n"/>
      <c r="K17" s="8" t="n"/>
      <c r="L17" s="8" t="n"/>
      <c r="M17" s="160" t="n"/>
      <c r="N17" s="160" t="n"/>
      <c r="O17" s="7" t="n"/>
      <c r="P17" s="7" t="n"/>
      <c r="Q17" s="7" t="n"/>
      <c r="R17" s="10" t="n"/>
      <c r="S17" s="10" t="n"/>
      <c r="T17" s="10" t="n"/>
      <c r="U17" s="13" t="n"/>
      <c r="V17" s="30" t="n"/>
    </row>
    <row r="18">
      <c r="A18" s="26" t="n"/>
      <c r="B18" s="26" t="n"/>
      <c r="C18" s="26" t="n"/>
      <c r="D18" s="26" t="n"/>
      <c r="E18" s="26" t="n"/>
      <c r="F18" s="26" t="n"/>
      <c r="G18" s="26" t="n"/>
      <c r="H18" s="26" t="n"/>
      <c r="I18" s="26" t="n"/>
      <c r="J18" s="26" t="n"/>
      <c r="K18" s="26" t="n"/>
      <c r="L18" s="26" t="n"/>
      <c r="M18" s="26" t="n"/>
      <c r="N18" s="26" t="n"/>
      <c r="O18" s="26" t="n"/>
      <c r="P18" s="26" t="n"/>
      <c r="Q18" s="26" t="n"/>
      <c r="R18" s="26" t="n"/>
      <c r="S18" s="26" t="n"/>
      <c r="T18" s="26" t="n"/>
      <c r="U18" s="26" t="n"/>
      <c r="V18" s="26" t="n"/>
    </row>
    <row r="19">
      <c r="B19" s="27" t="n"/>
      <c r="C19" s="171" t="n"/>
      <c r="D19" s="28" t="n"/>
      <c r="E19" s="27" t="n"/>
      <c r="F19" s="27" t="n"/>
      <c r="G19" s="27" t="n"/>
      <c r="H19" s="171" t="n"/>
      <c r="I19" s="171" t="n"/>
      <c r="J19" s="171" t="n"/>
      <c r="K19" s="171" t="n"/>
      <c r="L19" s="171" t="n"/>
      <c r="M19" s="171" t="n"/>
      <c r="N19" s="171" t="n"/>
      <c r="O19" s="171" t="n"/>
      <c r="P19" s="171" t="n"/>
      <c r="Q19" s="171" t="n"/>
      <c r="R19" s="29" t="n"/>
      <c r="S19" s="26" t="n"/>
      <c r="T19" s="26" t="n"/>
      <c r="U19" s="26" t="n"/>
      <c r="V19" s="26" t="n"/>
    </row>
    <row r="20">
      <c r="B20" s="27" t="n"/>
      <c r="C20" s="171" t="n"/>
      <c r="D20" s="28" t="n"/>
      <c r="E20" s="27" t="n"/>
      <c r="F20" s="27" t="n"/>
      <c r="G20" s="27" t="n"/>
      <c r="H20" s="171" t="n"/>
      <c r="I20" s="171" t="n"/>
      <c r="J20" s="171" t="n"/>
      <c r="K20" s="171" t="n"/>
      <c r="L20" s="171" t="n"/>
      <c r="M20" s="171" t="n"/>
      <c r="N20" s="171" t="n"/>
      <c r="O20" s="171" t="n"/>
      <c r="P20" s="171" t="n"/>
      <c r="Q20" s="171" t="n"/>
      <c r="R20" s="29" t="n"/>
      <c r="S20" s="26" t="n"/>
      <c r="T20" s="26" t="n"/>
      <c r="U20" s="26" t="n"/>
      <c r="V20" s="26" t="n"/>
    </row>
    <row r="21">
      <c r="B21" s="27" t="n"/>
      <c r="C21" s="171" t="n"/>
      <c r="D21" s="28" t="n"/>
      <c r="E21" s="27" t="n"/>
      <c r="F21" s="27" t="n"/>
      <c r="G21" s="27" t="n"/>
      <c r="H21" s="171" t="n"/>
      <c r="I21" s="171" t="n"/>
      <c r="J21" s="171" t="n"/>
      <c r="K21" s="171" t="n"/>
      <c r="L21" s="171" t="n"/>
      <c r="M21" s="171" t="n"/>
      <c r="N21" s="171" t="n"/>
      <c r="O21" s="171" t="n"/>
      <c r="P21" s="171" t="n"/>
      <c r="Q21" s="171" t="n"/>
      <c r="R21" s="29" t="n"/>
      <c r="S21" s="26" t="n"/>
      <c r="T21" s="26" t="n"/>
      <c r="U21" s="26" t="n"/>
      <c r="V21" s="26" t="n"/>
    </row>
    <row r="22" ht="66" customHeight="1">
      <c r="B22" s="94" t="inlineStr">
        <is>
          <t xml:space="preserve">Diagonal 18 No. 20-29 Fusagasugá – Cundinamarca
Teléfono (601)  8281483 Línea Gratuita 018000180414
www.ucundinamarca.edu.co   E-mail:  info@ucundinamarca.edu.co
NIT: 890.680.062-2                                                                             </t>
        </is>
      </c>
      <c r="V22" s="26" t="n"/>
    </row>
    <row r="23" ht="41.25" customHeight="1">
      <c r="B23" s="95" t="inlineStr">
        <is>
          <t>Documento controlado por el Sistema de Gestión de la Calidad
Asegúrese que corresponde a la última versión consultando el Portal Institucional</t>
        </is>
      </c>
      <c r="V23" s="26" t="n"/>
    </row>
    <row r="24">
      <c r="B24" s="27" t="n"/>
      <c r="C24" s="171" t="n"/>
      <c r="D24" s="28" t="n"/>
      <c r="E24" s="27" t="n"/>
      <c r="F24" s="27" t="n"/>
      <c r="G24" s="27" t="n"/>
      <c r="H24" s="171" t="n"/>
      <c r="I24" s="171" t="n"/>
      <c r="J24" s="171" t="n"/>
      <c r="K24" s="171" t="n"/>
      <c r="L24" s="171" t="n"/>
      <c r="M24" s="171" t="n"/>
      <c r="N24" s="171" t="n"/>
      <c r="O24" s="171" t="n"/>
      <c r="P24" s="171" t="n"/>
      <c r="Q24" s="171" t="n"/>
      <c r="R24" s="29" t="n"/>
      <c r="S24" s="26" t="n"/>
      <c r="T24" s="26" t="n"/>
      <c r="U24" s="26" t="n"/>
      <c r="V24" s="26" t="n"/>
    </row>
    <row r="25">
      <c r="B25" s="27" t="n"/>
      <c r="C25" s="171" t="n"/>
      <c r="D25" s="28" t="n"/>
      <c r="E25" s="27" t="n"/>
      <c r="F25" s="27" t="n"/>
      <c r="G25" s="27" t="n"/>
      <c r="H25" s="171" t="n"/>
      <c r="I25" s="171" t="n"/>
      <c r="J25" s="171" t="n"/>
      <c r="K25" s="171" t="n"/>
      <c r="L25" s="171" t="n"/>
      <c r="M25" s="171" t="n"/>
      <c r="N25" s="171" t="n"/>
      <c r="O25" s="171" t="n"/>
      <c r="P25" s="171" t="n"/>
      <c r="Q25" s="171" t="n"/>
      <c r="R25" s="29" t="n"/>
      <c r="S25" s="26" t="n"/>
      <c r="T25" s="26" t="n"/>
      <c r="U25" s="26" t="n"/>
      <c r="V25" s="26" t="n"/>
    </row>
    <row r="26">
      <c r="B26" s="27" t="n"/>
      <c r="C26" s="171" t="n"/>
      <c r="D26" s="28" t="n"/>
      <c r="E26" s="27" t="n"/>
      <c r="F26" s="27" t="n"/>
      <c r="G26" s="27" t="n"/>
      <c r="H26" s="171" t="n"/>
      <c r="I26" s="171" t="n"/>
      <c r="J26" s="171" t="n"/>
      <c r="K26" s="171" t="n"/>
      <c r="L26" s="171" t="n"/>
      <c r="M26" s="171" t="n"/>
      <c r="N26" s="171" t="n"/>
      <c r="O26" s="171" t="n"/>
      <c r="P26" s="171" t="n"/>
      <c r="Q26" s="171" t="n"/>
      <c r="R26" s="29" t="n"/>
      <c r="S26" s="26" t="n"/>
      <c r="T26" s="26" t="n"/>
      <c r="U26" s="26" t="n"/>
      <c r="V26" s="26" t="n"/>
    </row>
    <row r="60">
      <c r="D60" s="39" t="inlineStr">
        <is>
          <t>CALIDAD</t>
        </is>
      </c>
    </row>
    <row r="61">
      <c r="D61" s="39" t="inlineStr">
        <is>
          <t xml:space="preserve">AMBIENTAL </t>
        </is>
      </c>
    </row>
    <row r="62">
      <c r="D62" s="39" t="inlineStr">
        <is>
          <t xml:space="preserve">SEGURIDAD Y SALUD EN EL TRABAJO </t>
        </is>
      </c>
    </row>
    <row r="63">
      <c r="D63" s="39" t="inlineStr">
        <is>
          <t>SEGURIDAD DE LA INFORMACIÓN</t>
        </is>
      </c>
    </row>
    <row r="64">
      <c r="D64" s="39" t="inlineStr">
        <is>
          <t xml:space="preserve">ANTISOBORNO </t>
        </is>
      </c>
    </row>
  </sheetData>
  <sheetProtection selectLockedCells="1" selectUnlockedCells="0" algorithmName="SHA-512" sheet="1" objects="0" insertRows="0" insertHyperlinks="1" autoFilter="1" scenarios="0" formatColumns="0" deleteColumns="1" insertColumns="1" pivotTables="1" deleteRows="0" formatCells="0" saltValue="41qyYwi4ijLrRS2k+XVGjg==" formatRows="0" sort="1" spinCount="100000" hashValue="NTgEq/5cBYLDH6g1UNHL15GY1LjJXWhG3E/w8eOwnBkZj88eylLGTuKYGBc7wA5tOXfoIypr7n3C2vcQmG4CJw=="/>
  <autoFilter ref="E9:N58"/>
  <mergeCells count="35">
    <mergeCell ref="D2:R2"/>
    <mergeCell ref="B12:B13"/>
    <mergeCell ref="F12:F13"/>
    <mergeCell ref="L12:L13"/>
    <mergeCell ref="N12:N13"/>
    <mergeCell ref="B10:U11"/>
    <mergeCell ref="B22:U22"/>
    <mergeCell ref="D14:D16"/>
    <mergeCell ref="F14:F16"/>
    <mergeCell ref="R12:R13"/>
    <mergeCell ref="T12:T13"/>
    <mergeCell ref="C12:C13"/>
    <mergeCell ref="I12:I13"/>
    <mergeCell ref="Q7:R8"/>
    <mergeCell ref="K12:K13"/>
    <mergeCell ref="M12:M13"/>
    <mergeCell ref="O12:O13"/>
    <mergeCell ref="U12:U13"/>
    <mergeCell ref="D3:R3"/>
    <mergeCell ref="B23:U23"/>
    <mergeCell ref="S5:U5"/>
    <mergeCell ref="H12:H13"/>
    <mergeCell ref="S4:U4"/>
    <mergeCell ref="J12:J13"/>
    <mergeCell ref="P12:P13"/>
    <mergeCell ref="C14:C16"/>
    <mergeCell ref="E14:E16"/>
    <mergeCell ref="D4:R5"/>
    <mergeCell ref="B2:C5"/>
    <mergeCell ref="G12:G13"/>
    <mergeCell ref="B14:B16"/>
    <mergeCell ref="Q12:Q13"/>
    <mergeCell ref="S3:U3"/>
    <mergeCell ref="S12:S13"/>
    <mergeCell ref="S2:U2"/>
  </mergeCells>
  <dataValidations count="1">
    <dataValidation sqref="D13:E13" showDropDown="0" showInputMessage="1" showErrorMessage="1" allowBlank="1" error="Debe seleccionar un Sistema de Gestión" prompt="Seleccione el Sistema de Gestión que corresponda" type="list">
      <formula1>$D$60:$D$64</formula1>
    </dataValidation>
  </dataValidations>
  <pageMargins left="0.7086614173228347" right="0.7086614173228347" top="0.7480314960629921" bottom="0.7480314960629921" header="0.3149606299212598" footer="0.3149606299212598"/>
  <pageSetup orientation="portrait" scale="20"/>
  <drawing xmlns:r="http://schemas.openxmlformats.org/officeDocument/2006/relationships" r:id="rId1"/>
</worksheet>
</file>

<file path=xl/worksheets/sheet2.xml><?xml version="1.0" encoding="utf-8"?>
<worksheet xmlns="http://schemas.openxmlformats.org/spreadsheetml/2006/main">
  <sheetPr codeName="Hoja83">
    <tabColor rgb="FFEDE394"/>
    <outlinePr summaryBelow="1" summaryRight="1"/>
    <pageSetUpPr fitToPage="1"/>
  </sheetPr>
  <dimension ref="A1:AB98"/>
  <sheetViews>
    <sheetView view="pageBreakPreview" topLeftCell="C1" zoomScale="60" zoomScaleNormal="80" workbookViewId="0">
      <selection activeCell="K55" sqref="K55:O55"/>
    </sheetView>
  </sheetViews>
  <sheetFormatPr baseColWidth="10" defaultColWidth="11.42578125" defaultRowHeight="15"/>
  <cols>
    <col width="4" customWidth="1" style="62" min="1" max="1"/>
    <col width="6.7109375" customWidth="1" style="62" min="2" max="2"/>
    <col width="24.85546875" customWidth="1" style="31" min="3" max="3"/>
    <col width="16.5703125" customWidth="1" style="31" min="4" max="4"/>
    <col width="18.140625" customWidth="1" style="31" min="5" max="5"/>
    <col width="16.85546875" customWidth="1" style="31" min="6" max="6"/>
    <col width="14" customWidth="1" style="31" min="7" max="7"/>
    <col width="13.28515625" customWidth="1" style="31" min="8" max="8"/>
    <col width="16.140625" customWidth="1" style="31" min="9" max="9"/>
    <col width="15.5703125" customWidth="1" style="31" min="10" max="10"/>
    <col width="14.42578125" customWidth="1" style="31" min="11" max="11"/>
    <col width="17.140625" customWidth="1" style="31" min="12" max="12"/>
    <col width="19.7109375" customWidth="1" style="31" min="13" max="13"/>
    <col width="15.28515625" customWidth="1" style="31" min="14" max="15"/>
    <col width="6.7109375" customWidth="1" style="62" min="16" max="16"/>
    <col width="11.42578125" customWidth="1" style="62" min="17" max="16384"/>
  </cols>
  <sheetData>
    <row r="1" ht="8.25" customFormat="1" customHeight="1" s="44">
      <c r="C1" s="45" t="n"/>
      <c r="D1" s="45" t="n"/>
      <c r="E1" s="45" t="n"/>
      <c r="F1" s="45" t="n"/>
      <c r="G1" s="45" t="n"/>
      <c r="H1" s="45" t="n"/>
      <c r="I1" s="45" t="n"/>
      <c r="J1" s="45" t="n"/>
      <c r="K1" s="45" t="n"/>
      <c r="L1" s="45" t="n"/>
      <c r="M1" s="45" t="n"/>
      <c r="N1" s="45" t="n"/>
      <c r="O1" s="45" t="n"/>
    </row>
    <row r="2" ht="15.75" customFormat="1" customHeight="1" s="44">
      <c r="B2" s="122" t="inlineStr">
        <is>
          <t xml:space="preserve">      REGRESAR</t>
        </is>
      </c>
      <c r="C2" s="325" t="n"/>
      <c r="D2" s="46" t="n"/>
      <c r="E2" s="46" t="n"/>
      <c r="F2" s="46" t="n"/>
      <c r="G2" s="46" t="n"/>
      <c r="H2" s="46" t="n"/>
      <c r="I2" s="46" t="n"/>
      <c r="J2" s="46" t="n"/>
      <c r="K2" s="46" t="n"/>
      <c r="L2" s="46" t="n"/>
      <c r="M2" s="46" t="n"/>
      <c r="N2" s="46" t="n"/>
      <c r="O2" s="46" t="n"/>
      <c r="P2" s="47" t="n"/>
    </row>
    <row r="3" ht="15.75" customFormat="1" customHeight="1" s="44">
      <c r="B3" s="325" t="n"/>
      <c r="C3" s="325" t="n"/>
      <c r="D3" s="46" t="n"/>
      <c r="E3" s="46" t="n"/>
      <c r="F3" s="46" t="n"/>
      <c r="G3" s="46" t="n"/>
      <c r="H3" s="46" t="n"/>
      <c r="I3" s="46" t="n"/>
      <c r="J3" s="46" t="n"/>
      <c r="K3" s="46" t="n"/>
      <c r="L3" s="46" t="n"/>
      <c r="M3" s="46" t="n"/>
      <c r="N3" s="46" t="n"/>
      <c r="O3" s="46" t="n"/>
      <c r="P3" s="47" t="n"/>
    </row>
    <row r="4" ht="15" customFormat="1" customHeight="1" s="44">
      <c r="B4" s="325" t="n"/>
      <c r="C4" s="325" t="n"/>
      <c r="D4" s="46" t="n"/>
      <c r="E4" s="46" t="n"/>
      <c r="F4" s="46" t="n"/>
      <c r="G4" s="46" t="n"/>
      <c r="H4" s="46" t="n"/>
      <c r="I4" s="46" t="n"/>
      <c r="J4" s="46" t="n"/>
      <c r="K4" s="46" t="n"/>
      <c r="L4" s="46" t="n"/>
      <c r="M4" s="46" t="n"/>
      <c r="N4" s="46" t="n"/>
      <c r="O4" s="46" t="n"/>
      <c r="P4" s="47" t="n"/>
    </row>
    <row r="5" ht="24.75" customFormat="1" customHeight="1" s="44">
      <c r="B5" s="47" t="n"/>
      <c r="C5" s="326" t="n"/>
      <c r="D5" s="317" t="n"/>
      <c r="E5" s="327" t="inlineStr">
        <is>
          <t>MACROPROCESO ESTRATÉGICO</t>
        </is>
      </c>
      <c r="F5" s="303" t="n"/>
      <c r="G5" s="303" t="n"/>
      <c r="H5" s="303" t="n"/>
      <c r="I5" s="303" t="n"/>
      <c r="J5" s="303" t="n"/>
      <c r="K5" s="303" t="n"/>
      <c r="L5" s="304" t="n"/>
      <c r="M5" s="99" t="inlineStr">
        <is>
          <t>CÓDIGO: ESGr027</t>
        </is>
      </c>
      <c r="N5" s="303" t="n"/>
      <c r="O5" s="304" t="n"/>
      <c r="P5" s="47" t="n"/>
    </row>
    <row r="6" ht="27" customFormat="1" customHeight="1" s="44">
      <c r="B6" s="48" t="n"/>
      <c r="C6" s="305" t="n"/>
      <c r="D6" s="318" t="n"/>
      <c r="E6" s="327" t="inlineStr">
        <is>
          <t>PROCESO GESTIÓN SISTEMAS INTEGRADOS - CALIDAD</t>
        </is>
      </c>
      <c r="F6" s="303" t="n"/>
      <c r="G6" s="303" t="n"/>
      <c r="H6" s="303" t="n"/>
      <c r="I6" s="303" t="n"/>
      <c r="J6" s="303" t="n"/>
      <c r="K6" s="303" t="n"/>
      <c r="L6" s="304" t="n"/>
      <c r="M6" s="97" t="inlineStr">
        <is>
          <t>VERSIÓN: 10</t>
        </is>
      </c>
      <c r="N6" s="303" t="n"/>
      <c r="O6" s="304" t="n"/>
      <c r="P6" s="47" t="n"/>
    </row>
    <row r="7" ht="30" customFormat="1" customHeight="1" s="44">
      <c r="B7" s="47" t="n"/>
      <c r="C7" s="305" t="n"/>
      <c r="D7" s="318" t="n"/>
      <c r="E7" s="328" t="inlineStr">
        <is>
          <t>MATRIZ Y FICHA DE MEDICIÓN DE INDICADORES Y SEGUIMIENTO A LOS PROCESOS DE GESTIÓN</t>
        </is>
      </c>
      <c r="F7" s="300" t="n"/>
      <c r="G7" s="300" t="n"/>
      <c r="H7" s="300" t="n"/>
      <c r="I7" s="300" t="n"/>
      <c r="J7" s="300" t="n"/>
      <c r="K7" s="300" t="n"/>
      <c r="L7" s="317" t="n"/>
      <c r="M7" s="99" t="inlineStr">
        <is>
          <t>VIGENCIA: 2026-02-26</t>
        </is>
      </c>
      <c r="N7" s="303" t="n"/>
      <c r="O7" s="304" t="n"/>
      <c r="P7" s="47" t="n"/>
    </row>
    <row r="8" ht="25.5" customFormat="1" customHeight="1" s="44">
      <c r="B8" s="47" t="n"/>
      <c r="C8" s="308" t="n"/>
      <c r="D8" s="329" t="n"/>
      <c r="E8" s="308" t="n"/>
      <c r="F8" s="309" t="n"/>
      <c r="G8" s="309" t="n"/>
      <c r="H8" s="309" t="n"/>
      <c r="I8" s="309" t="n"/>
      <c r="J8" s="309" t="n"/>
      <c r="K8" s="309" t="n"/>
      <c r="L8" s="329" t="n"/>
      <c r="M8" s="97" t="inlineStr">
        <is>
          <t>PÁGINA: 2 de 5</t>
        </is>
      </c>
      <c r="N8" s="303" t="n"/>
      <c r="O8" s="304" t="n"/>
      <c r="P8" s="47" t="n"/>
    </row>
    <row r="9" ht="15.75" customFormat="1" customHeight="1" s="44">
      <c r="B9" s="47" t="n"/>
      <c r="C9" s="137" t="inlineStr">
        <is>
          <t xml:space="preserve"> </t>
        </is>
      </c>
      <c r="D9" s="330" t="n"/>
      <c r="E9" s="330" t="n"/>
      <c r="F9" s="330" t="n"/>
      <c r="G9" s="330" t="n"/>
      <c r="H9" s="330" t="n"/>
      <c r="I9" s="330" t="n"/>
      <c r="J9" s="330" t="n"/>
      <c r="K9" s="330" t="n"/>
      <c r="L9" s="330" t="n"/>
      <c r="M9" s="330" t="n"/>
      <c r="N9" s="330" t="n"/>
      <c r="O9" s="330" t="n"/>
      <c r="P9" s="47" t="n"/>
    </row>
    <row r="10" ht="15.75" customFormat="1" customHeight="1" s="44">
      <c r="B10" s="47" t="n"/>
      <c r="C10" s="138" t="inlineStr">
        <is>
          <t>FICHA DE INDICADOR</t>
        </is>
      </c>
      <c r="D10" s="331" t="n"/>
      <c r="E10" s="331" t="n"/>
      <c r="F10" s="331" t="n"/>
      <c r="G10" s="331" t="n"/>
      <c r="H10" s="331" t="n"/>
      <c r="I10" s="331" t="n"/>
      <c r="J10" s="331" t="n"/>
      <c r="K10" s="331" t="n"/>
      <c r="L10" s="331" t="n"/>
      <c r="M10" s="331" t="n"/>
      <c r="N10" s="331" t="n"/>
      <c r="O10" s="332" t="n"/>
      <c r="P10" s="47" t="n"/>
    </row>
    <row r="11" ht="15" customFormat="1" customHeight="1" s="44">
      <c r="B11" s="47" t="n"/>
      <c r="C11" s="333" t="n"/>
      <c r="D11" s="334" t="n"/>
      <c r="E11" s="334" t="n"/>
      <c r="F11" s="334" t="n"/>
      <c r="G11" s="334" t="n"/>
      <c r="H11" s="334" t="n"/>
      <c r="I11" s="334" t="n"/>
      <c r="J11" s="334" t="n"/>
      <c r="K11" s="334" t="n"/>
      <c r="L11" s="334" t="n"/>
      <c r="M11" s="334" t="n"/>
      <c r="N11" s="334" t="n"/>
      <c r="O11" s="335" t="n"/>
      <c r="P11" s="47" t="n"/>
    </row>
    <row r="12" ht="30" customFormat="1" customHeight="1" s="44">
      <c r="B12" s="47" t="n"/>
      <c r="C12" s="139" t="inlineStr">
        <is>
          <t>MACROPROCESO</t>
        </is>
      </c>
      <c r="D12" s="304" t="n"/>
      <c r="E12" s="140" t="inlineStr">
        <is>
          <t>Apoyo</t>
        </is>
      </c>
      <c r="F12" s="336" t="n"/>
      <c r="G12" s="336" t="n"/>
      <c r="H12" s="337" t="n"/>
      <c r="I12" s="139" t="inlineStr">
        <is>
          <t>NOMBRE DEL INDICADOR</t>
        </is>
      </c>
      <c r="J12" s="304" t="n"/>
      <c r="K12" s="141" t="inlineStr">
        <is>
          <t xml:space="preserve">Oportunidad en pagos </t>
        </is>
      </c>
      <c r="L12" s="336" t="n"/>
      <c r="M12" s="336" t="n"/>
      <c r="N12" s="336" t="n"/>
      <c r="O12" s="337" t="n"/>
      <c r="P12" s="47" t="n"/>
    </row>
    <row r="13" customFormat="1" s="44">
      <c r="B13" s="47" t="n"/>
      <c r="C13" s="142" t="inlineStr">
        <is>
          <t>PROCESO GESTIÓN</t>
        </is>
      </c>
      <c r="D13" s="304" t="n"/>
      <c r="E13" s="143" t="inlineStr">
        <is>
          <t>Financiera</t>
        </is>
      </c>
      <c r="F13" s="336" t="n"/>
      <c r="G13" s="336" t="n"/>
      <c r="H13" s="336" t="n"/>
      <c r="I13" s="336" t="n"/>
      <c r="J13" s="336" t="n"/>
      <c r="K13" s="336" t="n"/>
      <c r="L13" s="336" t="n"/>
      <c r="M13" s="336" t="n"/>
      <c r="N13" s="336" t="n"/>
      <c r="O13" s="337" t="n"/>
      <c r="P13" s="47" t="n"/>
    </row>
    <row r="14" customFormat="1" s="44">
      <c r="B14" s="47" t="n"/>
      <c r="C14" s="142" t="inlineStr">
        <is>
          <t>RESPONSABLE DE MEDICIÓN</t>
        </is>
      </c>
      <c r="D14" s="304" t="n"/>
      <c r="E14" s="143" t="inlineStr">
        <is>
          <t xml:space="preserve">Director(a) Financiera </t>
        </is>
      </c>
      <c r="F14" s="336" t="n"/>
      <c r="G14" s="336" t="n"/>
      <c r="H14" s="336" t="n"/>
      <c r="I14" s="336" t="n"/>
      <c r="J14" s="336" t="n"/>
      <c r="K14" s="336" t="n"/>
      <c r="L14" s="336" t="n"/>
      <c r="M14" s="336" t="n"/>
      <c r="N14" s="336" t="n"/>
      <c r="O14" s="337" t="n"/>
      <c r="P14" s="47" t="n"/>
    </row>
    <row r="15" customFormat="1" s="44">
      <c r="B15" s="47" t="n"/>
      <c r="C15" s="145" t="n"/>
      <c r="D15" s="336" t="n"/>
      <c r="E15" s="336" t="n"/>
      <c r="F15" s="336" t="n"/>
      <c r="G15" s="336" t="n"/>
      <c r="H15" s="336" t="n"/>
      <c r="I15" s="336" t="n"/>
      <c r="J15" s="336" t="n"/>
      <c r="K15" s="336" t="n"/>
      <c r="L15" s="336" t="n"/>
      <c r="M15" s="336" t="n"/>
      <c r="N15" s="336" t="n"/>
      <c r="O15" s="337" t="n"/>
      <c r="P15" s="47" t="n"/>
    </row>
    <row r="16" customFormat="1" s="44">
      <c r="B16" s="47" t="n"/>
      <c r="C16" s="136" t="inlineStr">
        <is>
          <t>1. COMPORTAMIENTO DE INDICADOR</t>
        </is>
      </c>
      <c r="D16" s="303" t="n"/>
      <c r="E16" s="303" t="n"/>
      <c r="F16" s="303" t="n"/>
      <c r="G16" s="303" t="n"/>
      <c r="H16" s="303" t="n"/>
      <c r="I16" s="303" t="n"/>
      <c r="J16" s="303" t="n"/>
      <c r="K16" s="303" t="n"/>
      <c r="L16" s="303" t="n"/>
      <c r="M16" s="303" t="n"/>
      <c r="N16" s="303" t="n"/>
      <c r="O16" s="304" t="n"/>
      <c r="P16" s="47" t="n"/>
    </row>
    <row r="17" ht="36" customFormat="1" customHeight="1" s="44">
      <c r="B17" s="47" t="n"/>
      <c r="C17" s="142" t="inlineStr">
        <is>
          <t>CLASIFICACIÓN DE LA MEDICIÓN</t>
        </is>
      </c>
      <c r="D17" s="304" t="n"/>
      <c r="E17" s="338" t="n">
        <v>1</v>
      </c>
      <c r="F17" s="336" t="n"/>
      <c r="G17" s="337" t="n"/>
      <c r="H17" s="142" t="inlineStr">
        <is>
          <t>TIPO DE INDICADOR</t>
        </is>
      </c>
      <c r="I17" s="304" t="n"/>
      <c r="J17" s="339" t="inlineStr">
        <is>
          <t>Eficiencia</t>
        </is>
      </c>
      <c r="K17" s="337" t="n"/>
      <c r="L17" s="142" t="inlineStr">
        <is>
          <t>META</t>
        </is>
      </c>
      <c r="M17" s="304" t="n"/>
      <c r="N17" s="211" t="n">
        <v>0.95</v>
      </c>
      <c r="O17" s="337" t="n"/>
      <c r="P17" s="148" t="n"/>
    </row>
    <row r="18" ht="40.5" customFormat="1" customHeight="1" s="44">
      <c r="B18" s="47" t="n"/>
      <c r="C18" s="142" t="inlineStr">
        <is>
          <t>FORMULA</t>
        </is>
      </c>
      <c r="D18" s="317" t="n"/>
      <c r="E18" s="149" t="inlineStr">
        <is>
          <t>NUMERADOR</t>
        </is>
      </c>
      <c r="F18" s="337" t="n"/>
      <c r="G18" s="339" t="inlineStr">
        <is>
          <t>Número de cuentas Proveedores y Contratistas general) pagadas dentro de los 5 / 8 días hábiles * 100</t>
        </is>
      </c>
      <c r="H18" s="336" t="n"/>
      <c r="I18" s="336" t="n"/>
      <c r="J18" s="336" t="n"/>
      <c r="K18" s="337" t="n"/>
      <c r="L18" s="142" t="inlineStr">
        <is>
          <t>UNIDAD DE MEDIDA</t>
        </is>
      </c>
      <c r="M18" s="317" t="n"/>
      <c r="N18" s="211" t="inlineStr">
        <is>
          <t>Porcentual</t>
        </is>
      </c>
      <c r="O18" s="340" t="n"/>
      <c r="P18" s="325" t="n"/>
    </row>
    <row r="19" ht="15.75" customFormat="1" customHeight="1" s="44">
      <c r="B19" s="47" t="n"/>
      <c r="C19" s="308" t="n"/>
      <c r="D19" s="329" t="n"/>
      <c r="E19" s="142" t="inlineStr">
        <is>
          <t>DENOMINADOR</t>
        </is>
      </c>
      <c r="F19" s="304" t="n"/>
      <c r="G19" s="159" t="inlineStr">
        <is>
          <t>Total de cuentas pagadas en el periodo</t>
        </is>
      </c>
      <c r="H19" s="336" t="n"/>
      <c r="I19" s="336" t="n"/>
      <c r="J19" s="336" t="n"/>
      <c r="K19" s="337" t="n"/>
      <c r="L19" s="308" t="n"/>
      <c r="M19" s="329" t="n"/>
      <c r="N19" s="341" t="n"/>
      <c r="O19" s="342" t="n"/>
      <c r="P19" s="47" t="n"/>
    </row>
    <row r="20" ht="15.75" customFormat="1" customHeight="1" s="44">
      <c r="B20" s="47" t="n"/>
      <c r="C20" s="142" t="inlineStr">
        <is>
          <t>TENDENCIA</t>
        </is>
      </c>
      <c r="D20" s="317" t="n"/>
      <c r="E20" s="159" t="inlineStr">
        <is>
          <t>Positiva</t>
        </is>
      </c>
      <c r="F20" s="330" t="n"/>
      <c r="G20" s="340" t="n"/>
      <c r="H20" s="139" t="inlineStr">
        <is>
          <t>NIVEL DE SEGREGACIÓN *</t>
        </is>
      </c>
      <c r="I20" s="317" t="n"/>
      <c r="J20" s="159" t="inlineStr">
        <is>
          <t>Otros</t>
        </is>
      </c>
      <c r="K20" s="340" t="n"/>
      <c r="L20" s="142" t="inlineStr">
        <is>
          <t>ESCALA</t>
        </is>
      </c>
      <c r="M20" s="303" t="n"/>
      <c r="N20" s="303" t="n"/>
      <c r="O20" s="304" t="n"/>
      <c r="P20" s="47" t="n"/>
    </row>
    <row r="21" ht="15.75" customFormat="1" customHeight="1" s="44">
      <c r="B21" s="47" t="n"/>
      <c r="C21" s="305" t="n"/>
      <c r="D21" s="318" t="n"/>
      <c r="E21" s="343" t="n"/>
      <c r="F21" s="325" t="n"/>
      <c r="G21" s="344" t="n"/>
      <c r="H21" s="305" t="n"/>
      <c r="I21" s="318" t="n"/>
      <c r="J21" s="343" t="n"/>
      <c r="K21" s="344" t="n"/>
      <c r="L21" s="63" t="inlineStr">
        <is>
          <t>Deficiente</t>
        </is>
      </c>
      <c r="M21" s="63" t="inlineStr">
        <is>
          <t>Aceptable</t>
        </is>
      </c>
      <c r="N21" s="63" t="inlineStr">
        <is>
          <t>Bueno</t>
        </is>
      </c>
      <c r="O21" s="63" t="inlineStr">
        <is>
          <t>Excelente</t>
        </is>
      </c>
      <c r="P21" s="47" t="n"/>
    </row>
    <row r="22" ht="15.75" customFormat="1" customHeight="1" s="44">
      <c r="B22" s="47" t="n"/>
      <c r="C22" s="308" t="n"/>
      <c r="D22" s="329" t="n"/>
      <c r="E22" s="341" t="n"/>
      <c r="F22" s="345" t="n"/>
      <c r="G22" s="342" t="n"/>
      <c r="H22" s="308" t="n"/>
      <c r="I22" s="329" t="n"/>
      <c r="J22" s="341" t="n"/>
      <c r="K22" s="342" t="n"/>
      <c r="L22" s="83" t="inlineStr">
        <is>
          <t>0% - 65,9%</t>
        </is>
      </c>
      <c r="M22" s="84" t="inlineStr">
        <is>
          <t>66% - 84,9%</t>
        </is>
      </c>
      <c r="N22" s="85" t="inlineStr">
        <is>
          <t>85% - 95%</t>
        </is>
      </c>
      <c r="O22" s="86" t="inlineStr">
        <is>
          <t>95.1% - 100%</t>
        </is>
      </c>
      <c r="P22" s="47" t="n"/>
    </row>
    <row r="23" ht="26.25" customFormat="1" customHeight="1" s="44">
      <c r="B23" s="47" t="n"/>
      <c r="C23" s="142" t="inlineStr">
        <is>
          <t>ORIGEN DE DATOS NUMERADOR</t>
        </is>
      </c>
      <c r="D23" s="304" t="n"/>
      <c r="E23" s="160" t="inlineStr">
        <is>
          <t xml:space="preserve">Data Integradoc consolidado de pagos general </t>
        </is>
      </c>
      <c r="F23" s="336" t="n"/>
      <c r="G23" s="337" t="n"/>
      <c r="H23" s="346" t="inlineStr">
        <is>
          <t>FRECUENCIA DE LA MEDICIÓN</t>
        </is>
      </c>
      <c r="I23" s="317" t="n"/>
      <c r="J23" s="159" t="inlineStr">
        <is>
          <t>SEMESTRAL</t>
        </is>
      </c>
      <c r="K23" s="340" t="n"/>
      <c r="L23" s="142" t="inlineStr">
        <is>
          <t>FRECUENCIA DE RESULTADO</t>
        </is>
      </c>
      <c r="M23" s="317" t="n"/>
      <c r="N23" s="159" t="inlineStr">
        <is>
          <t>ANUAL</t>
        </is>
      </c>
      <c r="O23" s="340" t="n"/>
      <c r="P23" s="47" t="n"/>
    </row>
    <row r="24" ht="26.25" customFormat="1" customHeight="1" s="44">
      <c r="B24" s="47" t="n"/>
      <c r="C24" s="142" t="inlineStr">
        <is>
          <t>ORIGEN DE DATOS DENOMINADOR</t>
        </is>
      </c>
      <c r="D24" s="304" t="n"/>
      <c r="E24" s="160" t="inlineStr">
        <is>
          <t xml:space="preserve">Data Integradoc consolidado de pagos general </t>
        </is>
      </c>
      <c r="F24" s="336" t="n"/>
      <c r="G24" s="337" t="n"/>
      <c r="H24" s="309" t="n"/>
      <c r="I24" s="329" t="n"/>
      <c r="J24" s="341" t="n"/>
      <c r="K24" s="342" t="n"/>
      <c r="L24" s="308" t="n"/>
      <c r="M24" s="329" t="n"/>
      <c r="N24" s="341" t="n"/>
      <c r="O24" s="342" t="n"/>
      <c r="P24" s="47" t="n"/>
    </row>
    <row r="25" ht="15.75" customFormat="1" customHeight="1" s="44">
      <c r="B25" s="47" t="n"/>
      <c r="C25" s="49" t="n"/>
      <c r="D25" s="49" t="n"/>
      <c r="E25" s="171" t="n"/>
      <c r="F25" s="171" t="n"/>
      <c r="G25" s="49" t="n"/>
      <c r="H25" s="49" t="n"/>
      <c r="I25" s="49" t="n"/>
      <c r="J25" s="171" t="n"/>
      <c r="K25" s="171" t="n"/>
      <c r="L25" s="49" t="n"/>
      <c r="M25" s="49" t="n"/>
      <c r="N25" s="171" t="n"/>
      <c r="O25" s="171" t="n"/>
      <c r="P25" s="47" t="n"/>
    </row>
    <row r="26" ht="15" customFormat="1" customHeight="1" s="44">
      <c r="B26" s="47" t="n"/>
      <c r="C26" s="136" t="inlineStr">
        <is>
          <t>RESULTADOS</t>
        </is>
      </c>
      <c r="D26" s="303" t="n"/>
      <c r="E26" s="303" t="n"/>
      <c r="F26" s="303" t="n"/>
      <c r="G26" s="303" t="n"/>
      <c r="H26" s="303" t="n"/>
      <c r="I26" s="303" t="n"/>
      <c r="J26" s="303" t="n"/>
      <c r="K26" s="303" t="n"/>
      <c r="L26" s="303" t="n"/>
      <c r="M26" s="303" t="n"/>
      <c r="N26" s="303" t="n"/>
      <c r="O26" s="304" t="n"/>
      <c r="P26" s="47" t="n"/>
    </row>
    <row r="27" ht="15" customFormat="1" customHeight="1" s="44">
      <c r="B27" s="47" t="n"/>
      <c r="C27" s="146" t="n"/>
      <c r="D27" s="330" t="n"/>
      <c r="E27" s="330" t="n"/>
      <c r="F27" s="330" t="n"/>
      <c r="G27" s="330" t="n"/>
      <c r="H27" s="330" t="n"/>
      <c r="I27" s="340" t="n"/>
      <c r="J27" s="197" t="inlineStr">
        <is>
          <t>ANÁLISIS DE DATOS</t>
        </is>
      </c>
      <c r="K27" s="300" t="n"/>
      <c r="L27" s="300" t="n"/>
      <c r="M27" s="300" t="n"/>
      <c r="N27" s="300" t="n"/>
      <c r="O27" s="317" t="n"/>
      <c r="P27" s="148" t="n"/>
    </row>
    <row r="28" ht="16.5" customFormat="1" customHeight="1" s="44">
      <c r="B28" s="47" t="n"/>
      <c r="C28" s="343" t="n"/>
      <c r="D28" s="325" t="n"/>
      <c r="E28" s="325" t="n"/>
      <c r="F28" s="325" t="n"/>
      <c r="G28" s="325" t="n"/>
      <c r="H28" s="325" t="n"/>
      <c r="I28" s="344" t="n"/>
      <c r="J28" s="184" t="inlineStr">
        <is>
          <t xml:space="preserve">I SEMESTRE: Para el primer semestre del año 2026 se evidencia un trámite de pago de 1.138 procesos sobre los cuales se cumplieron los tiempos establecidos solo para el 73% de los mismos equivalente a 972 procesos relacionados con las tipologías OPS, APA, CPS, CTS, OCO OCS, OCC para el indicador de oportunidad de pago.
</t>
        </is>
      </c>
      <c r="K28" s="325" t="n"/>
      <c r="L28" s="325" t="n"/>
      <c r="M28" s="325" t="n"/>
      <c r="N28" s="325" t="n"/>
      <c r="O28" s="344" t="n"/>
      <c r="P28" s="325" t="n"/>
    </row>
    <row r="29" ht="15.75" customFormat="1" customHeight="1" s="44">
      <c r="B29" s="47" t="n"/>
      <c r="C29" s="343" t="n"/>
      <c r="D29" s="325" t="n"/>
      <c r="E29" s="325" t="n"/>
      <c r="F29" s="325" t="n"/>
      <c r="G29" s="325" t="n"/>
      <c r="H29" s="325" t="n"/>
      <c r="I29" s="344" t="n"/>
      <c r="J29" s="325" t="n"/>
      <c r="K29" s="325" t="n"/>
      <c r="L29" s="325" t="n"/>
      <c r="M29" s="325" t="n"/>
      <c r="N29" s="325" t="n"/>
      <c r="O29" s="344" t="n"/>
      <c r="P29" s="47" t="n"/>
    </row>
    <row r="30" ht="15.75" customFormat="1" customHeight="1" s="44">
      <c r="B30" s="47" t="n"/>
      <c r="C30" s="343" t="n"/>
      <c r="D30" s="325" t="n"/>
      <c r="E30" s="325" t="n"/>
      <c r="F30" s="325" t="n"/>
      <c r="G30" s="325" t="n"/>
      <c r="H30" s="325" t="n"/>
      <c r="I30" s="344" t="n"/>
      <c r="J30" s="325" t="n"/>
      <c r="K30" s="325" t="n"/>
      <c r="L30" s="325" t="n"/>
      <c r="M30" s="325" t="n"/>
      <c r="N30" s="325" t="n"/>
      <c r="O30" s="344" t="n"/>
      <c r="P30" s="47" t="n"/>
    </row>
    <row r="31" ht="15.75" customFormat="1" customHeight="1" s="44">
      <c r="B31" s="47" t="n"/>
      <c r="C31" s="343" t="n"/>
      <c r="D31" s="325" t="n"/>
      <c r="E31" s="325" t="n"/>
      <c r="F31" s="325" t="n"/>
      <c r="G31" s="325" t="n"/>
      <c r="H31" s="325" t="n"/>
      <c r="I31" s="344" t="n"/>
      <c r="J31" s="325" t="n"/>
      <c r="K31" s="325" t="n"/>
      <c r="L31" s="325" t="n"/>
      <c r="M31" s="325" t="n"/>
      <c r="N31" s="325" t="n"/>
      <c r="O31" s="344" t="n"/>
      <c r="P31" s="47" t="n"/>
    </row>
    <row r="32" ht="15.75" customFormat="1" customHeight="1" s="44">
      <c r="B32" s="47" t="n"/>
      <c r="C32" s="343" t="n"/>
      <c r="D32" s="325" t="n"/>
      <c r="E32" s="325" t="n"/>
      <c r="F32" s="325" t="n"/>
      <c r="G32" s="325" t="n"/>
      <c r="H32" s="325" t="n"/>
      <c r="I32" s="344" t="n"/>
      <c r="J32" s="325" t="n"/>
      <c r="K32" s="325" t="n"/>
      <c r="L32" s="325" t="n"/>
      <c r="M32" s="325" t="n"/>
      <c r="N32" s="325" t="n"/>
      <c r="O32" s="344" t="n"/>
      <c r="P32" s="47" t="n"/>
    </row>
    <row r="33" ht="16.5" customFormat="1" customHeight="1" s="44">
      <c r="B33" s="47" t="n"/>
      <c r="C33" s="343" t="n"/>
      <c r="D33" s="325" t="n"/>
      <c r="E33" s="325" t="n"/>
      <c r="F33" s="325" t="n"/>
      <c r="G33" s="325" t="n"/>
      <c r="H33" s="325" t="n"/>
      <c r="I33" s="344" t="n"/>
      <c r="J33" s="345" t="n"/>
      <c r="K33" s="345" t="n"/>
      <c r="L33" s="345" t="n"/>
      <c r="M33" s="345" t="n"/>
      <c r="N33" s="345" t="n"/>
      <c r="O33" s="342" t="n"/>
      <c r="P33" s="47" t="n"/>
    </row>
    <row r="34" ht="24" customFormat="1" customHeight="1" s="44">
      <c r="B34" s="47" t="n"/>
      <c r="C34" s="343" t="n"/>
      <c r="D34" s="325" t="n"/>
      <c r="E34" s="325" t="n"/>
      <c r="F34" s="325" t="n"/>
      <c r="G34" s="325" t="n"/>
      <c r="H34" s="325" t="n"/>
      <c r="I34" s="344" t="n"/>
      <c r="J34" s="190" t="inlineStr">
        <is>
          <t>ACCIÓN FORMULADA</t>
        </is>
      </c>
      <c r="O34" s="318" t="n"/>
      <c r="P34" s="47" t="n"/>
    </row>
    <row r="35" ht="24" customFormat="1" customHeight="1" s="44">
      <c r="B35" s="47" t="n"/>
      <c r="C35" s="343" t="n"/>
      <c r="D35" s="325" t="n"/>
      <c r="E35" s="325" t="n"/>
      <c r="F35" s="325" t="n"/>
      <c r="G35" s="325" t="n"/>
      <c r="H35" s="325" t="n"/>
      <c r="I35" s="344" t="n"/>
      <c r="J35" s="184" t="inlineStr">
        <is>
          <t xml:space="preserve">I SEMESTRE: El indicador de oportunidad de pago no se cumplió ya que durante el primer trimestre se realizaron los pagos de alrededor de 246 procesos provenientes de la vigencia 2025 los cuales quedaron en cuentas por pagar desde el mes de diciembre para proceder a realizar el acto administrativo para poder realizar el pago durante la vigencia 2026, también es de aclarar que durante el primer trimestre se debe dar prioridad en el área financiera a la elaboración, consolidación y reporte de la información de contable y fiscal de la Universidad vigencia 2025 para reportar a entes de control lo cual hacer que el área financiera tenga mayor carga laboral y menor tiempo para el trámite de los procesos de pago.	
					</t>
        </is>
      </c>
      <c r="K35" s="325" t="n"/>
      <c r="L35" s="325" t="n"/>
      <c r="M35" s="325" t="n"/>
      <c r="N35" s="325" t="n"/>
      <c r="O35" s="344" t="n"/>
      <c r="P35" s="47" t="n"/>
    </row>
    <row r="36" ht="24" customFormat="1" customHeight="1" s="44">
      <c r="B36" s="47" t="n"/>
      <c r="C36" s="343" t="n"/>
      <c r="D36" s="325" t="n"/>
      <c r="E36" s="325" t="n"/>
      <c r="F36" s="325" t="n"/>
      <c r="G36" s="325" t="n"/>
      <c r="H36" s="325" t="n"/>
      <c r="I36" s="344" t="n"/>
      <c r="J36" s="325" t="n"/>
      <c r="K36" s="325" t="n"/>
      <c r="L36" s="325" t="n"/>
      <c r="M36" s="325" t="n"/>
      <c r="N36" s="325" t="n"/>
      <c r="O36" s="344" t="n"/>
      <c r="P36" s="47" t="n"/>
    </row>
    <row r="37" ht="24" customFormat="1" customHeight="1" s="44">
      <c r="B37" s="47" t="n"/>
      <c r="C37" s="343" t="n"/>
      <c r="D37" s="325" t="n"/>
      <c r="E37" s="325" t="n"/>
      <c r="F37" s="325" t="n"/>
      <c r="G37" s="325" t="n"/>
      <c r="H37" s="325" t="n"/>
      <c r="I37" s="344" t="n"/>
      <c r="J37" s="325" t="n"/>
      <c r="K37" s="325" t="n"/>
      <c r="L37" s="325" t="n"/>
      <c r="M37" s="325" t="n"/>
      <c r="N37" s="325" t="n"/>
      <c r="O37" s="344" t="n"/>
      <c r="P37" s="47" t="n"/>
    </row>
    <row r="38" ht="24" customFormat="1" customHeight="1" s="44">
      <c r="B38" s="47" t="n"/>
      <c r="C38" s="343" t="n"/>
      <c r="D38" s="325" t="n"/>
      <c r="E38" s="325" t="n"/>
      <c r="F38" s="325" t="n"/>
      <c r="G38" s="325" t="n"/>
      <c r="H38" s="325" t="n"/>
      <c r="I38" s="344" t="n"/>
      <c r="J38" s="325" t="n"/>
      <c r="K38" s="325" t="n"/>
      <c r="L38" s="325" t="n"/>
      <c r="M38" s="325" t="n"/>
      <c r="N38" s="325" t="n"/>
      <c r="O38" s="344" t="n"/>
      <c r="P38" s="47" t="n"/>
    </row>
    <row r="39" ht="24" customFormat="1" customHeight="1" s="44">
      <c r="B39" s="47" t="n"/>
      <c r="C39" s="343" t="n"/>
      <c r="D39" s="325" t="n"/>
      <c r="E39" s="325" t="n"/>
      <c r="F39" s="325" t="n"/>
      <c r="G39" s="325" t="n"/>
      <c r="H39" s="325" t="n"/>
      <c r="I39" s="344" t="n"/>
      <c r="J39" s="325" t="n"/>
      <c r="K39" s="325" t="n"/>
      <c r="L39" s="325" t="n"/>
      <c r="M39" s="325" t="n"/>
      <c r="N39" s="325" t="n"/>
      <c r="O39" s="344" t="n"/>
      <c r="P39" s="47" t="n"/>
    </row>
    <row r="40" ht="24" customFormat="1" customHeight="1" s="44">
      <c r="B40" s="47" t="n"/>
      <c r="C40" s="343" t="n"/>
      <c r="D40" s="325" t="n"/>
      <c r="E40" s="325" t="n"/>
      <c r="F40" s="325" t="n"/>
      <c r="G40" s="325" t="n"/>
      <c r="H40" s="325" t="n"/>
      <c r="I40" s="344" t="n"/>
      <c r="J40" s="345" t="n"/>
      <c r="K40" s="345" t="n"/>
      <c r="L40" s="345" t="n"/>
      <c r="M40" s="345" t="n"/>
      <c r="N40" s="345" t="n"/>
      <c r="O40" s="342" t="n"/>
      <c r="P40" s="47" t="n"/>
    </row>
    <row r="41" ht="24" customFormat="1" customHeight="1" s="44">
      <c r="B41" s="47" t="n"/>
      <c r="C41" s="343" t="n"/>
      <c r="D41" s="325" t="n"/>
      <c r="E41" s="325" t="n"/>
      <c r="F41" s="325" t="n"/>
      <c r="G41" s="325" t="n"/>
      <c r="H41" s="325" t="n"/>
      <c r="I41" s="344" t="n"/>
      <c r="J41" s="190" t="inlineStr">
        <is>
          <t xml:space="preserve">RESPONSABLE </t>
        </is>
      </c>
      <c r="O41" s="318" t="n"/>
      <c r="P41" s="47" t="n"/>
    </row>
    <row r="42" ht="15.75" customFormat="1" customHeight="1" s="44">
      <c r="B42" s="47" t="n"/>
      <c r="C42" s="343" t="n"/>
      <c r="D42" s="325" t="n"/>
      <c r="E42" s="325" t="n"/>
      <c r="F42" s="325" t="n"/>
      <c r="G42" s="325" t="n"/>
      <c r="H42" s="325" t="n"/>
      <c r="I42" s="344" t="n"/>
      <c r="J42" s="199">
        <f>+E14</f>
        <v/>
      </c>
      <c r="K42" s="325" t="n"/>
      <c r="L42" s="325" t="n"/>
      <c r="M42" s="325" t="n"/>
      <c r="N42" s="325" t="n"/>
      <c r="O42" s="344" t="n"/>
      <c r="P42" s="47" t="n"/>
    </row>
    <row r="43" ht="16.5" customFormat="1" customHeight="1" s="44">
      <c r="B43" s="47" t="n"/>
      <c r="C43" s="341" t="n"/>
      <c r="D43" s="345" t="n"/>
      <c r="E43" s="345" t="n"/>
      <c r="F43" s="345" t="n"/>
      <c r="G43" s="345" t="n"/>
      <c r="H43" s="345" t="n"/>
      <c r="I43" s="342" t="n"/>
      <c r="J43" s="201" t="n"/>
      <c r="K43" s="345" t="n"/>
      <c r="L43" s="345" t="n"/>
      <c r="M43" s="345" t="n"/>
      <c r="N43" s="345" t="n"/>
      <c r="O43" s="342" t="n"/>
      <c r="P43" s="47" t="n"/>
    </row>
    <row r="44" ht="16.5" customFormat="1" customHeight="1" s="44">
      <c r="B44" s="47" t="n"/>
      <c r="C44" s="50" t="n"/>
      <c r="D44" s="50" t="n"/>
      <c r="E44" s="50" t="n"/>
      <c r="F44" s="50" t="n"/>
      <c r="G44" s="50" t="n"/>
      <c r="H44" s="50" t="n"/>
      <c r="I44" s="50" t="n"/>
      <c r="J44" s="50" t="n"/>
      <c r="K44" s="50" t="n"/>
      <c r="L44" s="50" t="n"/>
      <c r="M44" s="50" t="n"/>
      <c r="N44" s="50" t="n"/>
      <c r="O44" s="50" t="n"/>
      <c r="P44" s="47" t="n"/>
    </row>
    <row r="45" ht="15" customFormat="1" customHeight="1" s="52">
      <c r="B45" s="51" t="n"/>
      <c r="C45" s="347" t="inlineStr">
        <is>
          <t>PERIODO DE EVALUACIÓN</t>
        </is>
      </c>
      <c r="D45" s="309" t="n"/>
      <c r="E45" s="309" t="n"/>
      <c r="F45" s="309" t="n"/>
      <c r="G45" s="309" t="n"/>
      <c r="H45" s="309" t="n"/>
      <c r="I45" s="309" t="n"/>
      <c r="J45" s="309" t="n"/>
      <c r="K45" s="309" t="n"/>
      <c r="L45" s="309" t="n"/>
      <c r="M45" s="309" t="n"/>
      <c r="N45" s="309" t="n"/>
      <c r="O45" s="329" t="n"/>
      <c r="P45" s="51" t="n"/>
    </row>
    <row r="46" customFormat="1" s="52">
      <c r="B46" s="51" t="n"/>
      <c r="C46" s="142" t="inlineStr">
        <is>
          <t>MES</t>
        </is>
      </c>
      <c r="D46" s="63">
        <f>IF(J23="MENSUAL","ENERO",IF(J23="TRIMESTRAL","MARZO",IF(J23="SEMESTRAL","JUNIO",IF(J23="ANUAL",YEAR(TODAY()),""))))</f>
        <v/>
      </c>
      <c r="E46" s="63">
        <f>IF(J23="MENSUAL","FEBRERO",IF(J23="TRIMESTRAL","JUNIO",IF(J23="SEMESTRAL","DICIEMBRE","")))</f>
        <v/>
      </c>
      <c r="F46" s="63">
        <f>IF(J23="MENSUAL","MARZO",IF(J23="TRIMESTRAL","SEPTIEMBRE",""))</f>
        <v/>
      </c>
      <c r="G46" s="63">
        <f>IF(J23="MENSUAL","ABRIL",IF(J23="TRIMESTRAL","DICIEMBRE",""))</f>
        <v/>
      </c>
      <c r="H46" s="63">
        <f>IF(J23="MENSUAL","MAYO","")</f>
        <v/>
      </c>
      <c r="I46" s="63">
        <f>IF(J23="MENSUAL","JUNIO","")</f>
        <v/>
      </c>
      <c r="J46" s="63">
        <f>IF(J23="MENSUAL","JULIO","")</f>
        <v/>
      </c>
      <c r="K46" s="63">
        <f>IF(J23="MENSUAL","AGOSTO","")</f>
        <v/>
      </c>
      <c r="L46" s="63">
        <f>IF(J23="MENSUAL","SEPTIEMBRE","")</f>
        <v/>
      </c>
      <c r="M46" s="63">
        <f>IF(J23="MENSUAL","OCTUBRE","")</f>
        <v/>
      </c>
      <c r="N46" s="63">
        <f>IF(J23="MENSUAL","NOVIEMBRE","")</f>
        <v/>
      </c>
      <c r="O46" s="63">
        <f>IF(J23="MENSUAL","DICIEMBRE","")</f>
        <v/>
      </c>
      <c r="P46" s="51" t="n"/>
    </row>
    <row r="47" ht="75" customFormat="1" customHeight="1" s="52">
      <c r="B47" s="51" t="n"/>
      <c r="C47" s="139">
        <f>G18</f>
        <v/>
      </c>
      <c r="D47" s="159" t="n">
        <v>972</v>
      </c>
      <c r="E47" s="159" t="n"/>
      <c r="F47" s="159" t="n"/>
      <c r="G47" s="159" t="n"/>
      <c r="H47" s="159" t="n"/>
      <c r="I47" s="159" t="n"/>
      <c r="J47" s="159" t="n"/>
      <c r="K47" s="159" t="n"/>
      <c r="L47" s="159" t="n"/>
      <c r="M47" s="159" t="n"/>
      <c r="N47" s="159" t="n"/>
      <c r="O47" s="159" t="n"/>
      <c r="P47" s="51" t="n"/>
    </row>
    <row r="48" ht="30" customFormat="1" customHeight="1" s="52">
      <c r="B48" s="51" t="n"/>
      <c r="C48" s="139">
        <f>G19</f>
        <v/>
      </c>
      <c r="D48" s="159" t="n">
        <v>1338</v>
      </c>
      <c r="E48" s="159" t="n"/>
      <c r="F48" s="159" t="n"/>
      <c r="G48" s="159" t="n"/>
      <c r="H48" s="159" t="n"/>
      <c r="I48" s="159" t="n"/>
      <c r="J48" s="159" t="n"/>
      <c r="K48" s="159" t="n"/>
      <c r="L48" s="159" t="n"/>
      <c r="M48" s="159" t="n"/>
      <c r="N48" s="159" t="n"/>
      <c r="O48" s="159" t="n"/>
      <c r="P48" s="53" t="n"/>
    </row>
    <row r="49" customFormat="1" s="52">
      <c r="B49" s="51" t="n"/>
      <c r="C49" s="66" t="inlineStr">
        <is>
          <t xml:space="preserve">VALOR </t>
        </is>
      </c>
      <c r="D49" s="68">
        <f>IFERROR(IF($E$17=1,D47/D48,IF($E$17=2,D47,"")),"")</f>
        <v/>
      </c>
      <c r="E49" s="68">
        <f>IFERROR(IF($E$17=1,E47/E48,IF($E$17=2,E47,"")),"")</f>
        <v/>
      </c>
      <c r="F49" s="68">
        <f>IFERROR(IF($E$17=1,F47/F48,IF($E$17=2,F47,"")),"")</f>
        <v/>
      </c>
      <c r="G49" s="68">
        <f>IFERROR(IF($E$17=1,G47/G48,IF($E$17=2,G47,"")),"")</f>
        <v/>
      </c>
      <c r="H49" s="68">
        <f>IFERROR(IF($E$17=1,H47/H48,IF($E$17=2,H47,"")),"")</f>
        <v/>
      </c>
      <c r="I49" s="68">
        <f>IFERROR(IF($E$17=1,I47/I48,IF($E$17=2,I47,"")),"")</f>
        <v/>
      </c>
      <c r="J49" s="68">
        <f>IFERROR(IF($E$17=1,J47/J48,IF($E$17=2,J47,"")),"")</f>
        <v/>
      </c>
      <c r="K49" s="68">
        <f>IFERROR(IF($E$17=1,K47/K48,IF($E$17=2,K47,"")),"")</f>
        <v/>
      </c>
      <c r="L49" s="68">
        <f>IFERROR(IF($E$17=1,L47/L48,IF($E$17=2,L47,"")),"")</f>
        <v/>
      </c>
      <c r="M49" s="68">
        <f>IFERROR(IF($E$17=1,M47/M48,IF($E$17=2,M47,"")),"")</f>
        <v/>
      </c>
      <c r="N49" s="68">
        <f>IFERROR(IF($E$17=1,N47/N48,IF($E$17=2,N47,"")),"")</f>
        <v/>
      </c>
      <c r="O49" s="68">
        <f>IFERROR(IF($E$17=1,O47/O48,IF($E$17=2,O47,"")),"")</f>
        <v/>
      </c>
      <c r="P49" s="51" t="n"/>
    </row>
    <row r="50" customFormat="1" s="52">
      <c r="B50" s="51" t="n"/>
      <c r="C50" s="67" t="inlineStr">
        <is>
          <t>META PONDERADA</t>
        </is>
      </c>
      <c r="D50" s="6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8">
        <f>IF(AND(N23="ANUAL",J23="MENSUAL"),N17/12+E50,IF(AND(N23="ANUAL",J23="TRIMESTRAL"),N17/4+E50,IF(AND(N23="SEMESTRAL",J23="MENSUAL"),N17/6+E50,IF(AND(N23="SEMESTRAL",J23="TRIMESTRAL"),N17/2,IF(AND(N23="TRIMESTRAL",J23="MENSUAL"),N17/3+E50,IF(AND(N23="TRIMESTRAL",J23="TRIMESTRAL"),N17,IF(AND(N23="MENSUAL",J23="MENSUAL"),N17,"")))))))</f>
        <v/>
      </c>
      <c r="G50" s="68">
        <f>IF(AND(N23="ANUAL",J23="MENSUAL"),N17/12+F50,IF(AND(N23="ANUAL",J23="TRIMESTRAL"),N17/4+F50,IF(AND(N23="SEMESTRAL",J23="MENSUAL"),N17/6+F50,IF(AND(N23="SEMESTRAL",J23="TRIMESTRAL"),N17/2+F50,IF(AND(N23="TRIMESTRAL",J23="MENSUAL"),N17/3,IF(AND(N23="TRIMESTRAL",J23="TRIMESTRAL"),N17,IF(AND(N23="MENSUAL",J23="MENSUAL"),N17,"")))))))</f>
        <v/>
      </c>
      <c r="H50" s="68">
        <f>IF(AND($N$23="ANUAL",$J$23="MENSUAL"),$N$17/12+G50,IF(AND(N23="SEMESTRAL",J23="MENSUAL"),N17/6+G50,IF(AND(N23="TRIMESTRAL",J23="MENSUAL"),N17/3+G50,IF(AND(N23="MENSUAL",J23="MENSUAL"),N17,""))))</f>
        <v/>
      </c>
      <c r="I50" s="68">
        <f>IF(AND($N$23="ANUAL",$J$23="MENSUAL"),$N$17/12+H50,IF(AND(N23="SEMESTRAL",J23="MENSUAL"),N17/6+H50,IF(AND(N23="TRIMESTRAL",J23="MENSUAL"),N17/3+H50,IF(AND(N23="MENSUAL",J23="MENSUAL"),N17,""))))</f>
        <v/>
      </c>
      <c r="J50" s="68">
        <f>IF(AND($N$23="ANUAL",$J$23="MENSUAL"),$N$17/12+I50,IF(AND(N23="SEMESTRAL",J23="MENSUAL"),N17/6,IF(AND(N23="TRIMESTRAL",J23="MENSUAL"),N17/3,IF(AND(N23="MENSUAL",J23="MENSUAL"),N17,""))))</f>
        <v/>
      </c>
      <c r="K50" s="68">
        <f>IF(AND($N$23="ANUAL",$J$23="MENSUAL"),$N$17/12+J50,IF(AND(N23="SEMESTRAL",J23="MENSUAL"),N17/6+J50,IF(AND(N23="TRIMESTRAL",J23="MENSUAL"),N17/3+J50,IF(AND(N23="MENSUAL",J23="MENSUAL"),N17,""))))</f>
        <v/>
      </c>
      <c r="L50" s="68">
        <f>IF(AND($N$23="ANUAL",$J$23="MENSUAL"),$N$17/12+K50,IF(AND(N23="SEMESTRAL",J23="MENSUAL"),N17/6+K50,IF(AND(N23="TRIMESTRAL",J23="MENSUAL"),N17/3+K50,IF(AND(N23="MENSUAL",J23="MENSUAL"),N17,""))))</f>
        <v/>
      </c>
      <c r="M50" s="68">
        <f>IF(AND($N$23="ANUAL",$J$23="MENSUAL"),$N$17/12+L50,IF(AND(N23="SEMESTRAL",J23="MENSUAL"),N17/6+L50,IF(AND(N23="TRIMESTRAL",J23="MENSUAL"),N17/3,IF(AND(N23="MENSUAL",J23="MENSUAL"),N17,""))))</f>
        <v/>
      </c>
      <c r="N50" s="68">
        <f>IF(AND($N$23="ANUAL",$J$23="MENSUAL"),$N$17/12+M50,IF(AND(N23="SEMESTRAL",J23="MENSUAL"),N17/6+M50,IF(AND(N23="TRIMESTRAL",J23="MENSUAL"),N17/3+M50,IF(AND(N23="MENSUAL",J23="MENSUAL"),N17,""))))</f>
        <v/>
      </c>
      <c r="O50" s="68">
        <f>IF(AND($N$23="ANUAL",$J$23="MENSUAL"),$N$17/12+N50,IF(AND(N23="SEMESTRAL",J23="MENSUAL"),N17/6+N50,IF(AND(N23="TRIMESTRAL",J23="MENSUAL"),N17/3+N50,IF(AND(N23="MENSUAL",J23="MENSUAL"),N17,""))))</f>
        <v/>
      </c>
      <c r="P50" s="51" t="n"/>
    </row>
    <row r="51" customFormat="1" s="52">
      <c r="B51" s="51" t="n"/>
      <c r="C51" s="50" t="n"/>
      <c r="D51" s="50" t="n"/>
      <c r="E51" s="50" t="n"/>
      <c r="F51" s="50" t="n"/>
      <c r="G51" s="50" t="n"/>
      <c r="H51" s="50" t="n"/>
      <c r="I51" s="50" t="n"/>
      <c r="J51" s="50" t="n"/>
      <c r="K51" s="50" t="n"/>
      <c r="L51" s="50" t="n"/>
      <c r="M51" s="50" t="n"/>
      <c r="N51" s="50" t="n"/>
      <c r="O51" s="50" t="n"/>
      <c r="P51" s="51" t="n"/>
    </row>
    <row r="52" customFormat="1" s="55">
      <c r="A52" s="54" t="n"/>
      <c r="B52" s="26" t="n"/>
      <c r="C52" s="205" t="inlineStr">
        <is>
          <t>NIVEL DE SEGREGACIÓN *</t>
        </is>
      </c>
      <c r="D52" s="300" t="n"/>
      <c r="E52" s="300" t="n"/>
      <c r="F52" s="300" t="n"/>
      <c r="G52" s="300" t="n"/>
      <c r="H52" s="300" t="n"/>
      <c r="I52" s="300" t="n"/>
      <c r="J52" s="300" t="n"/>
      <c r="K52" s="300" t="n"/>
      <c r="L52" s="300" t="n"/>
      <c r="M52" s="300" t="n"/>
      <c r="N52" s="300" t="n"/>
      <c r="O52" s="317" t="n"/>
      <c r="P52" s="26" t="n"/>
      <c r="Q52" s="54" t="n"/>
      <c r="R52" s="54" t="n"/>
      <c r="S52" s="54" t="n"/>
      <c r="T52" s="54" t="n"/>
      <c r="U52" s="54" t="n"/>
      <c r="V52" s="54" t="n"/>
      <c r="W52" s="54" t="n"/>
      <c r="X52" s="54" t="n"/>
      <c r="Y52" s="54" t="n"/>
      <c r="Z52" s="54" t="n"/>
      <c r="AA52" s="54" t="n"/>
      <c r="AB52" s="54" t="n"/>
    </row>
    <row r="53" customFormat="1" s="55">
      <c r="A53" s="54" t="n"/>
      <c r="B53" s="26" t="n"/>
      <c r="C53" s="206" t="inlineStr">
        <is>
          <t>UNIDAD SEGREGADA (Ej. Facultad, Programa Académico, Área)</t>
        </is>
      </c>
      <c r="D53" s="348" t="n"/>
      <c r="E53" s="348" t="n"/>
      <c r="F53" s="349" t="n"/>
      <c r="G53" s="207" t="inlineStr">
        <is>
          <t>RESULTADO</t>
        </is>
      </c>
      <c r="H53" s="348" t="n"/>
      <c r="I53" s="348" t="n"/>
      <c r="J53" s="349" t="n"/>
      <c r="K53" s="207" t="inlineStr">
        <is>
          <t>ANALISIS DE DATOS SEGREGADO</t>
        </is>
      </c>
      <c r="L53" s="348" t="n"/>
      <c r="M53" s="348" t="n"/>
      <c r="N53" s="348" t="n"/>
      <c r="O53" s="349" t="n"/>
      <c r="P53" s="26" t="n"/>
      <c r="Q53" s="54" t="n"/>
      <c r="R53" s="54" t="n"/>
      <c r="S53" s="54" t="n"/>
      <c r="T53" s="54" t="n"/>
      <c r="U53" s="54" t="n"/>
      <c r="V53" s="54" t="n"/>
      <c r="W53" s="54" t="n"/>
      <c r="X53" s="54" t="n"/>
      <c r="Y53" s="54" t="n"/>
      <c r="Z53" s="54" t="n"/>
      <c r="AA53" s="54" t="n"/>
      <c r="AB53" s="54" t="n"/>
    </row>
    <row r="54" ht="116.25" customFormat="1" customHeight="1" s="55">
      <c r="A54" s="54" t="n"/>
      <c r="B54" s="26" t="n"/>
      <c r="C54" s="192" t="inlineStr">
        <is>
          <t xml:space="preserve">CONTRATISTAS:  5 días </t>
        </is>
      </c>
      <c r="D54" s="350" t="n"/>
      <c r="E54" s="350" t="n"/>
      <c r="F54" s="351" t="n"/>
      <c r="G54" s="193" t="n">
        <v>0.73</v>
      </c>
      <c r="H54" s="352" t="n"/>
      <c r="I54" s="352" t="n"/>
      <c r="J54" s="353" t="n"/>
      <c r="K54" s="194" t="inlineStr">
        <is>
          <t>Se evidenció que el indicador de pagos para las modalidades contractuales OPS, APA, CPS, CTS y OCO correspondiente al cuarto trimestre no cumplió con la meta ponderada del 95% establecida. El indicador registró un nivel de cumplimiento del 73%, con un total de 1110 cuentas tramitadas, de las cuales 806 fueron pagadas dentro del plazo establecido de 5 días hábiles, conforme a lo estipulado por el indicador.
Se reporta un excedente de 304 cuentas cuyo pago superó el plazo de 5 días, afectando el cumplimiento del objetivo semestral.</t>
        </is>
      </c>
      <c r="L54" s="352" t="n"/>
      <c r="M54" s="352" t="n"/>
      <c r="N54" s="352" t="n"/>
      <c r="O54" s="353" t="n"/>
      <c r="P54" s="26" t="n"/>
      <c r="Q54" s="54" t="n"/>
      <c r="R54" s="54" t="n"/>
      <c r="S54" s="54" t="n"/>
      <c r="T54" s="54" t="n"/>
      <c r="U54" s="54" t="n"/>
      <c r="V54" s="54" t="n"/>
      <c r="W54" s="54" t="n"/>
      <c r="X54" s="54" t="n"/>
      <c r="Y54" s="54" t="n"/>
      <c r="Z54" s="54" t="n"/>
      <c r="AA54" s="54" t="n"/>
      <c r="AB54" s="54" t="n"/>
    </row>
    <row r="55" ht="96" customFormat="1" customHeight="1" s="55">
      <c r="A55" s="54" t="n"/>
      <c r="B55" s="26" t="n"/>
      <c r="C55" s="209" t="inlineStr">
        <is>
          <t xml:space="preserve">PROVEEDORES: 8 días </t>
        </is>
      </c>
      <c r="D55" s="350" t="n"/>
      <c r="E55" s="350" t="n"/>
      <c r="F55" s="351" t="n"/>
      <c r="G55" s="193" t="n">
        <v>0.73</v>
      </c>
      <c r="H55" s="352" t="n"/>
      <c r="I55" s="352" t="n"/>
      <c r="J55" s="353" t="n"/>
      <c r="K55" s="194" t="inlineStr">
        <is>
          <t>Se evidenció que el indicador de pagos para las modalidades contractuales OCS y OCC correspondientes al tercer trimestre no cumplió con la meta ponderada del 95 % establecida. El indicador alcanzó un nivel de cumplimiento del 73%, al realizar el pago de 166 cuentas dentro del plazo de 8 días hábiles estipulado para el cumplimiento del indicador.
Se reporta un excedente de 62 cuentas cuyo pago superó el plazo establecido, comprometiendo el cumplimiento general de la meta semestral.</t>
        </is>
      </c>
      <c r="L55" s="352" t="n"/>
      <c r="M55" s="352" t="n"/>
      <c r="N55" s="352" t="n"/>
      <c r="O55" s="353" t="n"/>
      <c r="P55" s="26" t="n"/>
      <c r="Q55" s="54" t="n"/>
      <c r="R55" s="54" t="n"/>
      <c r="S55" s="54" t="n"/>
      <c r="T55" s="54" t="n"/>
      <c r="U55" s="54" t="n"/>
      <c r="V55" s="54" t="n"/>
      <c r="W55" s="54" t="n"/>
      <c r="X55" s="54" t="n"/>
      <c r="Y55" s="54" t="n"/>
      <c r="Z55" s="54" t="n"/>
      <c r="AA55" s="54" t="n"/>
      <c r="AB55" s="54" t="n"/>
    </row>
    <row r="56" customFormat="1" s="55">
      <c r="A56" s="54" t="n"/>
      <c r="B56" s="26" t="n"/>
      <c r="C56" s="208" t="n"/>
      <c r="D56" s="352" t="n"/>
      <c r="E56" s="352" t="n"/>
      <c r="F56" s="353" t="n"/>
      <c r="G56" s="210" t="n"/>
      <c r="H56" s="352" t="n"/>
      <c r="I56" s="352" t="n"/>
      <c r="J56" s="353" t="n"/>
      <c r="K56" s="208" t="n"/>
      <c r="L56" s="352" t="n"/>
      <c r="M56" s="352" t="n"/>
      <c r="N56" s="352" t="n"/>
      <c r="O56" s="353" t="n"/>
      <c r="P56" s="26" t="n"/>
      <c r="Q56" s="54" t="n"/>
      <c r="R56" s="54" t="n"/>
      <c r="S56" s="54" t="n"/>
      <c r="T56" s="54" t="n"/>
      <c r="U56" s="54" t="n"/>
      <c r="V56" s="54" t="n"/>
      <c r="W56" s="54" t="n"/>
      <c r="X56" s="54" t="n"/>
      <c r="Y56" s="54" t="n"/>
      <c r="Z56" s="54" t="n"/>
      <c r="AA56" s="54" t="n"/>
      <c r="AB56" s="54" t="n"/>
    </row>
    <row r="57" customFormat="1" s="55">
      <c r="A57" s="54" t="n"/>
      <c r="B57" s="26" t="n"/>
      <c r="C57" s="208" t="n"/>
      <c r="D57" s="352" t="n"/>
      <c r="E57" s="352" t="n"/>
      <c r="F57" s="353" t="n"/>
      <c r="G57" s="208" t="n"/>
      <c r="H57" s="352" t="n"/>
      <c r="I57" s="352" t="n"/>
      <c r="J57" s="353" t="n"/>
      <c r="K57" s="208" t="n"/>
      <c r="L57" s="352" t="n"/>
      <c r="M57" s="352" t="n"/>
      <c r="N57" s="352" t="n"/>
      <c r="O57" s="353" t="n"/>
      <c r="P57" s="26" t="n"/>
      <c r="Q57" s="54" t="n"/>
      <c r="R57" s="54" t="n"/>
      <c r="S57" s="54" t="n"/>
      <c r="T57" s="54" t="n"/>
      <c r="U57" s="54" t="n"/>
      <c r="V57" s="54" t="n"/>
      <c r="W57" s="54" t="n"/>
      <c r="X57" s="54" t="n"/>
      <c r="Y57" s="54" t="n"/>
      <c r="Z57" s="54" t="n"/>
      <c r="AA57" s="54" t="n"/>
      <c r="AB57" s="54" t="n"/>
    </row>
    <row r="58" customFormat="1" s="55">
      <c r="A58" s="54" t="n"/>
      <c r="B58" s="26" t="n"/>
      <c r="C58" s="208" t="n"/>
      <c r="D58" s="352" t="n"/>
      <c r="E58" s="352" t="n"/>
      <c r="F58" s="353" t="n"/>
      <c r="G58" s="208" t="n"/>
      <c r="H58" s="352" t="n"/>
      <c r="I58" s="352" t="n"/>
      <c r="J58" s="353" t="n"/>
      <c r="K58" s="208" t="n"/>
      <c r="L58" s="352" t="n"/>
      <c r="M58" s="352" t="n"/>
      <c r="N58" s="352" t="n"/>
      <c r="O58" s="353" t="n"/>
      <c r="P58" s="26" t="n"/>
      <c r="Q58" s="54" t="n"/>
      <c r="R58" s="54" t="n"/>
      <c r="S58" s="54" t="n"/>
      <c r="T58" s="54" t="n"/>
      <c r="U58" s="54" t="n"/>
      <c r="V58" s="54" t="n"/>
      <c r="W58" s="54" t="n"/>
      <c r="X58" s="54" t="n"/>
      <c r="Y58" s="54" t="n"/>
      <c r="Z58" s="54" t="n"/>
      <c r="AA58" s="54" t="n"/>
      <c r="AB58" s="54" t="n"/>
    </row>
    <row r="59" customFormat="1" s="55">
      <c r="A59" s="54" t="n"/>
      <c r="B59" s="26" t="n"/>
      <c r="C59" s="208" t="n"/>
      <c r="D59" s="352" t="n"/>
      <c r="E59" s="352" t="n"/>
      <c r="F59" s="353" t="n"/>
      <c r="G59" s="208" t="n"/>
      <c r="H59" s="352" t="n"/>
      <c r="I59" s="352" t="n"/>
      <c r="J59" s="353" t="n"/>
      <c r="K59" s="208" t="n"/>
      <c r="L59" s="352" t="n"/>
      <c r="M59" s="352" t="n"/>
      <c r="N59" s="352" t="n"/>
      <c r="O59" s="353" t="n"/>
      <c r="P59" s="26" t="n"/>
      <c r="Q59" s="54" t="n"/>
      <c r="R59" s="54" t="n"/>
      <c r="S59" s="54" t="n"/>
      <c r="T59" s="54" t="n"/>
      <c r="U59" s="54" t="n"/>
      <c r="V59" s="54" t="n"/>
      <c r="W59" s="54" t="n"/>
      <c r="X59" s="54" t="n"/>
      <c r="Y59" s="54" t="n"/>
      <c r="Z59" s="54" t="n"/>
      <c r="AA59" s="54" t="n"/>
      <c r="AB59" s="54" t="n"/>
    </row>
    <row r="60" customFormat="1" s="55">
      <c r="A60" s="54" t="n"/>
      <c r="B60" s="26" t="n"/>
      <c r="C60" s="219" t="n"/>
      <c r="D60" s="354" t="n"/>
      <c r="E60" s="354" t="n"/>
      <c r="F60" s="354" t="n"/>
      <c r="G60" s="219" t="n"/>
      <c r="H60" s="354" t="n"/>
      <c r="I60" s="354" t="n"/>
      <c r="J60" s="354" t="n"/>
      <c r="K60" s="219" t="n"/>
      <c r="L60" s="354" t="n"/>
      <c r="M60" s="354" t="n"/>
      <c r="N60" s="354" t="n"/>
      <c r="O60" s="354" t="n"/>
      <c r="P60" s="26" t="n"/>
      <c r="Q60" s="54" t="n"/>
      <c r="R60" s="54" t="n"/>
      <c r="S60" s="54" t="n"/>
      <c r="T60" s="54" t="n"/>
      <c r="U60" s="54" t="n"/>
      <c r="V60" s="54" t="n"/>
      <c r="W60" s="54" t="n"/>
      <c r="X60" s="54" t="n"/>
      <c r="Y60" s="54" t="n"/>
      <c r="Z60" s="54" t="n"/>
      <c r="AA60" s="54" t="n"/>
      <c r="AB60" s="54" t="n"/>
    </row>
    <row r="61" customFormat="1" s="55">
      <c r="A61" s="54" t="n"/>
      <c r="B61" s="26" t="n"/>
      <c r="C61" s="56" t="n"/>
      <c r="D61" s="57" t="n"/>
      <c r="E61" s="57" t="n"/>
      <c r="F61" s="57" t="n"/>
      <c r="G61" s="57" t="n"/>
      <c r="H61" s="57" t="n"/>
      <c r="I61" s="57" t="n"/>
      <c r="J61" s="57" t="n"/>
      <c r="K61" s="57" t="n"/>
      <c r="L61" s="57" t="n"/>
      <c r="M61" s="57" t="n"/>
      <c r="N61" s="57" t="n"/>
      <c r="O61" s="57" t="n"/>
      <c r="P61" s="26" t="n"/>
      <c r="Q61" s="54" t="n"/>
      <c r="R61" s="54" t="n"/>
      <c r="S61" s="54" t="n"/>
      <c r="T61" s="54" t="n"/>
      <c r="U61" s="54" t="n"/>
      <c r="V61" s="54" t="n"/>
      <c r="W61" s="54" t="n"/>
      <c r="X61" s="54" t="n"/>
      <c r="Y61" s="54" t="n"/>
      <c r="Z61" s="54" t="n"/>
      <c r="AA61" s="54" t="n"/>
      <c r="AB61" s="54" t="n"/>
    </row>
    <row r="62" ht="56.25" customFormat="1" customHeight="1" s="55">
      <c r="A62" s="54" t="n"/>
      <c r="B62" s="26" t="n"/>
      <c r="C62" s="94" t="inlineStr">
        <is>
          <t xml:space="preserve">Diagonal 18 No. 20-29 Fusagasugá – Cundinamarca
Teléfono (601)  8281483 Línea Gratuita 018000180414
www.ucundinamarca.edu.co   E-mail:  info@ucundinamarca.edu.co
NIT: 890.680.062-2                                                                             </t>
        </is>
      </c>
      <c r="P62" s="26" t="n"/>
      <c r="Q62" s="54" t="n"/>
      <c r="R62" s="54" t="n"/>
      <c r="S62" s="54" t="n"/>
      <c r="T62" s="54" t="n"/>
      <c r="U62" s="54" t="n"/>
      <c r="V62" s="54" t="n"/>
      <c r="W62" s="54" t="n"/>
      <c r="X62" s="54" t="n"/>
      <c r="Y62" s="54" t="n"/>
      <c r="Z62" s="54" t="n"/>
      <c r="AA62" s="54" t="n"/>
      <c r="AB62" s="54" t="n"/>
    </row>
    <row r="63" ht="44.25" customFormat="1" customHeight="1" s="55">
      <c r="A63" s="54" t="n"/>
      <c r="B63" s="26" t="n"/>
      <c r="C63" s="95" t="inlineStr">
        <is>
          <t>Documento controlado por el Sistema de Gestión de la Calidad
Asegúrese que corresponde a la última versión consultando el Portal Institucional</t>
        </is>
      </c>
      <c r="P63" s="26" t="n"/>
      <c r="Q63" s="54" t="n"/>
      <c r="R63" s="54" t="n"/>
      <c r="S63" s="54" t="n"/>
      <c r="T63" s="54" t="n"/>
      <c r="U63" s="54" t="n"/>
      <c r="V63" s="54" t="n"/>
      <c r="W63" s="54" t="n"/>
      <c r="X63" s="54" t="n"/>
      <c r="Y63" s="54" t="n"/>
      <c r="Z63" s="54" t="n"/>
      <c r="AA63" s="54" t="n"/>
      <c r="AB63" s="54" t="n"/>
    </row>
    <row r="66" customFormat="1" s="59">
      <c r="C66" s="58" t="n"/>
      <c r="D66" s="58" t="n"/>
      <c r="E66" s="58" t="n"/>
      <c r="F66" s="58" t="n"/>
      <c r="G66" s="58" t="n"/>
      <c r="H66" s="58" t="n"/>
      <c r="I66" s="58" t="n"/>
      <c r="J66" s="58" t="n"/>
      <c r="K66" s="58" t="n"/>
      <c r="L66" s="58" t="n"/>
      <c r="M66" s="58" t="n"/>
      <c r="N66" s="58" t="n"/>
      <c r="O66" s="58" t="n"/>
    </row>
    <row r="67" customFormat="1" s="59">
      <c r="C67" s="58" t="n"/>
      <c r="D67" s="58" t="n"/>
      <c r="E67" s="58" t="n"/>
      <c r="F67" s="58" t="n"/>
      <c r="G67" s="58" t="n"/>
      <c r="H67" s="58" t="n"/>
      <c r="I67" s="58" t="n"/>
      <c r="J67" s="58" t="n"/>
      <c r="K67" s="58" t="n"/>
      <c r="L67" s="58" t="n"/>
      <c r="M67" s="58" t="n"/>
      <c r="N67" s="58" t="n"/>
      <c r="O67" s="58" t="n"/>
    </row>
    <row r="68" customFormat="1" s="59">
      <c r="C68" s="58" t="n"/>
      <c r="D68" s="58" t="n"/>
      <c r="E68" s="58" t="n"/>
      <c r="F68" s="58" t="n"/>
      <c r="G68" s="58" t="n"/>
      <c r="H68" s="58" t="n"/>
      <c r="I68" s="58" t="n"/>
      <c r="J68" s="58" t="n"/>
      <c r="K68" s="58" t="n"/>
      <c r="L68" s="58" t="n"/>
      <c r="M68" s="58" t="n"/>
      <c r="N68" s="58" t="n"/>
      <c r="O68" s="58" t="n"/>
    </row>
    <row r="69" hidden="1" customFormat="1" s="59">
      <c r="C69" s="58" t="n"/>
      <c r="D69" s="58" t="n"/>
      <c r="E69" s="58" t="n"/>
      <c r="F69" s="58" t="n"/>
      <c r="G69" s="58" t="n"/>
      <c r="H69" s="58" t="n"/>
      <c r="I69" s="58" t="n"/>
      <c r="J69" s="58" t="n"/>
      <c r="K69" s="58" t="n"/>
      <c r="L69" s="58" t="n"/>
      <c r="M69" s="58" t="n"/>
      <c r="N69" s="58" t="n"/>
      <c r="O69" s="58" t="n"/>
    </row>
    <row r="70" hidden="1" customFormat="1" s="59">
      <c r="C70" s="58" t="n"/>
      <c r="D70" s="58" t="n"/>
      <c r="E70" s="58" t="n"/>
      <c r="F70" s="58" t="n"/>
      <c r="G70" s="58" t="n"/>
      <c r="H70" s="58" t="n"/>
      <c r="I70" s="58" t="n"/>
      <c r="J70" s="58" t="n"/>
      <c r="K70" s="58" t="n"/>
      <c r="L70" s="58" t="n"/>
      <c r="M70" s="58" t="n"/>
      <c r="N70" s="58" t="n"/>
      <c r="O70" s="58" t="n"/>
    </row>
    <row r="71" hidden="1" customFormat="1" s="59">
      <c r="C71" s="58" t="n"/>
      <c r="D71" s="58" t="n"/>
      <c r="E71" s="58" t="n"/>
      <c r="F71" s="58" t="n"/>
      <c r="G71" s="58" t="n"/>
      <c r="H71" s="58" t="n"/>
      <c r="I71" s="58" t="n"/>
      <c r="J71" s="58" t="n"/>
      <c r="K71" s="58" t="n"/>
      <c r="L71" s="58" t="n"/>
      <c r="M71" s="58" t="n"/>
      <c r="N71" s="58" t="n"/>
      <c r="O71" s="58" t="n"/>
    </row>
    <row r="72" hidden="1" customFormat="1" s="59">
      <c r="C72" s="58" t="n"/>
      <c r="D72" s="58" t="n"/>
      <c r="E72" s="58" t="n"/>
      <c r="F72" s="58" t="n"/>
      <c r="G72" s="60" t="inlineStr">
        <is>
          <t>Estratégico</t>
        </is>
      </c>
      <c r="H72" s="61" t="n"/>
      <c r="I72" s="61" t="n"/>
      <c r="J72" s="60" t="inlineStr">
        <is>
          <t>Eficacia</t>
        </is>
      </c>
      <c r="K72" s="58" t="n"/>
      <c r="L72" s="58" t="n"/>
      <c r="M72" s="58" t="n"/>
      <c r="N72" s="58" t="n"/>
      <c r="O72" s="58" t="n"/>
    </row>
    <row r="73" hidden="1" customFormat="1" s="59">
      <c r="C73" s="58" t="n"/>
      <c r="D73" s="58" t="n"/>
      <c r="E73" s="58" t="n"/>
      <c r="F73" s="58" t="n"/>
      <c r="G73" s="60" t="inlineStr">
        <is>
          <t>Misional</t>
        </is>
      </c>
      <c r="H73" s="61" t="n"/>
      <c r="I73" s="61" t="n"/>
      <c r="J73" s="60" t="inlineStr">
        <is>
          <t>Eficiencia</t>
        </is>
      </c>
      <c r="K73" s="58" t="n"/>
      <c r="L73" s="58" t="n"/>
      <c r="M73" s="58" t="n"/>
      <c r="N73" s="58" t="n"/>
      <c r="O73" s="58" t="n"/>
    </row>
    <row r="74" hidden="1" customFormat="1" s="59">
      <c r="C74" s="58" t="n"/>
      <c r="D74" s="58" t="n"/>
      <c r="E74" s="58" t="n"/>
      <c r="F74" s="58" t="n"/>
      <c r="G74" s="60" t="inlineStr">
        <is>
          <t>Apoyo</t>
        </is>
      </c>
      <c r="H74" s="61" t="n"/>
      <c r="I74" s="61" t="n"/>
      <c r="J74" s="60" t="inlineStr">
        <is>
          <t>Acreditación</t>
        </is>
      </c>
      <c r="K74" s="58" t="n"/>
      <c r="L74" s="58" t="n"/>
      <c r="M74" s="58" t="n"/>
      <c r="N74" s="58" t="n"/>
      <c r="O74" s="58" t="n"/>
    </row>
    <row r="75" hidden="1" customFormat="1" s="59">
      <c r="C75" s="58" t="n"/>
      <c r="D75" s="58" t="n"/>
      <c r="E75" s="58" t="n"/>
      <c r="F75" s="58" t="n"/>
      <c r="G75" s="60" t="inlineStr">
        <is>
          <t>Seguimiento, Medición, Análisis y Evaluación</t>
        </is>
      </c>
      <c r="H75" s="61" t="n"/>
      <c r="I75" s="61" t="n"/>
      <c r="J75" s="60" t="inlineStr">
        <is>
          <t>Positiva</t>
        </is>
      </c>
      <c r="K75" s="58" t="n"/>
      <c r="L75" s="58" t="n"/>
      <c r="M75" s="58" t="n"/>
      <c r="N75" s="58" t="n"/>
      <c r="O75" s="58" t="n"/>
    </row>
    <row r="76" hidden="1" customFormat="1" s="59">
      <c r="C76" s="58" t="n"/>
      <c r="D76" s="58" t="n"/>
      <c r="E76" s="58" t="n"/>
      <c r="F76" s="58" t="n"/>
      <c r="G76" s="60" t="inlineStr">
        <is>
          <t>Direccionamiento Estratégico</t>
        </is>
      </c>
      <c r="H76" s="61" t="n"/>
      <c r="I76" s="61" t="n"/>
      <c r="J76" s="60" t="inlineStr">
        <is>
          <t>Negativa</t>
        </is>
      </c>
      <c r="K76" s="58" t="n"/>
      <c r="L76" s="58" t="n"/>
      <c r="M76" s="58" t="n"/>
      <c r="N76" s="58" t="n"/>
      <c r="O76" s="58" t="n"/>
    </row>
    <row r="77" hidden="1" customFormat="1" s="59">
      <c r="C77" s="58" t="n"/>
      <c r="D77" s="58" t="n"/>
      <c r="E77" s="58" t="n"/>
      <c r="F77" s="58" t="n"/>
      <c r="G77" s="60" t="inlineStr">
        <is>
          <t>Planeación Institucional</t>
        </is>
      </c>
      <c r="H77" s="61" t="n"/>
      <c r="I77" s="61" t="n"/>
      <c r="J77" s="60" t="inlineStr">
        <is>
          <t>Por Unidad Regional</t>
        </is>
      </c>
      <c r="K77" s="58" t="n"/>
      <c r="L77" s="58" t="n"/>
      <c r="M77" s="58" t="n"/>
      <c r="N77" s="58" t="n"/>
      <c r="O77" s="58" t="n"/>
    </row>
    <row r="78" hidden="1" customFormat="1" s="59">
      <c r="C78" s="58" t="n"/>
      <c r="D78" s="58" t="n"/>
      <c r="E78" s="58" t="n"/>
      <c r="F78" s="58" t="n"/>
      <c r="G78" s="60" t="inlineStr">
        <is>
          <t>Proyectos Especiales y Relaciones Interinstitucionales</t>
        </is>
      </c>
      <c r="H78" s="61" t="n"/>
      <c r="I78" s="61" t="n"/>
      <c r="J78" s="60" t="inlineStr">
        <is>
          <t>Por Facultad</t>
        </is>
      </c>
      <c r="K78" s="58" t="n"/>
      <c r="L78" s="58" t="n"/>
      <c r="M78" s="58" t="n"/>
      <c r="N78" s="58" t="n"/>
      <c r="O78" s="58" t="n"/>
    </row>
    <row r="79" hidden="1" customFormat="1" s="59">
      <c r="C79" s="58" t="n"/>
      <c r="D79" s="58" t="n"/>
      <c r="E79" s="58" t="n"/>
      <c r="F79" s="58" t="n"/>
      <c r="G79" s="60" t="inlineStr">
        <is>
          <t>Sistemas Integrados</t>
        </is>
      </c>
      <c r="H79" s="61" t="n"/>
      <c r="I79" s="61" t="n"/>
      <c r="J79" s="60" t="inlineStr">
        <is>
          <t>Por Programa Académico</t>
        </is>
      </c>
      <c r="K79" s="58" t="n"/>
      <c r="L79" s="58" t="n"/>
      <c r="M79" s="58" t="n"/>
      <c r="N79" s="58" t="n"/>
      <c r="O79" s="58" t="n"/>
    </row>
    <row r="80" hidden="1" customFormat="1" s="59">
      <c r="C80" s="58" t="n"/>
      <c r="D80" s="58" t="n"/>
      <c r="E80" s="58" t="n"/>
      <c r="F80" s="58" t="n"/>
      <c r="G80" s="60" t="inlineStr">
        <is>
          <t>Autoevaluación y Acreditación</t>
        </is>
      </c>
      <c r="H80" s="61" t="n"/>
      <c r="I80" s="61" t="n"/>
      <c r="J80" s="60" t="inlineStr">
        <is>
          <t>Por área</t>
        </is>
      </c>
      <c r="K80" s="58" t="n"/>
      <c r="L80" s="58" t="n"/>
      <c r="M80" s="58" t="n"/>
      <c r="N80" s="58" t="n"/>
      <c r="O80" s="58" t="n"/>
    </row>
    <row r="81" hidden="1" customFormat="1" s="59">
      <c r="C81" s="58" t="n"/>
      <c r="D81" s="58" t="n"/>
      <c r="E81" s="58" t="n"/>
      <c r="F81" s="58" t="n"/>
      <c r="G81" s="60" t="inlineStr">
        <is>
          <t>Comunicaciones</t>
        </is>
      </c>
      <c r="H81" s="61" t="n"/>
      <c r="I81" s="61" t="n"/>
      <c r="J81" s="60" t="inlineStr">
        <is>
          <t>Por Laboratorio</t>
        </is>
      </c>
      <c r="K81" s="58" t="n"/>
      <c r="L81" s="58" t="n"/>
      <c r="M81" s="58" t="n"/>
      <c r="N81" s="58" t="n"/>
      <c r="O81" s="58" t="n"/>
    </row>
    <row r="82" hidden="1" customFormat="1" s="59">
      <c r="C82" s="58" t="n"/>
      <c r="D82" s="58" t="n"/>
      <c r="E82" s="58" t="n"/>
      <c r="F82" s="58" t="n"/>
      <c r="G82" s="60" t="inlineStr">
        <is>
          <t>Formación y Aprendizaje</t>
        </is>
      </c>
      <c r="H82" s="61" t="n"/>
      <c r="I82" s="61" t="n"/>
      <c r="J82" s="60" t="inlineStr">
        <is>
          <t>Otros</t>
        </is>
      </c>
      <c r="K82" s="58" t="n"/>
      <c r="L82" s="58" t="n"/>
      <c r="M82" s="58" t="n"/>
      <c r="N82" s="58" t="n"/>
      <c r="O82" s="58" t="n"/>
    </row>
    <row r="83" hidden="1" customFormat="1" s="59">
      <c r="C83" s="58" t="n"/>
      <c r="D83" s="58" t="n"/>
      <c r="E83" s="58" t="n"/>
      <c r="F83" s="58" t="n"/>
      <c r="G83" s="60" t="inlineStr">
        <is>
          <t>Ciencia, Tecnología e Innovación</t>
        </is>
      </c>
      <c r="H83" s="61" t="n"/>
      <c r="I83" s="61" t="n"/>
      <c r="J83" s="60" t="inlineStr">
        <is>
          <t>No Aplica</t>
        </is>
      </c>
      <c r="K83" s="58" t="n"/>
      <c r="L83" s="58" t="n"/>
      <c r="M83" s="58" t="n"/>
      <c r="N83" s="58" t="n"/>
      <c r="O83" s="58" t="n"/>
    </row>
    <row r="84" hidden="1">
      <c r="G84" s="60" t="inlineStr">
        <is>
          <t>Interacción Social Universitaria</t>
        </is>
      </c>
      <c r="H84" s="61" t="n"/>
      <c r="I84" s="61" t="n"/>
      <c r="J84" s="61" t="n"/>
      <c r="K84" s="58" t="n"/>
      <c r="L84" s="58" t="n"/>
    </row>
    <row r="85" hidden="1">
      <c r="G85" s="60" t="inlineStr">
        <is>
          <t>Bienestar Universitario</t>
        </is>
      </c>
      <c r="H85" s="61" t="n"/>
      <c r="I85" s="61" t="n"/>
      <c r="J85" s="61" t="n"/>
      <c r="K85" s="58" t="n"/>
      <c r="L85" s="58" t="n"/>
    </row>
    <row r="86" hidden="1">
      <c r="G86" s="60" t="inlineStr">
        <is>
          <t>Admisiones y Registro</t>
        </is>
      </c>
      <c r="H86" s="61" t="n"/>
      <c r="I86" s="61" t="n"/>
      <c r="J86" s="61" t="n"/>
      <c r="K86" s="58" t="n"/>
      <c r="L86" s="58" t="n"/>
    </row>
    <row r="87" hidden="1">
      <c r="G87" s="60" t="inlineStr">
        <is>
          <t>Graduados</t>
        </is>
      </c>
      <c r="H87" s="61" t="n"/>
      <c r="I87" s="61" t="n"/>
      <c r="J87" s="61" t="n"/>
      <c r="K87" s="58" t="n"/>
      <c r="L87" s="58" t="n"/>
    </row>
    <row r="88" hidden="1">
      <c r="G88" s="60" t="inlineStr">
        <is>
          <t>Dialogando con el Mundo</t>
        </is>
      </c>
      <c r="H88" s="61" t="n"/>
      <c r="I88" s="61" t="n"/>
      <c r="J88" s="61" t="n"/>
      <c r="K88" s="58" t="n"/>
      <c r="L88" s="58" t="n"/>
    </row>
    <row r="89" hidden="1">
      <c r="G89" s="60" t="inlineStr">
        <is>
          <t>Talento Humano</t>
        </is>
      </c>
      <c r="H89" s="61" t="n"/>
      <c r="I89" s="61" t="n"/>
      <c r="J89" s="61" t="n"/>
      <c r="K89" s="58" t="n"/>
      <c r="L89" s="58" t="n"/>
    </row>
    <row r="90" hidden="1">
      <c r="G90" s="60" t="inlineStr">
        <is>
          <t>Jurídica</t>
        </is>
      </c>
      <c r="H90" s="61" t="n"/>
      <c r="I90" s="61" t="n"/>
      <c r="J90" s="61" t="n"/>
      <c r="K90" s="58" t="n"/>
      <c r="L90" s="58" t="n"/>
    </row>
    <row r="91" hidden="1">
      <c r="G91" s="60" t="inlineStr">
        <is>
          <t>Financiera</t>
        </is>
      </c>
      <c r="H91" s="61" t="n"/>
      <c r="I91" s="61" t="n"/>
      <c r="J91" s="61" t="n"/>
      <c r="K91" s="58" t="n"/>
      <c r="L91" s="58" t="n"/>
    </row>
    <row r="92" hidden="1">
      <c r="G92" s="60" t="inlineStr">
        <is>
          <t>Sistemas y Tecnología</t>
        </is>
      </c>
      <c r="H92" s="61" t="n"/>
      <c r="I92" s="61" t="n"/>
      <c r="J92" s="61" t="n"/>
      <c r="K92" s="58" t="n"/>
      <c r="L92" s="58" t="n"/>
    </row>
    <row r="93" hidden="1">
      <c r="G93" s="60" t="inlineStr">
        <is>
          <t>Bienes y Servicios</t>
        </is>
      </c>
      <c r="H93" s="61" t="n"/>
      <c r="I93" s="61" t="n"/>
      <c r="J93" s="61" t="n"/>
      <c r="K93" s="58" t="n"/>
      <c r="L93" s="58" t="n"/>
    </row>
    <row r="94" hidden="1">
      <c r="G94" s="60" t="inlineStr">
        <is>
          <t>Documental</t>
        </is>
      </c>
      <c r="H94" s="61" t="n"/>
      <c r="I94" s="61" t="n"/>
      <c r="J94" s="61" t="n"/>
    </row>
    <row r="95" hidden="1">
      <c r="G95" s="60" t="inlineStr">
        <is>
          <t>Apoyo Académico</t>
        </is>
      </c>
      <c r="H95" s="61" t="n"/>
      <c r="I95" s="61" t="n"/>
      <c r="J95" s="61" t="n"/>
    </row>
    <row r="96" hidden="1">
      <c r="G96" s="60" t="inlineStr">
        <is>
          <t>Control Interno</t>
        </is>
      </c>
      <c r="H96" s="61" t="n"/>
      <c r="I96" s="61" t="n"/>
      <c r="J96" s="61" t="n"/>
    </row>
    <row r="97" hidden="1">
      <c r="G97" s="60" t="inlineStr">
        <is>
          <t>Control Disciplinario</t>
        </is>
      </c>
      <c r="H97" s="61" t="n"/>
      <c r="I97" s="61" t="n"/>
      <c r="J97" s="61" t="n"/>
    </row>
    <row r="98" hidden="1">
      <c r="G98" s="60" t="inlineStr">
        <is>
          <t>Servicio de Atención al Ciudadano</t>
        </is>
      </c>
      <c r="H98" s="61" t="n"/>
      <c r="I98" s="61" t="n"/>
      <c r="J98" s="61" t="n"/>
    </row>
    <row r="99" hidden="1"/>
    <row r="100" hidden="1"/>
    <row r="101" hidden="1"/>
  </sheetData>
  <sheetProtection selectLockedCells="0" selectUnlockedCells="0" algorithmName="SHA-512" sheet="1" objects="0" insertRows="0" insertHyperlinks="1" autoFilter="1" scenarios="0" formatColumns="0" deleteColumns="1" insertColumns="1" pivotTables="1" deleteRows="0" formatCells="0" saltValue="yCo0AAVW8aBa63GJnmpjwQ==" formatRows="0" sort="1" spinCount="100000" hashValue="Lo3y2iuJ8ZA7EnoUcegrMPU2nnZ3iOqAQiCWoAOi4mOVVRoFpKGWjqJaiP/0wv03QtOqq1PC8N/bPzzpt2uXtQ=="/>
  <mergeCells count="86">
    <mergeCell ref="L17:M17"/>
    <mergeCell ref="C52:O52"/>
    <mergeCell ref="J35:O40"/>
    <mergeCell ref="G55:J55"/>
    <mergeCell ref="K54:O54"/>
    <mergeCell ref="K55:O55"/>
    <mergeCell ref="J41:O41"/>
    <mergeCell ref="B2:C4"/>
    <mergeCell ref="C15:O15"/>
    <mergeCell ref="J43:O43"/>
    <mergeCell ref="K56:O56"/>
    <mergeCell ref="J20:K22"/>
    <mergeCell ref="J42:O42"/>
    <mergeCell ref="E6:L6"/>
    <mergeCell ref="C26:O26"/>
    <mergeCell ref="C54:F54"/>
    <mergeCell ref="C17:D17"/>
    <mergeCell ref="C63:O63"/>
    <mergeCell ref="G57:J57"/>
    <mergeCell ref="C16:O16"/>
    <mergeCell ref="G53:J53"/>
    <mergeCell ref="C56:F56"/>
    <mergeCell ref="M5:O5"/>
    <mergeCell ref="G58:J58"/>
    <mergeCell ref="L23:M24"/>
    <mergeCell ref="N23:O24"/>
    <mergeCell ref="C14:D14"/>
    <mergeCell ref="E14:O14"/>
    <mergeCell ref="M6:O6"/>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P17:P18"/>
    <mergeCell ref="E7:L8"/>
    <mergeCell ref="G59:J59"/>
    <mergeCell ref="G19:K19"/>
    <mergeCell ref="E13:O13"/>
    <mergeCell ref="C58:F58"/>
    <mergeCell ref="N17:O17"/>
    <mergeCell ref="C12:D12"/>
    <mergeCell ref="K59:O59"/>
    <mergeCell ref="C45:O45"/>
    <mergeCell ref="J28:O33"/>
    <mergeCell ref="J23:K24"/>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13:O13" showDropDown="0" showInputMessage="1" showErrorMessage="1" allowBlank="1" type="list">
      <formula1>$G$74:$G$96</formula1>
    </dataValidation>
    <dataValidation sqref="E20:G22" showDropDown="0" showInputMessage="1" showErrorMessage="1" allowBlank="1" type="list">
      <formula1>$J$73:$J$74</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38"/>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codeName="Hoja84">
    <tabColor rgb="FFEDE394"/>
    <outlinePr summaryBelow="1" summaryRight="1"/>
    <pageSetUpPr fitToPage="1"/>
  </sheetPr>
  <dimension ref="A1:AB98"/>
  <sheetViews>
    <sheetView view="pageBreakPreview" topLeftCell="A4" zoomScale="85" zoomScaleNormal="80" zoomScaleSheetLayoutView="85" workbookViewId="0">
      <selection activeCell="E48" sqref="E48"/>
    </sheetView>
  </sheetViews>
  <sheetFormatPr baseColWidth="10" defaultColWidth="11.42578125" defaultRowHeight="15"/>
  <cols>
    <col width="4" customWidth="1" style="62" min="1" max="1"/>
    <col width="6.7109375" customWidth="1" style="62" min="2" max="2"/>
    <col width="24.85546875" customWidth="1" style="31" min="3" max="3"/>
    <col width="24.5703125" customWidth="1" style="31" min="4" max="4"/>
    <col width="12.7109375" customWidth="1" style="31" min="5" max="5"/>
    <col width="15.140625" customWidth="1" style="31" min="6" max="6"/>
    <col width="14" customWidth="1" style="31" min="7" max="7"/>
    <col width="11.42578125" customWidth="1" style="31" min="8" max="8"/>
    <col width="12.85546875" customWidth="1" style="31" min="9" max="9"/>
    <col width="15.5703125" customWidth="1" style="31" min="10" max="10"/>
    <col width="14.42578125" customWidth="1" style="31" min="11" max="11"/>
    <col width="17.140625" customWidth="1" style="31" min="12" max="12"/>
    <col width="19.7109375" customWidth="1" style="31" min="13" max="13"/>
    <col width="15.28515625" customWidth="1" style="31" min="14" max="15"/>
    <col width="6.7109375" customWidth="1" style="62" min="16" max="16"/>
    <col width="11.42578125" customWidth="1" style="62" min="17" max="16384"/>
  </cols>
  <sheetData>
    <row r="1" ht="8.25" customFormat="1" customHeight="1" s="44">
      <c r="C1" s="45" t="n"/>
      <c r="D1" s="45" t="n"/>
      <c r="E1" s="45" t="n"/>
      <c r="F1" s="45" t="n"/>
      <c r="G1" s="45" t="n"/>
      <c r="H1" s="45" t="n"/>
      <c r="I1" s="45" t="n"/>
      <c r="J1" s="45" t="n"/>
      <c r="K1" s="45" t="n"/>
      <c r="L1" s="45" t="n"/>
      <c r="M1" s="45" t="n"/>
      <c r="N1" s="45" t="n"/>
      <c r="O1" s="45" t="n"/>
    </row>
    <row r="2" ht="15.75" customFormat="1" customHeight="1" s="44">
      <c r="B2" s="122" t="inlineStr">
        <is>
          <t xml:space="preserve">      REGRESAR</t>
        </is>
      </c>
      <c r="C2" s="325" t="n"/>
      <c r="D2" s="46" t="n"/>
      <c r="E2" s="46" t="n"/>
      <c r="F2" s="46" t="n"/>
      <c r="G2" s="46" t="n"/>
      <c r="H2" s="46" t="n"/>
      <c r="I2" s="46" t="n"/>
      <c r="J2" s="46" t="n"/>
      <c r="K2" s="46" t="n"/>
      <c r="L2" s="46" t="n"/>
      <c r="M2" s="46" t="n"/>
      <c r="N2" s="46" t="n"/>
      <c r="O2" s="46" t="n"/>
      <c r="P2" s="47" t="n"/>
    </row>
    <row r="3" ht="15.75" customFormat="1" customHeight="1" s="44">
      <c r="B3" s="325" t="n"/>
      <c r="C3" s="325" t="n"/>
      <c r="D3" s="46" t="n"/>
      <c r="E3" s="46" t="n"/>
      <c r="F3" s="46" t="n"/>
      <c r="G3" s="46" t="n"/>
      <c r="H3" s="46" t="n"/>
      <c r="I3" s="46" t="n"/>
      <c r="J3" s="46" t="n"/>
      <c r="K3" s="46" t="n"/>
      <c r="L3" s="46" t="n"/>
      <c r="M3" s="46" t="n"/>
      <c r="N3" s="46" t="n"/>
      <c r="O3" s="46" t="n"/>
      <c r="P3" s="47" t="n"/>
    </row>
    <row r="4" ht="15" customFormat="1" customHeight="1" s="44">
      <c r="B4" s="325" t="n"/>
      <c r="C4" s="325" t="n"/>
      <c r="D4" s="46" t="n"/>
      <c r="E4" s="46" t="n"/>
      <c r="F4" s="46" t="n"/>
      <c r="G4" s="46" t="n"/>
      <c r="H4" s="46" t="n"/>
      <c r="I4" s="46" t="n"/>
      <c r="J4" s="46" t="n"/>
      <c r="K4" s="46" t="n"/>
      <c r="L4" s="46" t="n"/>
      <c r="M4" s="46" t="n"/>
      <c r="N4" s="46" t="n"/>
      <c r="O4" s="46" t="n"/>
      <c r="P4" s="47" t="n"/>
    </row>
    <row r="5" ht="24.75" customFormat="1" customHeight="1" s="44">
      <c r="B5" s="47" t="n"/>
      <c r="C5" s="326" t="n"/>
      <c r="D5" s="317" t="n"/>
      <c r="E5" s="327" t="inlineStr">
        <is>
          <t>MACROPROCESO ESTRATÉGICO</t>
        </is>
      </c>
      <c r="F5" s="303" t="n"/>
      <c r="G5" s="303" t="n"/>
      <c r="H5" s="303" t="n"/>
      <c r="I5" s="303" t="n"/>
      <c r="J5" s="303" t="n"/>
      <c r="K5" s="303" t="n"/>
      <c r="L5" s="304" t="n"/>
      <c r="M5" s="99" t="inlineStr">
        <is>
          <t>CÓDIGO: ESGr027</t>
        </is>
      </c>
      <c r="N5" s="303" t="n"/>
      <c r="O5" s="304" t="n"/>
      <c r="P5" s="47" t="n"/>
    </row>
    <row r="6" ht="27" customFormat="1" customHeight="1" s="44">
      <c r="B6" s="48" t="n"/>
      <c r="C6" s="305" t="n"/>
      <c r="D6" s="318" t="n"/>
      <c r="E6" s="327" t="inlineStr">
        <is>
          <t>PROCESO GESTIÓN SISTEMAS INTEGRADOS - CALIDAD</t>
        </is>
      </c>
      <c r="F6" s="303" t="n"/>
      <c r="G6" s="303" t="n"/>
      <c r="H6" s="303" t="n"/>
      <c r="I6" s="303" t="n"/>
      <c r="J6" s="303" t="n"/>
      <c r="K6" s="303" t="n"/>
      <c r="L6" s="304" t="n"/>
      <c r="M6" s="97" t="inlineStr">
        <is>
          <t>VERSIÓN: 10</t>
        </is>
      </c>
      <c r="N6" s="303" t="n"/>
      <c r="O6" s="304" t="n"/>
      <c r="P6" s="47" t="n"/>
    </row>
    <row r="7" ht="30" customFormat="1" customHeight="1" s="44">
      <c r="B7" s="47" t="n"/>
      <c r="C7" s="305" t="n"/>
      <c r="D7" s="318" t="n"/>
      <c r="E7" s="328" t="inlineStr">
        <is>
          <t>MATRIZ Y FICHA DE MEDICIÓN DE INDICADORES Y SEGUIMIENTO A LOS PROCESOS DE GESTIÓN</t>
        </is>
      </c>
      <c r="F7" s="300" t="n"/>
      <c r="G7" s="300" t="n"/>
      <c r="H7" s="300" t="n"/>
      <c r="I7" s="300" t="n"/>
      <c r="J7" s="300" t="n"/>
      <c r="K7" s="300" t="n"/>
      <c r="L7" s="317" t="n"/>
      <c r="M7" s="99" t="inlineStr">
        <is>
          <t>VIGENCIA: 2026-02-26</t>
        </is>
      </c>
      <c r="N7" s="303" t="n"/>
      <c r="O7" s="304" t="n"/>
      <c r="P7" s="47" t="n"/>
    </row>
    <row r="8" ht="25.5" customFormat="1" customHeight="1" s="44">
      <c r="B8" s="47" t="n"/>
      <c r="C8" s="308" t="n"/>
      <c r="D8" s="329" t="n"/>
      <c r="E8" s="308" t="n"/>
      <c r="F8" s="309" t="n"/>
      <c r="G8" s="309" t="n"/>
      <c r="H8" s="309" t="n"/>
      <c r="I8" s="309" t="n"/>
      <c r="J8" s="309" t="n"/>
      <c r="K8" s="309" t="n"/>
      <c r="L8" s="329" t="n"/>
      <c r="M8" s="97" t="inlineStr">
        <is>
          <t>PÁGINA: 3 de 5</t>
        </is>
      </c>
      <c r="N8" s="303" t="n"/>
      <c r="O8" s="304" t="n"/>
      <c r="P8" s="47" t="n"/>
    </row>
    <row r="9" ht="15.75" customFormat="1" customHeight="1" s="44">
      <c r="B9" s="47" t="n"/>
      <c r="C9" s="137" t="inlineStr">
        <is>
          <t xml:space="preserve"> </t>
        </is>
      </c>
      <c r="D9" s="330" t="n"/>
      <c r="E9" s="330" t="n"/>
      <c r="F9" s="330" t="n"/>
      <c r="G9" s="330" t="n"/>
      <c r="H9" s="330" t="n"/>
      <c r="I9" s="330" t="n"/>
      <c r="J9" s="330" t="n"/>
      <c r="K9" s="330" t="n"/>
      <c r="L9" s="330" t="n"/>
      <c r="M9" s="330" t="n"/>
      <c r="N9" s="330" t="n"/>
      <c r="O9" s="330" t="n"/>
      <c r="P9" s="47" t="n"/>
    </row>
    <row r="10" ht="15.75" customFormat="1" customHeight="1" s="44">
      <c r="B10" s="47" t="n"/>
      <c r="C10" s="138" t="inlineStr">
        <is>
          <t>FICHA DE INDICADOR</t>
        </is>
      </c>
      <c r="D10" s="331" t="n"/>
      <c r="E10" s="331" t="n"/>
      <c r="F10" s="331" t="n"/>
      <c r="G10" s="331" t="n"/>
      <c r="H10" s="331" t="n"/>
      <c r="I10" s="331" t="n"/>
      <c r="J10" s="331" t="n"/>
      <c r="K10" s="331" t="n"/>
      <c r="L10" s="331" t="n"/>
      <c r="M10" s="331" t="n"/>
      <c r="N10" s="331" t="n"/>
      <c r="O10" s="332" t="n"/>
      <c r="P10" s="47" t="n"/>
    </row>
    <row r="11" ht="15" customFormat="1" customHeight="1" s="44">
      <c r="B11" s="47" t="n"/>
      <c r="C11" s="333" t="n"/>
      <c r="D11" s="334" t="n"/>
      <c r="E11" s="334" t="n"/>
      <c r="F11" s="334" t="n"/>
      <c r="G11" s="334" t="n"/>
      <c r="H11" s="334" t="n"/>
      <c r="I11" s="334" t="n"/>
      <c r="J11" s="334" t="n"/>
      <c r="K11" s="334" t="n"/>
      <c r="L11" s="334" t="n"/>
      <c r="M11" s="334" t="n"/>
      <c r="N11" s="334" t="n"/>
      <c r="O11" s="335" t="n"/>
      <c r="P11" s="47" t="n"/>
    </row>
    <row r="12" ht="30" customFormat="1" customHeight="1" s="44">
      <c r="B12" s="47" t="n"/>
      <c r="C12" s="139" t="inlineStr">
        <is>
          <t>MACROPROCESO</t>
        </is>
      </c>
      <c r="D12" s="304" t="n"/>
      <c r="E12" s="140" t="inlineStr">
        <is>
          <t>Apoyo</t>
        </is>
      </c>
      <c r="F12" s="336" t="n"/>
      <c r="G12" s="336" t="n"/>
      <c r="H12" s="337" t="n"/>
      <c r="I12" s="139" t="inlineStr">
        <is>
          <t>NOMBRE DEL INDICADOR</t>
        </is>
      </c>
      <c r="J12" s="304" t="n"/>
      <c r="K12" s="141" t="inlineStr">
        <is>
          <t>Recuperación de cartera Académica</t>
        </is>
      </c>
      <c r="L12" s="336" t="n"/>
      <c r="M12" s="336" t="n"/>
      <c r="N12" s="336" t="n"/>
      <c r="O12" s="337" t="n"/>
      <c r="P12" s="47" t="n"/>
    </row>
    <row r="13" customFormat="1" s="44">
      <c r="B13" s="47" t="n"/>
      <c r="C13" s="142" t="inlineStr">
        <is>
          <t>PROCESO GESTIÓN</t>
        </is>
      </c>
      <c r="D13" s="304" t="n"/>
      <c r="E13" s="143" t="inlineStr">
        <is>
          <t>Financiera</t>
        </is>
      </c>
      <c r="F13" s="336" t="n"/>
      <c r="G13" s="336" t="n"/>
      <c r="H13" s="336" t="n"/>
      <c r="I13" s="336" t="n"/>
      <c r="J13" s="336" t="n"/>
      <c r="K13" s="336" t="n"/>
      <c r="L13" s="336" t="n"/>
      <c r="M13" s="336" t="n"/>
      <c r="N13" s="336" t="n"/>
      <c r="O13" s="337" t="n"/>
      <c r="P13" s="47" t="n"/>
    </row>
    <row r="14" customFormat="1" s="44">
      <c r="B14" s="47" t="n"/>
      <c r="C14" s="142" t="inlineStr">
        <is>
          <t>RESPONSABLE DE MEDICIÓN</t>
        </is>
      </c>
      <c r="D14" s="304" t="n"/>
      <c r="E14" s="143" t="inlineStr">
        <is>
          <t>Director(a) Financiera - Oficina de Apoyo Financiero</t>
        </is>
      </c>
      <c r="F14" s="336" t="n"/>
      <c r="G14" s="336" t="n"/>
      <c r="H14" s="336" t="n"/>
      <c r="I14" s="336" t="n"/>
      <c r="J14" s="336" t="n"/>
      <c r="K14" s="336" t="n"/>
      <c r="L14" s="336" t="n"/>
      <c r="M14" s="336" t="n"/>
      <c r="N14" s="336" t="n"/>
      <c r="O14" s="337" t="n"/>
      <c r="P14" s="47" t="n"/>
    </row>
    <row r="15" customFormat="1" s="44">
      <c r="B15" s="47" t="n"/>
      <c r="C15" s="145" t="n"/>
      <c r="D15" s="336" t="n"/>
      <c r="E15" s="336" t="n"/>
      <c r="F15" s="336" t="n"/>
      <c r="G15" s="336" t="n"/>
      <c r="H15" s="336" t="n"/>
      <c r="I15" s="336" t="n"/>
      <c r="J15" s="336" t="n"/>
      <c r="K15" s="336" t="n"/>
      <c r="L15" s="336" t="n"/>
      <c r="M15" s="336" t="n"/>
      <c r="N15" s="336" t="n"/>
      <c r="O15" s="337" t="n"/>
      <c r="P15" s="47" t="n"/>
    </row>
    <row r="16" customFormat="1" s="44">
      <c r="B16" s="47" t="n"/>
      <c r="C16" s="136" t="inlineStr">
        <is>
          <t>1. COMPORTAMIENTO DE INDICADOR</t>
        </is>
      </c>
      <c r="D16" s="303" t="n"/>
      <c r="E16" s="303" t="n"/>
      <c r="F16" s="303" t="n"/>
      <c r="G16" s="303" t="n"/>
      <c r="H16" s="303" t="n"/>
      <c r="I16" s="303" t="n"/>
      <c r="J16" s="303" t="n"/>
      <c r="K16" s="303" t="n"/>
      <c r="L16" s="303" t="n"/>
      <c r="M16" s="303" t="n"/>
      <c r="N16" s="303" t="n"/>
      <c r="O16" s="304" t="n"/>
      <c r="P16" s="47" t="n"/>
    </row>
    <row r="17" ht="36" customFormat="1" customHeight="1" s="44">
      <c r="B17" s="47" t="n"/>
      <c r="C17" s="142" t="inlineStr">
        <is>
          <t>CLASIFICACIÓN DE LA MEDICIÓN</t>
        </is>
      </c>
      <c r="D17" s="304" t="n"/>
      <c r="E17" s="338" t="n">
        <v>1</v>
      </c>
      <c r="F17" s="336" t="n"/>
      <c r="G17" s="337" t="n"/>
      <c r="H17" s="142" t="inlineStr">
        <is>
          <t>TIPO DE INDICADOR</t>
        </is>
      </c>
      <c r="I17" s="304" t="n"/>
      <c r="J17" s="339" t="inlineStr">
        <is>
          <t>Eficiencia</t>
        </is>
      </c>
      <c r="K17" s="337" t="n"/>
      <c r="L17" s="142" t="inlineStr">
        <is>
          <t>META</t>
        </is>
      </c>
      <c r="M17" s="304" t="n"/>
      <c r="N17" s="211" t="n">
        <v>0.9</v>
      </c>
      <c r="O17" s="337" t="n"/>
      <c r="P17" s="148" t="n"/>
    </row>
    <row r="18" ht="15.75" customFormat="1" customHeight="1" s="44">
      <c r="B18" s="47" t="n"/>
      <c r="C18" s="142" t="inlineStr">
        <is>
          <t>FORMULA</t>
        </is>
      </c>
      <c r="D18" s="317" t="n"/>
      <c r="E18" s="149" t="inlineStr">
        <is>
          <t>NUMERADOR</t>
        </is>
      </c>
      <c r="F18" s="337" t="n"/>
      <c r="G18" s="339" t="inlineStr">
        <is>
          <t>Valor recuperado en el periodo académico *100</t>
        </is>
      </c>
      <c r="H18" s="336" t="n"/>
      <c r="I18" s="336" t="n"/>
      <c r="J18" s="336" t="n"/>
      <c r="K18" s="337" t="n"/>
      <c r="L18" s="142" t="inlineStr">
        <is>
          <t>UNIDAD DE MEDIDA</t>
        </is>
      </c>
      <c r="M18" s="317" t="n"/>
      <c r="N18" s="211" t="inlineStr">
        <is>
          <t>Porcentual</t>
        </is>
      </c>
      <c r="O18" s="340" t="n"/>
      <c r="P18" s="325" t="n"/>
    </row>
    <row r="19" ht="41.25" customFormat="1" customHeight="1" s="44">
      <c r="B19" s="47" t="n"/>
      <c r="C19" s="308" t="n"/>
      <c r="D19" s="329" t="n"/>
      <c r="E19" s="142" t="inlineStr">
        <is>
          <t>DENOMINADOR</t>
        </is>
      </c>
      <c r="F19" s="304" t="n"/>
      <c r="G19" s="339" t="inlineStr">
        <is>
          <t xml:space="preserve">Valor prestado por fraccionamiento de matrícula (en el periodo) o pendiente de cobro por gratuidad (Histórico). </t>
        </is>
      </c>
      <c r="H19" s="336" t="n"/>
      <c r="I19" s="336" t="n"/>
      <c r="J19" s="336" t="n"/>
      <c r="K19" s="337" t="n"/>
      <c r="L19" s="308" t="n"/>
      <c r="M19" s="329" t="n"/>
      <c r="N19" s="341" t="n"/>
      <c r="O19" s="342" t="n"/>
      <c r="P19" s="47" t="n"/>
    </row>
    <row r="20" ht="15.75" customFormat="1" customHeight="1" s="44">
      <c r="B20" s="47" t="n"/>
      <c r="C20" s="142" t="inlineStr">
        <is>
          <t>TENDENCIA</t>
        </is>
      </c>
      <c r="D20" s="317" t="n"/>
      <c r="E20" s="159" t="inlineStr">
        <is>
          <t>Positiva</t>
        </is>
      </c>
      <c r="F20" s="330" t="n"/>
      <c r="G20" s="340" t="n"/>
      <c r="H20" s="139" t="inlineStr">
        <is>
          <t>NIVEL DE SEGREGACIÓN *</t>
        </is>
      </c>
      <c r="I20" s="317" t="n"/>
      <c r="J20" s="159" t="inlineStr">
        <is>
          <t>Otros</t>
        </is>
      </c>
      <c r="K20" s="340" t="n"/>
      <c r="L20" s="142" t="inlineStr">
        <is>
          <t>ESCALA</t>
        </is>
      </c>
      <c r="M20" s="303" t="n"/>
      <c r="N20" s="303" t="n"/>
      <c r="O20" s="304" t="n"/>
      <c r="P20" s="47" t="n"/>
    </row>
    <row r="21" ht="15.75" customFormat="1" customHeight="1" s="44">
      <c r="B21" s="47" t="n"/>
      <c r="C21" s="305" t="n"/>
      <c r="D21" s="318" t="n"/>
      <c r="E21" s="343" t="n"/>
      <c r="F21" s="325" t="n"/>
      <c r="G21" s="344" t="n"/>
      <c r="H21" s="305" t="n"/>
      <c r="I21" s="318" t="n"/>
      <c r="J21" s="343" t="n"/>
      <c r="K21" s="344" t="n"/>
      <c r="L21" s="63" t="inlineStr">
        <is>
          <t>Deficiente</t>
        </is>
      </c>
      <c r="M21" s="63" t="inlineStr">
        <is>
          <t>Aceptable</t>
        </is>
      </c>
      <c r="N21" s="63" t="inlineStr">
        <is>
          <t>Bueno</t>
        </is>
      </c>
      <c r="O21" s="63" t="inlineStr">
        <is>
          <t>Excelente</t>
        </is>
      </c>
      <c r="P21" s="47" t="n"/>
    </row>
    <row r="22" ht="15.75" customFormat="1" customHeight="1" s="44">
      <c r="B22" s="47" t="n"/>
      <c r="C22" s="308" t="n"/>
      <c r="D22" s="329" t="n"/>
      <c r="E22" s="341" t="n"/>
      <c r="F22" s="345" t="n"/>
      <c r="G22" s="342" t="n"/>
      <c r="H22" s="308" t="n"/>
      <c r="I22" s="329" t="n"/>
      <c r="J22" s="341" t="n"/>
      <c r="K22" s="342" t="n"/>
      <c r="L22" s="83" t="inlineStr">
        <is>
          <t>0% - 70%</t>
        </is>
      </c>
      <c r="M22" s="84" t="inlineStr">
        <is>
          <t>70.1% - 80%</t>
        </is>
      </c>
      <c r="N22" s="85" t="inlineStr">
        <is>
          <t>80.1% - 90%</t>
        </is>
      </c>
      <c r="O22" s="86" t="inlineStr">
        <is>
          <t>90.1% - 100%</t>
        </is>
      </c>
      <c r="P22" s="47" t="n"/>
    </row>
    <row r="23" ht="26.25" customFormat="1" customHeight="1" s="44">
      <c r="B23" s="47" t="n"/>
      <c r="C23" s="142" t="inlineStr">
        <is>
          <t>ORIGEN DE DATOS NUMERADOR</t>
        </is>
      </c>
      <c r="D23" s="304" t="n"/>
      <c r="E23" s="228" t="inlineStr">
        <is>
          <t>Documento en Excel</t>
        </is>
      </c>
      <c r="F23" s="336" t="n"/>
      <c r="G23" s="337" t="n"/>
      <c r="H23" s="346" t="inlineStr">
        <is>
          <t>FRECUENCIA DE LA MEDICIÓN</t>
        </is>
      </c>
      <c r="I23" s="317" t="n"/>
      <c r="J23" s="159" t="inlineStr">
        <is>
          <t>SEMESTRAL</t>
        </is>
      </c>
      <c r="K23" s="340" t="n"/>
      <c r="L23" s="142" t="inlineStr">
        <is>
          <t>FRECUENCIA DE RESULTADO</t>
        </is>
      </c>
      <c r="M23" s="317" t="n"/>
      <c r="N23" s="159" t="inlineStr">
        <is>
          <t>SEMESTRAL</t>
        </is>
      </c>
      <c r="O23" s="340" t="n"/>
      <c r="P23" s="47" t="n"/>
    </row>
    <row r="24" ht="26.25" customFormat="1" customHeight="1" s="44">
      <c r="B24" s="47" t="n"/>
      <c r="C24" s="142" t="inlineStr">
        <is>
          <t>ORIGEN DE DATOS DENOMINADOR</t>
        </is>
      </c>
      <c r="D24" s="304" t="n"/>
      <c r="E24" s="228" t="inlineStr">
        <is>
          <t>Documento en Excel</t>
        </is>
      </c>
      <c r="F24" s="336" t="n"/>
      <c r="G24" s="337" t="n"/>
      <c r="H24" s="309" t="n"/>
      <c r="I24" s="329" t="n"/>
      <c r="J24" s="341" t="n"/>
      <c r="K24" s="342" t="n"/>
      <c r="L24" s="308" t="n"/>
      <c r="M24" s="329" t="n"/>
      <c r="N24" s="341" t="n"/>
      <c r="O24" s="342" t="n"/>
      <c r="P24" s="47" t="n"/>
    </row>
    <row r="25" ht="15.75" customFormat="1" customHeight="1" s="44">
      <c r="B25" s="47" t="n"/>
      <c r="C25" s="49" t="n"/>
      <c r="D25" s="49" t="n"/>
      <c r="E25" s="171" t="n"/>
      <c r="F25" s="171" t="n"/>
      <c r="G25" s="49" t="n"/>
      <c r="H25" s="49" t="n"/>
      <c r="I25" s="49" t="n"/>
      <c r="J25" s="171" t="n"/>
      <c r="K25" s="171" t="n"/>
      <c r="L25" s="49" t="n"/>
      <c r="M25" s="49" t="n"/>
      <c r="N25" s="171" t="n"/>
      <c r="O25" s="171" t="n"/>
      <c r="P25" s="47" t="n"/>
    </row>
    <row r="26" ht="15" customFormat="1" customHeight="1" s="44">
      <c r="B26" s="47" t="n"/>
      <c r="C26" s="136" t="inlineStr">
        <is>
          <t>RESULTADOS</t>
        </is>
      </c>
      <c r="D26" s="303" t="n"/>
      <c r="E26" s="303" t="n"/>
      <c r="F26" s="303" t="n"/>
      <c r="G26" s="303" t="n"/>
      <c r="H26" s="303" t="n"/>
      <c r="I26" s="303" t="n"/>
      <c r="J26" s="303" t="n"/>
      <c r="K26" s="303" t="n"/>
      <c r="L26" s="303" t="n"/>
      <c r="M26" s="303" t="n"/>
      <c r="N26" s="303" t="n"/>
      <c r="O26" s="304" t="n"/>
      <c r="P26" s="47" t="n"/>
    </row>
    <row r="27" ht="15" customFormat="1" customHeight="1" s="44">
      <c r="B27" s="47" t="n"/>
      <c r="C27" s="146" t="n"/>
      <c r="D27" s="330" t="n"/>
      <c r="E27" s="330" t="n"/>
      <c r="F27" s="330" t="n"/>
      <c r="G27" s="330" t="n"/>
      <c r="H27" s="330" t="n"/>
      <c r="I27" s="340" t="n"/>
      <c r="J27" s="197" t="inlineStr">
        <is>
          <t>ANÁLISIS DE DATOS</t>
        </is>
      </c>
      <c r="K27" s="300" t="n"/>
      <c r="L27" s="300" t="n"/>
      <c r="M27" s="300" t="n"/>
      <c r="N27" s="300" t="n"/>
      <c r="O27" s="317" t="n"/>
      <c r="P27" s="148" t="n"/>
    </row>
    <row r="28" ht="16.5" customFormat="1" customHeight="1" s="44">
      <c r="B28" s="47" t="n"/>
      <c r="C28" s="343" t="n"/>
      <c r="D28" s="325" t="n"/>
      <c r="E28" s="325" t="n"/>
      <c r="F28" s="325" t="n"/>
      <c r="G28" s="325" t="n"/>
      <c r="H28" s="325" t="n"/>
      <c r="I28" s="344" t="n"/>
      <c r="J28" s="222" t="inlineStr">
        <is>
          <t>Para el período académico 2026-1, la cartera correspondiente al fraccionamiento de matrícula inició con un saldo total de $30.731.400. Gracias a las gestiones de cobro adelantadas por la Oficina de Apoyo Financiero, se logró recuperar la suma de $30.358.266, quedando un saldo pendiente de $373.134, el cual se encuentra programado para ser cancelado durante el mes de julio.
En cuanto a la cartera por estudiantes excluidos del beneficio de gratuidad, inicialmente se registró un saldo de $61.815.809. No obstante, durante el mes de enero de 2026 se reportó la exclusión de 12 estudiantes correspondiente al período académico 2025-2, lo que incrementó la cartera total a $78.155.343. Como resultado de las acciones de recuperación de cartera adelantadas, se obtuvo un recaudo de $3.640.784 durante el período evaluado</t>
        </is>
      </c>
      <c r="K28" s="325" t="n"/>
      <c r="L28" s="325" t="n"/>
      <c r="M28" s="325" t="n"/>
      <c r="N28" s="325" t="n"/>
      <c r="O28" s="344" t="n"/>
      <c r="P28" s="325" t="n"/>
    </row>
    <row r="29" ht="15.75" customFormat="1" customHeight="1" s="44">
      <c r="B29" s="47" t="n"/>
      <c r="C29" s="343" t="n"/>
      <c r="D29" s="325" t="n"/>
      <c r="E29" s="325" t="n"/>
      <c r="F29" s="325" t="n"/>
      <c r="G29" s="325" t="n"/>
      <c r="H29" s="325" t="n"/>
      <c r="I29" s="344" t="n"/>
      <c r="J29" s="325" t="n"/>
      <c r="K29" s="325" t="n"/>
      <c r="L29" s="325" t="n"/>
      <c r="M29" s="325" t="n"/>
      <c r="N29" s="325" t="n"/>
      <c r="O29" s="344" t="n"/>
      <c r="P29" s="47" t="n"/>
    </row>
    <row r="30" ht="15.75" customFormat="1" customHeight="1" s="44">
      <c r="B30" s="47" t="n"/>
      <c r="C30" s="343" t="n"/>
      <c r="D30" s="325" t="n"/>
      <c r="E30" s="325" t="n"/>
      <c r="F30" s="325" t="n"/>
      <c r="G30" s="325" t="n"/>
      <c r="H30" s="325" t="n"/>
      <c r="I30" s="344" t="n"/>
      <c r="J30" s="325" t="n"/>
      <c r="K30" s="325" t="n"/>
      <c r="L30" s="325" t="n"/>
      <c r="M30" s="325" t="n"/>
      <c r="N30" s="325" t="n"/>
      <c r="O30" s="344" t="n"/>
      <c r="P30" s="47" t="n"/>
    </row>
    <row r="31" ht="15.75" customFormat="1" customHeight="1" s="44">
      <c r="B31" s="47" t="n"/>
      <c r="C31" s="343" t="n"/>
      <c r="D31" s="325" t="n"/>
      <c r="E31" s="325" t="n"/>
      <c r="F31" s="325" t="n"/>
      <c r="G31" s="325" t="n"/>
      <c r="H31" s="325" t="n"/>
      <c r="I31" s="344" t="n"/>
      <c r="J31" s="325" t="n"/>
      <c r="K31" s="325" t="n"/>
      <c r="L31" s="325" t="n"/>
      <c r="M31" s="325" t="n"/>
      <c r="N31" s="325" t="n"/>
      <c r="O31" s="344" t="n"/>
      <c r="P31" s="47" t="n"/>
    </row>
    <row r="32" ht="15.75" customFormat="1" customHeight="1" s="44">
      <c r="B32" s="47" t="n"/>
      <c r="C32" s="343" t="n"/>
      <c r="D32" s="325" t="n"/>
      <c r="E32" s="325" t="n"/>
      <c r="F32" s="325" t="n"/>
      <c r="G32" s="325" t="n"/>
      <c r="H32" s="325" t="n"/>
      <c r="I32" s="344" t="n"/>
      <c r="J32" s="325" t="n"/>
      <c r="K32" s="325" t="n"/>
      <c r="L32" s="325" t="n"/>
      <c r="M32" s="325" t="n"/>
      <c r="N32" s="325" t="n"/>
      <c r="O32" s="344" t="n"/>
      <c r="P32" s="47" t="n"/>
    </row>
    <row r="33" ht="16.5" customFormat="1" customHeight="1" s="44">
      <c r="B33" s="47" t="n"/>
      <c r="C33" s="343" t="n"/>
      <c r="D33" s="325" t="n"/>
      <c r="E33" s="325" t="n"/>
      <c r="F33" s="325" t="n"/>
      <c r="G33" s="325" t="n"/>
      <c r="H33" s="325" t="n"/>
      <c r="I33" s="344" t="n"/>
      <c r="J33" s="345" t="n"/>
      <c r="K33" s="345" t="n"/>
      <c r="L33" s="345" t="n"/>
      <c r="M33" s="345" t="n"/>
      <c r="N33" s="345" t="n"/>
      <c r="O33" s="342" t="n"/>
      <c r="P33" s="47" t="n"/>
    </row>
    <row r="34" ht="15.75" customFormat="1" customHeight="1" s="44">
      <c r="B34" s="47" t="n"/>
      <c r="C34" s="343" t="n"/>
      <c r="D34" s="325" t="n"/>
      <c r="E34" s="325" t="n"/>
      <c r="F34" s="325" t="n"/>
      <c r="G34" s="325" t="n"/>
      <c r="H34" s="325" t="n"/>
      <c r="I34" s="344" t="n"/>
      <c r="J34" s="190" t="inlineStr">
        <is>
          <t>ACCIÓN FORMULADA</t>
        </is>
      </c>
      <c r="O34" s="318" t="n"/>
      <c r="P34" s="47" t="n"/>
    </row>
    <row r="35" ht="16.5" customFormat="1" customHeight="1" s="44">
      <c r="B35" s="47" t="n"/>
      <c r="C35" s="343" t="n"/>
      <c r="D35" s="325" t="n"/>
      <c r="E35" s="325" t="n"/>
      <c r="F35" s="325" t="n"/>
      <c r="G35" s="325" t="n"/>
      <c r="H35" s="325" t="n"/>
      <c r="I35" s="344" t="n"/>
      <c r="J35" s="222" t="inlineStr">
        <is>
          <t>Durante el período evaluado se implementaron las siguientes acciones de cobro:
- Contacto telefónico con los estudiantes deudores.
- Envío de comunicaciones mediante correo electrónico.
- Seguimiento a través de mensajes enviados por Microsoft Teams.
- Formalización de acuerdos de pago con aquellos estudiantes que manifestaron su voluntad de cancelar la obligación.
Observación: Es importante señalar que la cartera correspondiente a estudiantes excluidos del beneficio de gratuidad de los períodos 2025-2 y anteriores presenta un bajo porcentaje de recuperación. Esta situación obedece a que, para estas obligaciones, la Universidad no cuenta con un soporte jurídico que permita adelantar procesos de cobro coactivo o judicial. Adicionalmente, en su mayoría corresponde a estudiantes que perdieron la calidad de estudiante y no tienen posibilidad de reintegrarse a la Universidad, lo que reduce significativamente la efectividad de las estrategias de contacto y recuperación, debido a la escasa respuesta a las gestiones de cobro realizadas.</t>
        </is>
      </c>
      <c r="K35" s="325" t="n"/>
      <c r="L35" s="325" t="n"/>
      <c r="M35" s="325" t="n"/>
      <c r="N35" s="325" t="n"/>
      <c r="O35" s="344" t="n"/>
      <c r="P35" s="47" t="n"/>
    </row>
    <row r="36" ht="15.75" customFormat="1" customHeight="1" s="44">
      <c r="B36" s="47" t="n"/>
      <c r="C36" s="343" t="n"/>
      <c r="D36" s="325" t="n"/>
      <c r="E36" s="325" t="n"/>
      <c r="F36" s="325" t="n"/>
      <c r="G36" s="325" t="n"/>
      <c r="H36" s="325" t="n"/>
      <c r="I36" s="344" t="n"/>
      <c r="J36" s="325" t="n"/>
      <c r="K36" s="325" t="n"/>
      <c r="L36" s="325" t="n"/>
      <c r="M36" s="325" t="n"/>
      <c r="N36" s="325" t="n"/>
      <c r="O36" s="344" t="n"/>
      <c r="P36" s="47" t="n"/>
    </row>
    <row r="37" ht="15.75" customFormat="1" customHeight="1" s="44">
      <c r="B37" s="47" t="n"/>
      <c r="C37" s="343" t="n"/>
      <c r="D37" s="325" t="n"/>
      <c r="E37" s="325" t="n"/>
      <c r="F37" s="325" t="n"/>
      <c r="G37" s="325" t="n"/>
      <c r="H37" s="325" t="n"/>
      <c r="I37" s="344" t="n"/>
      <c r="J37" s="325" t="n"/>
      <c r="K37" s="325" t="n"/>
      <c r="L37" s="325" t="n"/>
      <c r="M37" s="325" t="n"/>
      <c r="N37" s="325" t="n"/>
      <c r="O37" s="344" t="n"/>
      <c r="P37" s="47" t="n"/>
    </row>
    <row r="38" ht="15.75" customFormat="1" customHeight="1" s="44">
      <c r="B38" s="47" t="n"/>
      <c r="C38" s="343" t="n"/>
      <c r="D38" s="325" t="n"/>
      <c r="E38" s="325" t="n"/>
      <c r="F38" s="325" t="n"/>
      <c r="G38" s="325" t="n"/>
      <c r="H38" s="325" t="n"/>
      <c r="I38" s="344" t="n"/>
      <c r="J38" s="325" t="n"/>
      <c r="K38" s="325" t="n"/>
      <c r="L38" s="325" t="n"/>
      <c r="M38" s="325" t="n"/>
      <c r="N38" s="325" t="n"/>
      <c r="O38" s="344" t="n"/>
      <c r="P38" s="47" t="n"/>
    </row>
    <row r="39" ht="15.75" customFormat="1" customHeight="1" s="44">
      <c r="B39" s="47" t="n"/>
      <c r="C39" s="343" t="n"/>
      <c r="D39" s="325" t="n"/>
      <c r="E39" s="325" t="n"/>
      <c r="F39" s="325" t="n"/>
      <c r="G39" s="325" t="n"/>
      <c r="H39" s="325" t="n"/>
      <c r="I39" s="344" t="n"/>
      <c r="J39" s="325" t="n"/>
      <c r="K39" s="325" t="n"/>
      <c r="L39" s="325" t="n"/>
      <c r="M39" s="325" t="n"/>
      <c r="N39" s="325" t="n"/>
      <c r="O39" s="344" t="n"/>
      <c r="P39" s="47" t="n"/>
    </row>
    <row r="40" ht="16.5" customFormat="1" customHeight="1" s="44">
      <c r="B40" s="47" t="n"/>
      <c r="C40" s="343" t="n"/>
      <c r="D40" s="325" t="n"/>
      <c r="E40" s="325" t="n"/>
      <c r="F40" s="325" t="n"/>
      <c r="G40" s="325" t="n"/>
      <c r="H40" s="325" t="n"/>
      <c r="I40" s="344" t="n"/>
      <c r="J40" s="345" t="n"/>
      <c r="K40" s="345" t="n"/>
      <c r="L40" s="345" t="n"/>
      <c r="M40" s="345" t="n"/>
      <c r="N40" s="345" t="n"/>
      <c r="O40" s="342" t="n"/>
      <c r="P40" s="47" t="n"/>
    </row>
    <row r="41" ht="15.75" customFormat="1" customHeight="1" s="44">
      <c r="B41" s="47" t="n"/>
      <c r="C41" s="343" t="n"/>
      <c r="D41" s="325" t="n"/>
      <c r="E41" s="325" t="n"/>
      <c r="F41" s="325" t="n"/>
      <c r="G41" s="325" t="n"/>
      <c r="H41" s="325" t="n"/>
      <c r="I41" s="344" t="n"/>
      <c r="J41" s="190" t="inlineStr">
        <is>
          <t xml:space="preserve">RESPONSABLE </t>
        </is>
      </c>
      <c r="O41" s="318" t="n"/>
      <c r="P41" s="47" t="n"/>
    </row>
    <row r="42" ht="15.75" customFormat="1" customHeight="1" s="44">
      <c r="B42" s="47" t="n"/>
      <c r="C42" s="343" t="n"/>
      <c r="D42" s="325" t="n"/>
      <c r="E42" s="325" t="n"/>
      <c r="F42" s="325" t="n"/>
      <c r="G42" s="325" t="n"/>
      <c r="H42" s="325" t="n"/>
      <c r="I42" s="344" t="n"/>
      <c r="J42" s="199">
        <f>+E14</f>
        <v/>
      </c>
      <c r="K42" s="325" t="n"/>
      <c r="L42" s="325" t="n"/>
      <c r="M42" s="325" t="n"/>
      <c r="N42" s="325" t="n"/>
      <c r="O42" s="344" t="n"/>
      <c r="P42" s="47" t="n"/>
    </row>
    <row r="43" ht="16.5" customFormat="1" customHeight="1" s="44">
      <c r="B43" s="47" t="n"/>
      <c r="C43" s="341" t="n"/>
      <c r="D43" s="345" t="n"/>
      <c r="E43" s="345" t="n"/>
      <c r="F43" s="345" t="n"/>
      <c r="G43" s="345" t="n"/>
      <c r="H43" s="345" t="n"/>
      <c r="I43" s="342" t="n"/>
      <c r="J43" s="201" t="n"/>
      <c r="K43" s="345" t="n"/>
      <c r="L43" s="345" t="n"/>
      <c r="M43" s="345" t="n"/>
      <c r="N43" s="345" t="n"/>
      <c r="O43" s="342" t="n"/>
      <c r="P43" s="47" t="n"/>
    </row>
    <row r="44" ht="16.5" customFormat="1" customHeight="1" s="44">
      <c r="B44" s="47" t="n"/>
      <c r="C44" s="50" t="n"/>
      <c r="D44" s="50" t="n"/>
      <c r="E44" s="50" t="n"/>
      <c r="F44" s="50" t="n"/>
      <c r="G44" s="50" t="n"/>
      <c r="H44" s="50" t="n"/>
      <c r="I44" s="50" t="n"/>
      <c r="J44" s="50" t="n"/>
      <c r="K44" s="50" t="n"/>
      <c r="L44" s="50" t="n"/>
      <c r="M44" s="50" t="n"/>
      <c r="N44" s="50" t="n"/>
      <c r="O44" s="50" t="n"/>
      <c r="P44" s="47" t="n"/>
    </row>
    <row r="45" ht="15" customFormat="1" customHeight="1" s="52">
      <c r="B45" s="51" t="n"/>
      <c r="C45" s="347" t="inlineStr">
        <is>
          <t>PERIODO DE EVALUACIÓN</t>
        </is>
      </c>
      <c r="D45" s="309" t="n"/>
      <c r="E45" s="309" t="n"/>
      <c r="F45" s="309" t="n"/>
      <c r="G45" s="309" t="n"/>
      <c r="H45" s="309" t="n"/>
      <c r="I45" s="309" t="n"/>
      <c r="J45" s="309" t="n"/>
      <c r="K45" s="309" t="n"/>
      <c r="L45" s="309" t="n"/>
      <c r="M45" s="309" t="n"/>
      <c r="N45" s="309" t="n"/>
      <c r="O45" s="329" t="n"/>
      <c r="P45" s="51" t="n"/>
    </row>
    <row r="46" customFormat="1" s="52">
      <c r="B46" s="51" t="n"/>
      <c r="C46" s="142" t="inlineStr">
        <is>
          <t>MES</t>
        </is>
      </c>
      <c r="D46" s="63">
        <f>IF(J23="MENSUAL","ENERO",IF(J23="TRIMESTRAL","MARZO",IF(J23="SEMESTRAL","JUNIO",IF(J23="ANUAL",YEAR(TODAY()),""))))</f>
        <v/>
      </c>
      <c r="E46" s="63">
        <f>IF(J23="MENSUAL","FEBRERO",IF(J23="TRIMESTRAL","JUNIO",IF(J23="SEMESTRAL","DICIEMBRE","")))</f>
        <v/>
      </c>
      <c r="F46" s="63">
        <f>IF(J23="MENSUAL","MARZO",IF(J23="TRIMESTRAL","SEPTIEMBRE",""))</f>
        <v/>
      </c>
      <c r="G46" s="63">
        <f>IF(J23="MENSUAL","ABRIL",IF(J23="TRIMESTRAL","DICIEMBRE",""))</f>
        <v/>
      </c>
      <c r="H46" s="63">
        <f>IF(J23="MENSUAL","MAYO","")</f>
        <v/>
      </c>
      <c r="I46" s="63">
        <f>IF(J23="MENSUAL","JUNIO","")</f>
        <v/>
      </c>
      <c r="J46" s="63">
        <f>IF(J23="MENSUAL","JULIO","")</f>
        <v/>
      </c>
      <c r="K46" s="63">
        <f>IF(J23="MENSUAL","AGOSTO","")</f>
        <v/>
      </c>
      <c r="L46" s="63">
        <f>IF(J23="MENSUAL","SEPTIEMBRE","")</f>
        <v/>
      </c>
      <c r="M46" s="63">
        <f>IF(J23="MENSUAL","OCTUBRE","")</f>
        <v/>
      </c>
      <c r="N46" s="63">
        <f>IF(J23="MENSUAL","NOVIEMBRE","")</f>
        <v/>
      </c>
      <c r="O46" s="63">
        <f>IF(J23="MENSUAL","DICIEMBRE","")</f>
        <v/>
      </c>
      <c r="P46" s="51" t="n"/>
    </row>
    <row r="47" ht="45" customFormat="1" customHeight="1" s="52">
      <c r="B47" s="51" t="n"/>
      <c r="C47" s="139">
        <f>G18</f>
        <v/>
      </c>
      <c r="D47" s="355" t="n">
        <v>33999050</v>
      </c>
      <c r="E47" s="159" t="n"/>
      <c r="F47" s="159" t="n"/>
      <c r="G47" s="159" t="n"/>
      <c r="H47" s="159" t="n"/>
      <c r="I47" s="159" t="n"/>
      <c r="J47" s="159" t="n"/>
      <c r="K47" s="159" t="n"/>
      <c r="L47" s="159" t="n"/>
      <c r="M47" s="159" t="n"/>
      <c r="N47" s="159" t="n"/>
      <c r="O47" s="159" t="n"/>
      <c r="P47" s="51" t="n"/>
    </row>
    <row r="48" ht="90" customFormat="1" customHeight="1" s="52">
      <c r="B48" s="51" t="n"/>
      <c r="C48" s="139">
        <f>G19</f>
        <v/>
      </c>
      <c r="D48" s="355" t="n">
        <v>108886743</v>
      </c>
      <c r="E48" s="159" t="n"/>
      <c r="F48" s="159" t="n"/>
      <c r="G48" s="159" t="n"/>
      <c r="H48" s="159" t="n"/>
      <c r="I48" s="159" t="n"/>
      <c r="J48" s="159" t="n"/>
      <c r="K48" s="159" t="n"/>
      <c r="L48" s="159" t="n"/>
      <c r="M48" s="159" t="n"/>
      <c r="N48" s="159" t="n"/>
      <c r="O48" s="159" t="n"/>
      <c r="P48" s="53" t="n"/>
    </row>
    <row r="49" customFormat="1" s="52">
      <c r="B49" s="51" t="n"/>
      <c r="C49" s="66" t="inlineStr">
        <is>
          <t xml:space="preserve">VALOR </t>
        </is>
      </c>
      <c r="D49" s="68">
        <f>IFERROR(IF($E$17=1,D47/D48,IF($E$17=2,D47,"")),"")</f>
        <v/>
      </c>
      <c r="E49" s="68">
        <f>IFERROR(IF($E$17=1,E47/E48,IF($E$17=2,E47,"")),"")</f>
        <v/>
      </c>
      <c r="F49" s="68">
        <f>IFERROR(IF($E$17=1,F47/F48,IF($E$17=2,F47,"")),"")</f>
        <v/>
      </c>
      <c r="G49" s="68">
        <f>IFERROR(IF($E$17=1,G47/G48,IF($E$17=2,G47,"")),"")</f>
        <v/>
      </c>
      <c r="H49" s="68">
        <f>IFERROR(IF($E$17=1,H47/H48,IF($E$17=2,H47,"")),"")</f>
        <v/>
      </c>
      <c r="I49" s="68">
        <f>IFERROR(IF($E$17=1,I47/I48,IF($E$17=2,I47,"")),"")</f>
        <v/>
      </c>
      <c r="J49" s="68">
        <f>IFERROR(IF($E$17=1,J47/J48,IF($E$17=2,J47,"")),"")</f>
        <v/>
      </c>
      <c r="K49" s="68">
        <f>IFERROR(IF($E$17=1,K47/K48,IF($E$17=2,K47,"")),"")</f>
        <v/>
      </c>
      <c r="L49" s="68">
        <f>IFERROR(IF($E$17=1,L47/L48,IF($E$17=2,L47,"")),"")</f>
        <v/>
      </c>
      <c r="M49" s="68">
        <f>IFERROR(IF($E$17=1,M47/M48,IF($E$17=2,M47,"")),"")</f>
        <v/>
      </c>
      <c r="N49" s="68">
        <f>IFERROR(IF($E$17=1,N47/N48,IF($E$17=2,N47,"")),"")</f>
        <v/>
      </c>
      <c r="O49" s="68">
        <f>IFERROR(IF($E$17=1,O47/O48,IF($E$17=2,O47,"")),"")</f>
        <v/>
      </c>
      <c r="P49" s="51" t="n"/>
    </row>
    <row r="50" customFormat="1" s="52">
      <c r="B50" s="51" t="n"/>
      <c r="C50" s="67" t="inlineStr">
        <is>
          <t>META PONDERADA</t>
        </is>
      </c>
      <c r="D50" s="68">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8">
        <f>IF(AND(N23="ANUAL",J23="MENSUAL"),N17/12+E50,IF(AND(N23="ANUAL",J23="TRIMESTRAL"),N17/4+E50,IF(AND(N23="SEMESTRAL",J23="MENSUAL"),N17/6+E50,IF(AND(N23="SEMESTRAL",J23="TRIMESTRAL"),N17/2,IF(AND(N23="TRIMESTRAL",J23="MENSUAL"),N17/3+E50,IF(AND(N23="TRIMESTRAL",J23="TRIMESTRAL"),N17,IF(AND(N23="MENSUAL",J23="MENSUAL"),N17,"")))))))</f>
        <v/>
      </c>
      <c r="G50" s="68">
        <f>IF(AND(N23="ANUAL",J23="MENSUAL"),N17/12+F50,IF(AND(N23="ANUAL",J23="TRIMESTRAL"),N17/4+F50,IF(AND(N23="SEMESTRAL",J23="MENSUAL"),N17/6+F50,IF(AND(N23="SEMESTRAL",J23="TRIMESTRAL"),N17/2+F50,IF(AND(N23="TRIMESTRAL",J23="MENSUAL"),N17/3,IF(AND(N23="TRIMESTRAL",J23="TRIMESTRAL"),N17,IF(AND(N23="MENSUAL",J23="MENSUAL"),N17,"")))))))</f>
        <v/>
      </c>
      <c r="H50" s="68">
        <f>IF(AND($N$23="ANUAL",$J$23="MENSUAL"),$N$17/12+G50,IF(AND(N23="SEMESTRAL",J23="MENSUAL"),N17/6+G50,IF(AND(N23="TRIMESTRAL",J23="MENSUAL"),N17/3+G50,IF(AND(N23="MENSUAL",J23="MENSUAL"),N17,""))))</f>
        <v/>
      </c>
      <c r="I50" s="68">
        <f>IF(AND($N$23="ANUAL",$J$23="MENSUAL"),$N$17/12+H50,IF(AND(N23="SEMESTRAL",J23="MENSUAL"),N17/6+H50,IF(AND(N23="TRIMESTRAL",J23="MENSUAL"),N17/3+H50,IF(AND(N23="MENSUAL",J23="MENSUAL"),N17,""))))</f>
        <v/>
      </c>
      <c r="J50" s="68">
        <f>IF(AND($N$23="ANUAL",$J$23="MENSUAL"),$N$17/12+I50,IF(AND(N23="SEMESTRAL",J23="MENSUAL"),N17/6,IF(AND(N23="TRIMESTRAL",J23="MENSUAL"),N17/3,IF(AND(N23="MENSUAL",J23="MENSUAL"),N17,""))))</f>
        <v/>
      </c>
      <c r="K50" s="68">
        <f>IF(AND($N$23="ANUAL",$J$23="MENSUAL"),$N$17/12+J50,IF(AND(N23="SEMESTRAL",J23="MENSUAL"),N17/6+J50,IF(AND(N23="TRIMESTRAL",J23="MENSUAL"),N17/3+J50,IF(AND(N23="MENSUAL",J23="MENSUAL"),N17,""))))</f>
        <v/>
      </c>
      <c r="L50" s="68">
        <f>IF(AND($N$23="ANUAL",$J$23="MENSUAL"),$N$17/12+K50,IF(AND(N23="SEMESTRAL",J23="MENSUAL"),N17/6+K50,IF(AND(N23="TRIMESTRAL",J23="MENSUAL"),N17/3+K50,IF(AND(N23="MENSUAL",J23="MENSUAL"),N17,""))))</f>
        <v/>
      </c>
      <c r="M50" s="68">
        <f>IF(AND($N$23="ANUAL",$J$23="MENSUAL"),$N$17/12+L50,IF(AND(N23="SEMESTRAL",J23="MENSUAL"),N17/6+L50,IF(AND(N23="TRIMESTRAL",J23="MENSUAL"),N17/3,IF(AND(N23="MENSUAL",J23="MENSUAL"),N17,""))))</f>
        <v/>
      </c>
      <c r="N50" s="68">
        <f>IF(AND($N$23="ANUAL",$J$23="MENSUAL"),$N$17/12+M50,IF(AND(N23="SEMESTRAL",J23="MENSUAL"),N17/6+M50,IF(AND(N23="TRIMESTRAL",J23="MENSUAL"),N17/3+M50,IF(AND(N23="MENSUAL",J23="MENSUAL"),N17,""))))</f>
        <v/>
      </c>
      <c r="O50" s="68">
        <f>IF(AND($N$23="ANUAL",$J$23="MENSUAL"),$N$17/12+N50,IF(AND(N23="SEMESTRAL",J23="MENSUAL"),N17/6+N50,IF(AND(N23="TRIMESTRAL",J23="MENSUAL"),N17/3+N50,IF(AND(N23="MENSUAL",J23="MENSUAL"),N17,""))))</f>
        <v/>
      </c>
      <c r="P50" s="51" t="n"/>
    </row>
    <row r="51" customFormat="1" s="52">
      <c r="B51" s="51" t="n"/>
      <c r="C51" s="50" t="n"/>
      <c r="D51" s="50" t="n"/>
      <c r="E51" s="50" t="n"/>
      <c r="F51" s="50" t="n"/>
      <c r="G51" s="50" t="n"/>
      <c r="H51" s="50" t="n"/>
      <c r="I51" s="50" t="n"/>
      <c r="J51" s="50" t="n"/>
      <c r="K51" s="50" t="n"/>
      <c r="L51" s="50" t="n"/>
      <c r="M51" s="50" t="n"/>
      <c r="N51" s="50" t="n"/>
      <c r="O51" s="50" t="n"/>
      <c r="P51" s="51" t="n"/>
    </row>
    <row r="52" customFormat="1" s="55">
      <c r="A52" s="54" t="n"/>
      <c r="B52" s="26" t="n"/>
      <c r="C52" s="205" t="inlineStr">
        <is>
          <t>NIVEL DE SEGREGACIÓN *</t>
        </is>
      </c>
      <c r="D52" s="300" t="n"/>
      <c r="E52" s="300" t="n"/>
      <c r="F52" s="300" t="n"/>
      <c r="G52" s="300" t="n"/>
      <c r="H52" s="300" t="n"/>
      <c r="I52" s="300" t="n"/>
      <c r="J52" s="300" t="n"/>
      <c r="K52" s="300" t="n"/>
      <c r="L52" s="300" t="n"/>
      <c r="M52" s="300" t="n"/>
      <c r="N52" s="300" t="n"/>
      <c r="O52" s="317" t="n"/>
      <c r="P52" s="26" t="n"/>
      <c r="Q52" s="54" t="n"/>
      <c r="R52" s="54" t="n"/>
      <c r="S52" s="54" t="n"/>
      <c r="T52" s="54" t="n"/>
      <c r="U52" s="54" t="n"/>
      <c r="V52" s="54" t="n"/>
      <c r="W52" s="54" t="n"/>
      <c r="X52" s="54" t="n"/>
      <c r="Y52" s="54" t="n"/>
      <c r="Z52" s="54" t="n"/>
      <c r="AA52" s="54" t="n"/>
      <c r="AB52" s="54" t="n"/>
    </row>
    <row r="53" customFormat="1" s="55">
      <c r="A53" s="54" t="n"/>
      <c r="B53" s="26" t="n"/>
      <c r="C53" s="206" t="inlineStr">
        <is>
          <t>UNIDAD SEGREGADA (Ej. Facultad, Programa Académico, Área)</t>
        </is>
      </c>
      <c r="D53" s="348" t="n"/>
      <c r="E53" s="348" t="n"/>
      <c r="F53" s="349" t="n"/>
      <c r="G53" s="207" t="inlineStr">
        <is>
          <t>RESULTADO</t>
        </is>
      </c>
      <c r="H53" s="348" t="n"/>
      <c r="I53" s="348" t="n"/>
      <c r="J53" s="349" t="n"/>
      <c r="K53" s="207" t="inlineStr">
        <is>
          <t>ANALISIS DE DATOS SEGREGADO</t>
        </is>
      </c>
      <c r="L53" s="348" t="n"/>
      <c r="M53" s="348" t="n"/>
      <c r="N53" s="348" t="n"/>
      <c r="O53" s="349" t="n"/>
      <c r="P53" s="26" t="n"/>
      <c r="Q53" s="54" t="n"/>
      <c r="R53" s="54" t="n"/>
      <c r="S53" s="54" t="n"/>
      <c r="T53" s="54" t="n"/>
      <c r="U53" s="54" t="n"/>
      <c r="V53" s="54" t="n"/>
      <c r="W53" s="54" t="n"/>
      <c r="X53" s="54" t="n"/>
      <c r="Y53" s="54" t="n"/>
      <c r="Z53" s="54" t="n"/>
      <c r="AA53" s="54" t="n"/>
      <c r="AB53" s="54" t="n"/>
    </row>
    <row r="54" ht="150" customFormat="1" customHeight="1" s="55">
      <c r="A54" s="54" t="n"/>
      <c r="B54" s="26" t="n"/>
      <c r="C54" s="220" t="inlineStr">
        <is>
          <t>FRACCIONAMIENTO</t>
        </is>
      </c>
      <c r="D54" s="348" t="n"/>
      <c r="E54" s="348" t="n"/>
      <c r="F54" s="349" t="n"/>
      <c r="G54" s="221" t="n">
        <v>0.9879</v>
      </c>
      <c r="H54" s="352" t="n"/>
      <c r="I54" s="352" t="n"/>
      <c r="J54" s="353" t="n"/>
      <c r="K54" s="194" t="inlineStr">
        <is>
          <t xml:space="preserve">"Los resultados obtenidos evidencian que la recuperación de la cartera correspondiente al fraccionamiento de matrícula es efectiva y oportuna, reflejándose en un alto porcentaje de recaudo durante el período evaluado. Este comportamiento se explica porque el fraccionamiento constituye una obligación adquirida de manera voluntaria por el estudiante, la cual se formaliza mediante la suscripción de los documentos y compromisos establecidos por la Universidad.
Lo anterior facilita la gestión de seguimiento y cobro por parte de la Oficina de Apoyo Financiero, permitiendo obtener una mayor efectividad en la recuperación de la cartera y contribuyendo al cumplimiento de los indicadores institucionales de recaudo"				</t>
        </is>
      </c>
      <c r="L54" s="352" t="n"/>
      <c r="M54" s="352" t="n"/>
      <c r="N54" s="352" t="n"/>
      <c r="O54" s="353" t="n"/>
      <c r="P54" s="26" t="n"/>
      <c r="Q54" s="54" t="n"/>
      <c r="R54" s="54" t="n"/>
      <c r="S54" s="54" t="n"/>
      <c r="T54" s="54" t="n"/>
      <c r="U54" s="54" t="n"/>
      <c r="V54" s="54" t="n"/>
      <c r="W54" s="54" t="n"/>
      <c r="X54" s="54" t="n"/>
      <c r="Y54" s="54" t="n"/>
      <c r="Z54" s="54" t="n"/>
      <c r="AA54" s="54" t="n"/>
      <c r="AB54" s="54" t="n"/>
    </row>
    <row r="55" ht="189" customFormat="1" customHeight="1" s="55">
      <c r="A55" s="54" t="n"/>
      <c r="B55" s="26" t="n"/>
      <c r="C55" s="220" t="inlineStr">
        <is>
          <t>GRATUIDAD HISTÓRICO</t>
        </is>
      </c>
      <c r="D55" s="348" t="n"/>
      <c r="E55" s="348" t="n"/>
      <c r="F55" s="349" t="n"/>
      <c r="G55" s="221" t="n">
        <v>0.05</v>
      </c>
      <c r="H55" s="352" t="n"/>
      <c r="I55" s="352" t="n"/>
      <c r="J55" s="353" t="n"/>
      <c r="K55" s="194" t="inlineStr">
        <is>
          <t>En relación con la recuperación de la cartera correspondiente a estudiantes excluidos del beneficio de gratuidad, es importante señalar que aproximadamente el 90 % de esta cartera corresponde a personas que actualmente no se encuentran matriculadas en la Universidad y que, al momento de acceder al beneficio, no suscribieron un documento mediante el cual reconocieran formalmente la obligación de reintegrar dichos recursos en caso de perder el beneficio.
Esta situación limita el alcance de las acciones de cobro adelantadas por la Universidad y repercute directamente en los niveles de recuperación de la cartera, razón por la cual el recaudo se realiza de manera gradual y en menor proporción en comparación con otras modalidades de cartera, como el fraccionamiento de matrícula.</t>
        </is>
      </c>
      <c r="L55" s="352" t="n"/>
      <c r="M55" s="352" t="n"/>
      <c r="N55" s="352" t="n"/>
      <c r="O55" s="353" t="n"/>
      <c r="P55" s="26" t="n"/>
      <c r="Q55" s="54" t="n"/>
      <c r="R55" s="54" t="n"/>
      <c r="S55" s="54" t="n"/>
      <c r="T55" s="54" t="n"/>
      <c r="U55" s="54" t="n"/>
      <c r="V55" s="54" t="n"/>
      <c r="W55" s="54" t="n"/>
      <c r="X55" s="54" t="n"/>
      <c r="Y55" s="54" t="n"/>
      <c r="Z55" s="54" t="n"/>
      <c r="AA55" s="54" t="n"/>
      <c r="AB55" s="54" t="n"/>
    </row>
    <row r="56" customFormat="1" s="55">
      <c r="A56" s="54" t="n"/>
      <c r="B56" s="26" t="n"/>
      <c r="C56" s="208" t="n"/>
      <c r="D56" s="352" t="n"/>
      <c r="E56" s="352" t="n"/>
      <c r="F56" s="353" t="n"/>
      <c r="G56" s="210" t="n"/>
      <c r="H56" s="352" t="n"/>
      <c r="I56" s="352" t="n"/>
      <c r="J56" s="353" t="n"/>
      <c r="K56" s="208" t="n"/>
      <c r="L56" s="352" t="n"/>
      <c r="M56" s="352" t="n"/>
      <c r="N56" s="352" t="n"/>
      <c r="O56" s="353" t="n"/>
      <c r="P56" s="26" t="n"/>
      <c r="Q56" s="54" t="n"/>
      <c r="R56" s="54" t="n"/>
      <c r="S56" s="54" t="n"/>
      <c r="T56" s="54" t="n"/>
      <c r="U56" s="54" t="n"/>
      <c r="V56" s="54" t="n"/>
      <c r="W56" s="54" t="n"/>
      <c r="X56" s="54" t="n"/>
      <c r="Y56" s="54" t="n"/>
      <c r="Z56" s="54" t="n"/>
      <c r="AA56" s="54" t="n"/>
      <c r="AB56" s="54" t="n"/>
    </row>
    <row r="57" customFormat="1" s="55">
      <c r="A57" s="54" t="n"/>
      <c r="B57" s="26" t="n"/>
      <c r="C57" s="208" t="n"/>
      <c r="D57" s="352" t="n"/>
      <c r="E57" s="352" t="n"/>
      <c r="F57" s="353" t="n"/>
      <c r="G57" s="208" t="n"/>
      <c r="H57" s="352" t="n"/>
      <c r="I57" s="352" t="n"/>
      <c r="J57" s="353" t="n"/>
      <c r="K57" s="208" t="n"/>
      <c r="L57" s="352" t="n"/>
      <c r="M57" s="352" t="n"/>
      <c r="N57" s="352" t="n"/>
      <c r="O57" s="353" t="n"/>
      <c r="P57" s="26" t="n"/>
      <c r="Q57" s="54" t="n"/>
      <c r="R57" s="54" t="n"/>
      <c r="S57" s="54" t="n"/>
      <c r="T57" s="54" t="n"/>
      <c r="U57" s="54" t="n"/>
      <c r="V57" s="54" t="n"/>
      <c r="W57" s="54" t="n"/>
      <c r="X57" s="54" t="n"/>
      <c r="Y57" s="54" t="n"/>
      <c r="Z57" s="54" t="n"/>
      <c r="AA57" s="54" t="n"/>
      <c r="AB57" s="54" t="n"/>
    </row>
    <row r="58" customFormat="1" s="55">
      <c r="A58" s="54" t="n"/>
      <c r="B58" s="26" t="n"/>
      <c r="C58" s="208" t="n"/>
      <c r="D58" s="352" t="n"/>
      <c r="E58" s="352" t="n"/>
      <c r="F58" s="353" t="n"/>
      <c r="G58" s="208" t="n"/>
      <c r="H58" s="352" t="n"/>
      <c r="I58" s="352" t="n"/>
      <c r="J58" s="353" t="n"/>
      <c r="K58" s="208" t="n"/>
      <c r="L58" s="352" t="n"/>
      <c r="M58" s="352" t="n"/>
      <c r="N58" s="352" t="n"/>
      <c r="O58" s="353" t="n"/>
      <c r="P58" s="26" t="n"/>
      <c r="Q58" s="54" t="n"/>
      <c r="R58" s="54" t="n"/>
      <c r="S58" s="54" t="n"/>
      <c r="T58" s="54" t="n"/>
      <c r="U58" s="54" t="n"/>
      <c r="V58" s="54" t="n"/>
      <c r="W58" s="54" t="n"/>
      <c r="X58" s="54" t="n"/>
      <c r="Y58" s="54" t="n"/>
      <c r="Z58" s="54" t="n"/>
      <c r="AA58" s="54" t="n"/>
      <c r="AB58" s="54" t="n"/>
    </row>
    <row r="59" customFormat="1" s="55">
      <c r="A59" s="54" t="n"/>
      <c r="B59" s="26" t="n"/>
      <c r="C59" s="208" t="n"/>
      <c r="D59" s="352" t="n"/>
      <c r="E59" s="352" t="n"/>
      <c r="F59" s="353" t="n"/>
      <c r="G59" s="208" t="n"/>
      <c r="H59" s="352" t="n"/>
      <c r="I59" s="352" t="n"/>
      <c r="J59" s="353" t="n"/>
      <c r="K59" s="208" t="n"/>
      <c r="L59" s="352" t="n"/>
      <c r="M59" s="352" t="n"/>
      <c r="N59" s="352" t="n"/>
      <c r="O59" s="353" t="n"/>
      <c r="P59" s="26" t="n"/>
      <c r="Q59" s="54" t="n"/>
      <c r="R59" s="54" t="n"/>
      <c r="S59" s="54" t="n"/>
      <c r="T59" s="54" t="n"/>
      <c r="U59" s="54" t="n"/>
      <c r="V59" s="54" t="n"/>
      <c r="W59" s="54" t="n"/>
      <c r="X59" s="54" t="n"/>
      <c r="Y59" s="54" t="n"/>
      <c r="Z59" s="54" t="n"/>
      <c r="AA59" s="54" t="n"/>
      <c r="AB59" s="54" t="n"/>
    </row>
    <row r="60" customFormat="1" s="55">
      <c r="A60" s="54" t="n"/>
      <c r="B60" s="26" t="n"/>
      <c r="C60" s="219" t="n"/>
      <c r="D60" s="354" t="n"/>
      <c r="E60" s="354" t="n"/>
      <c r="F60" s="354" t="n"/>
      <c r="G60" s="219" t="n"/>
      <c r="H60" s="354" t="n"/>
      <c r="I60" s="354" t="n"/>
      <c r="J60" s="354" t="n"/>
      <c r="K60" s="219" t="n"/>
      <c r="L60" s="354" t="n"/>
      <c r="M60" s="354" t="n"/>
      <c r="N60" s="354" t="n"/>
      <c r="O60" s="354" t="n"/>
      <c r="P60" s="26" t="n"/>
      <c r="Q60" s="54" t="n"/>
      <c r="R60" s="54" t="n"/>
      <c r="S60" s="54" t="n"/>
      <c r="T60" s="54" t="n"/>
      <c r="U60" s="54" t="n"/>
      <c r="V60" s="54" t="n"/>
      <c r="W60" s="54" t="n"/>
      <c r="X60" s="54" t="n"/>
      <c r="Y60" s="54" t="n"/>
      <c r="Z60" s="54" t="n"/>
      <c r="AA60" s="54" t="n"/>
      <c r="AB60" s="54" t="n"/>
    </row>
    <row r="61" customFormat="1" s="55">
      <c r="A61" s="54" t="n"/>
      <c r="B61" s="26" t="n"/>
      <c r="C61" s="56" t="n"/>
      <c r="D61" s="57" t="n"/>
      <c r="E61" s="57" t="n"/>
      <c r="F61" s="57" t="n"/>
      <c r="G61" s="57" t="n"/>
      <c r="H61" s="57" t="n"/>
      <c r="I61" s="57" t="n"/>
      <c r="J61" s="57" t="n"/>
      <c r="K61" s="57" t="n"/>
      <c r="L61" s="57" t="n"/>
      <c r="M61" s="57" t="n"/>
      <c r="N61" s="57" t="n"/>
      <c r="O61" s="57" t="n"/>
      <c r="P61" s="26" t="n"/>
      <c r="Q61" s="54" t="n"/>
      <c r="R61" s="54" t="n"/>
      <c r="S61" s="54" t="n"/>
      <c r="T61" s="54" t="n"/>
      <c r="U61" s="54" t="n"/>
      <c r="V61" s="54" t="n"/>
      <c r="W61" s="54" t="n"/>
      <c r="X61" s="54" t="n"/>
      <c r="Y61" s="54" t="n"/>
      <c r="Z61" s="54" t="n"/>
      <c r="AA61" s="54" t="n"/>
      <c r="AB61" s="54" t="n"/>
    </row>
    <row r="62" ht="56.25" customFormat="1" customHeight="1" s="55">
      <c r="A62" s="54" t="n"/>
      <c r="B62" s="26" t="n"/>
      <c r="C62" s="94" t="inlineStr">
        <is>
          <t xml:space="preserve">Diagonal 18 No. 20-29 Fusagasugá – Cundinamarca
Teléfono (601)  8281483 Línea Gratuita 018000180414
www.ucundinamarca.edu.co   E-mail:  info@ucundinamarca.edu.co
NIT: 890.680.062-2                                                                             </t>
        </is>
      </c>
      <c r="P62" s="26" t="n"/>
      <c r="Q62" s="54" t="n"/>
      <c r="R62" s="54" t="n"/>
      <c r="S62" s="54" t="n"/>
      <c r="T62" s="54" t="n"/>
      <c r="U62" s="54" t="n"/>
      <c r="V62" s="54" t="n"/>
      <c r="W62" s="54" t="n"/>
      <c r="X62" s="54" t="n"/>
      <c r="Y62" s="54" t="n"/>
      <c r="Z62" s="54" t="n"/>
      <c r="AA62" s="54" t="n"/>
      <c r="AB62" s="54" t="n"/>
    </row>
    <row r="63" ht="44.25" customFormat="1" customHeight="1" s="55">
      <c r="A63" s="54" t="n"/>
      <c r="B63" s="26" t="n"/>
      <c r="C63" s="95" t="inlineStr">
        <is>
          <t>Documento controlado por el Sistema de Gestión de la Calidad
Asegúrese que corresponde a la última versión consultando el Portal Institucional</t>
        </is>
      </c>
      <c r="P63" s="26" t="n"/>
      <c r="Q63" s="54" t="n"/>
      <c r="R63" s="54" t="n"/>
      <c r="S63" s="54" t="n"/>
      <c r="T63" s="54" t="n"/>
      <c r="U63" s="54" t="n"/>
      <c r="V63" s="54" t="n"/>
      <c r="W63" s="54" t="n"/>
      <c r="X63" s="54" t="n"/>
      <c r="Y63" s="54" t="n"/>
      <c r="Z63" s="54" t="n"/>
      <c r="AA63" s="54" t="n"/>
      <c r="AB63" s="54" t="n"/>
    </row>
    <row r="66" customFormat="1" s="59">
      <c r="C66" s="58" t="n"/>
      <c r="D66" s="58" t="n"/>
      <c r="E66" s="58" t="n"/>
      <c r="F66" s="58" t="n"/>
      <c r="G66" s="58" t="n"/>
      <c r="H66" s="58" t="n"/>
      <c r="I66" s="58" t="n"/>
      <c r="J66" s="58" t="n"/>
      <c r="K66" s="58" t="n"/>
      <c r="L66" s="58" t="n"/>
      <c r="M66" s="58" t="n"/>
      <c r="N66" s="58" t="n"/>
      <c r="O66" s="58" t="n"/>
    </row>
    <row r="67" customFormat="1" s="59">
      <c r="C67" s="58" t="n"/>
      <c r="D67" s="58" t="n"/>
      <c r="E67" s="58" t="n"/>
      <c r="F67" s="58" t="n"/>
      <c r="G67" s="58" t="n"/>
      <c r="H67" s="58" t="n"/>
      <c r="I67" s="58" t="n"/>
      <c r="J67" s="58" t="n"/>
      <c r="K67" s="58" t="n"/>
      <c r="L67" s="58" t="n"/>
      <c r="M67" s="58" t="n"/>
      <c r="N67" s="58" t="n"/>
      <c r="O67" s="58" t="n"/>
    </row>
    <row r="68" customFormat="1" s="59">
      <c r="C68" s="58" t="n"/>
      <c r="D68" s="58" t="n"/>
      <c r="E68" s="58" t="n"/>
      <c r="F68" s="58" t="n"/>
      <c r="G68" s="58" t="n"/>
      <c r="H68" s="58" t="n"/>
      <c r="I68" s="58" t="n"/>
      <c r="J68" s="58" t="n"/>
      <c r="K68" s="58" t="n"/>
      <c r="L68" s="58" t="n"/>
      <c r="M68" s="58" t="n"/>
      <c r="N68" s="58" t="n"/>
      <c r="O68" s="58" t="n"/>
    </row>
    <row r="69" hidden="1" customFormat="1" s="59">
      <c r="C69" s="58" t="n"/>
      <c r="D69" s="58" t="n"/>
      <c r="E69" s="58" t="n"/>
      <c r="F69" s="58" t="n"/>
      <c r="G69" s="58" t="n"/>
      <c r="H69" s="58" t="n"/>
      <c r="I69" s="58" t="n"/>
      <c r="J69" s="58" t="n"/>
      <c r="K69" s="58" t="n"/>
      <c r="L69" s="58" t="n"/>
      <c r="M69" s="58" t="n"/>
      <c r="N69" s="58" t="n"/>
      <c r="O69" s="58" t="n"/>
    </row>
    <row r="70" hidden="1" customFormat="1" s="59">
      <c r="C70" s="58" t="n"/>
      <c r="D70" s="58" t="n"/>
      <c r="E70" s="58" t="n"/>
      <c r="F70" s="58" t="n"/>
      <c r="G70" s="58" t="n"/>
      <c r="H70" s="58" t="n"/>
      <c r="I70" s="58" t="n"/>
      <c r="J70" s="58" t="n"/>
      <c r="K70" s="58" t="n"/>
      <c r="L70" s="58" t="n"/>
      <c r="M70" s="58" t="n"/>
      <c r="N70" s="58" t="n"/>
      <c r="O70" s="58" t="n"/>
    </row>
    <row r="71" hidden="1" customFormat="1" s="59">
      <c r="C71" s="58" t="n"/>
      <c r="D71" s="58" t="n"/>
      <c r="E71" s="58" t="n"/>
      <c r="F71" s="58" t="n"/>
      <c r="G71" s="58" t="n"/>
      <c r="H71" s="58" t="n"/>
      <c r="I71" s="58" t="n"/>
      <c r="J71" s="58" t="n"/>
      <c r="K71" s="58" t="n"/>
      <c r="L71" s="58" t="n"/>
      <c r="M71" s="58" t="n"/>
      <c r="N71" s="58" t="n"/>
      <c r="O71" s="58" t="n"/>
    </row>
    <row r="72" hidden="1" customFormat="1" s="59">
      <c r="C72" s="58" t="n"/>
      <c r="D72" s="58" t="n"/>
      <c r="E72" s="58" t="n"/>
      <c r="F72" s="58" t="n"/>
      <c r="G72" s="60" t="inlineStr">
        <is>
          <t>Estratégico</t>
        </is>
      </c>
      <c r="H72" s="61" t="n"/>
      <c r="I72" s="61" t="n"/>
      <c r="J72" s="60" t="inlineStr">
        <is>
          <t>Eficacia</t>
        </is>
      </c>
      <c r="K72" s="58" t="n"/>
      <c r="L72" s="58" t="n"/>
      <c r="M72" s="58" t="n"/>
      <c r="N72" s="58" t="n"/>
      <c r="O72" s="58" t="n"/>
    </row>
    <row r="73" hidden="1" customFormat="1" s="59">
      <c r="C73" s="58" t="n"/>
      <c r="D73" s="58" t="n"/>
      <c r="E73" s="58" t="n"/>
      <c r="F73" s="58" t="n"/>
      <c r="G73" s="60" t="inlineStr">
        <is>
          <t>Misional</t>
        </is>
      </c>
      <c r="H73" s="61" t="n"/>
      <c r="I73" s="61" t="n"/>
      <c r="J73" s="60" t="inlineStr">
        <is>
          <t>Eficiencia</t>
        </is>
      </c>
      <c r="K73" s="58" t="n"/>
      <c r="L73" s="58" t="n"/>
      <c r="M73" s="58" t="n"/>
      <c r="N73" s="58" t="n"/>
      <c r="O73" s="58" t="n"/>
    </row>
    <row r="74" hidden="1" customFormat="1" s="59">
      <c r="C74" s="58" t="n"/>
      <c r="D74" s="58" t="n"/>
      <c r="E74" s="58" t="n"/>
      <c r="F74" s="58" t="n"/>
      <c r="G74" s="60" t="inlineStr">
        <is>
          <t>Apoyo</t>
        </is>
      </c>
      <c r="H74" s="61" t="n"/>
      <c r="I74" s="61" t="n"/>
      <c r="J74" s="60" t="inlineStr">
        <is>
          <t>Acreditación</t>
        </is>
      </c>
      <c r="K74" s="58" t="n"/>
      <c r="L74" s="58" t="n"/>
      <c r="M74" s="58" t="n"/>
      <c r="N74" s="58" t="n"/>
      <c r="O74" s="58" t="n"/>
    </row>
    <row r="75" hidden="1" customFormat="1" s="59">
      <c r="C75" s="58" t="n"/>
      <c r="D75" s="58" t="n"/>
      <c r="E75" s="58" t="n"/>
      <c r="F75" s="58" t="n"/>
      <c r="G75" s="60" t="inlineStr">
        <is>
          <t>Seguimiento, Medición, Análisis y Evaluación</t>
        </is>
      </c>
      <c r="H75" s="61" t="n"/>
      <c r="I75" s="61" t="n"/>
      <c r="J75" s="60" t="inlineStr">
        <is>
          <t>Positiva</t>
        </is>
      </c>
      <c r="K75" s="58" t="n"/>
      <c r="L75" s="58" t="n"/>
      <c r="M75" s="58" t="n"/>
      <c r="N75" s="58" t="n"/>
      <c r="O75" s="58" t="n"/>
    </row>
    <row r="76" hidden="1" customFormat="1" s="59">
      <c r="C76" s="58" t="n"/>
      <c r="D76" s="58" t="n"/>
      <c r="E76" s="58" t="n"/>
      <c r="F76" s="58" t="n"/>
      <c r="G76" s="60" t="inlineStr">
        <is>
          <t>Direccionamiento Estratégico</t>
        </is>
      </c>
      <c r="H76" s="61" t="n"/>
      <c r="I76" s="61" t="n"/>
      <c r="J76" s="60" t="inlineStr">
        <is>
          <t>Negativa</t>
        </is>
      </c>
      <c r="K76" s="58" t="n"/>
      <c r="L76" s="58" t="n"/>
      <c r="M76" s="58" t="n"/>
      <c r="N76" s="58" t="n"/>
      <c r="O76" s="58" t="n"/>
    </row>
    <row r="77" hidden="1" customFormat="1" s="59">
      <c r="C77" s="58" t="n"/>
      <c r="D77" s="58" t="n"/>
      <c r="E77" s="58" t="n"/>
      <c r="F77" s="58" t="n"/>
      <c r="G77" s="60" t="inlineStr">
        <is>
          <t>Planeación Institucional</t>
        </is>
      </c>
      <c r="H77" s="61" t="n"/>
      <c r="I77" s="61" t="n"/>
      <c r="J77" s="60" t="inlineStr">
        <is>
          <t>Por Unidad Regional</t>
        </is>
      </c>
      <c r="K77" s="58" t="n"/>
      <c r="L77" s="58" t="n"/>
      <c r="M77" s="58" t="n"/>
      <c r="N77" s="58" t="n"/>
      <c r="O77" s="58" t="n"/>
    </row>
    <row r="78" hidden="1" customFormat="1" s="59">
      <c r="C78" s="58" t="n"/>
      <c r="D78" s="58" t="n"/>
      <c r="E78" s="58" t="n"/>
      <c r="F78" s="58" t="n"/>
      <c r="G78" s="60" t="inlineStr">
        <is>
          <t>Proyectos Especiales y Relaciones Interinstitucionales</t>
        </is>
      </c>
      <c r="H78" s="61" t="n"/>
      <c r="I78" s="61" t="n"/>
      <c r="J78" s="60" t="inlineStr">
        <is>
          <t>Por Facultad</t>
        </is>
      </c>
      <c r="K78" s="58" t="n"/>
      <c r="L78" s="58" t="n"/>
      <c r="M78" s="58" t="n"/>
      <c r="N78" s="58" t="n"/>
      <c r="O78" s="58" t="n"/>
    </row>
    <row r="79" hidden="1" customFormat="1" s="59">
      <c r="C79" s="58" t="n"/>
      <c r="D79" s="58" t="n"/>
      <c r="E79" s="58" t="n"/>
      <c r="F79" s="58" t="n"/>
      <c r="G79" s="60" t="inlineStr">
        <is>
          <t>Sistemas Integrados</t>
        </is>
      </c>
      <c r="H79" s="61" t="n"/>
      <c r="I79" s="61" t="n"/>
      <c r="J79" s="60" t="inlineStr">
        <is>
          <t>Por Programa Académico</t>
        </is>
      </c>
      <c r="K79" s="58" t="n"/>
      <c r="L79" s="58" t="n"/>
      <c r="M79" s="58" t="n"/>
      <c r="N79" s="58" t="n"/>
      <c r="O79" s="58" t="n"/>
    </row>
    <row r="80" hidden="1" customFormat="1" s="59">
      <c r="C80" s="58" t="n"/>
      <c r="D80" s="58" t="n"/>
      <c r="E80" s="58" t="n"/>
      <c r="F80" s="58" t="n"/>
      <c r="G80" s="60" t="inlineStr">
        <is>
          <t>Autoevaluación y Acreditación</t>
        </is>
      </c>
      <c r="H80" s="61" t="n"/>
      <c r="I80" s="61" t="n"/>
      <c r="J80" s="60" t="inlineStr">
        <is>
          <t>Por área</t>
        </is>
      </c>
      <c r="K80" s="58" t="n"/>
      <c r="L80" s="58" t="n"/>
      <c r="M80" s="58" t="n"/>
      <c r="N80" s="58" t="n"/>
      <c r="O80" s="58" t="n"/>
    </row>
    <row r="81" hidden="1" customFormat="1" s="59">
      <c r="C81" s="58" t="n"/>
      <c r="D81" s="58" t="n"/>
      <c r="E81" s="58" t="n"/>
      <c r="F81" s="58" t="n"/>
      <c r="G81" s="60" t="inlineStr">
        <is>
          <t>Comunicaciones</t>
        </is>
      </c>
      <c r="H81" s="61" t="n"/>
      <c r="I81" s="61" t="n"/>
      <c r="J81" s="60" t="inlineStr">
        <is>
          <t>Por Laboratorio</t>
        </is>
      </c>
      <c r="K81" s="58" t="n"/>
      <c r="L81" s="58" t="n"/>
      <c r="M81" s="58" t="n"/>
      <c r="N81" s="58" t="n"/>
      <c r="O81" s="58" t="n"/>
    </row>
    <row r="82" hidden="1" customFormat="1" s="59">
      <c r="C82" s="58" t="n"/>
      <c r="D82" s="58" t="n"/>
      <c r="E82" s="58" t="n"/>
      <c r="F82" s="58" t="n"/>
      <c r="G82" s="60" t="inlineStr">
        <is>
          <t>Formación y Aprendizaje</t>
        </is>
      </c>
      <c r="H82" s="61" t="n"/>
      <c r="I82" s="61" t="n"/>
      <c r="J82" s="60" t="inlineStr">
        <is>
          <t>Otros</t>
        </is>
      </c>
      <c r="K82" s="58" t="n"/>
      <c r="L82" s="58" t="n"/>
      <c r="M82" s="58" t="n"/>
      <c r="N82" s="58" t="n"/>
      <c r="O82" s="58" t="n"/>
    </row>
    <row r="83" hidden="1" customFormat="1" s="59">
      <c r="C83" s="58" t="n"/>
      <c r="D83" s="58" t="n"/>
      <c r="E83" s="58" t="n"/>
      <c r="F83" s="58" t="n"/>
      <c r="G83" s="60" t="inlineStr">
        <is>
          <t>Ciencia, Tecnología e Innovación</t>
        </is>
      </c>
      <c r="H83" s="61" t="n"/>
      <c r="I83" s="61" t="n"/>
      <c r="J83" s="60" t="inlineStr">
        <is>
          <t>No Aplica</t>
        </is>
      </c>
      <c r="K83" s="58" t="n"/>
      <c r="L83" s="58" t="n"/>
      <c r="M83" s="58" t="n"/>
      <c r="N83" s="58" t="n"/>
      <c r="O83" s="58" t="n"/>
    </row>
    <row r="84" hidden="1">
      <c r="G84" s="60" t="inlineStr">
        <is>
          <t>Interacción Social Universitaria</t>
        </is>
      </c>
      <c r="H84" s="61" t="n"/>
      <c r="I84" s="61" t="n"/>
      <c r="J84" s="61" t="n"/>
      <c r="K84" s="58" t="n"/>
      <c r="L84" s="58" t="n"/>
    </row>
    <row r="85" hidden="1">
      <c r="G85" s="60" t="inlineStr">
        <is>
          <t>Bienestar Universitario</t>
        </is>
      </c>
      <c r="H85" s="61" t="n"/>
      <c r="I85" s="61" t="n"/>
      <c r="J85" s="61" t="n"/>
      <c r="K85" s="58" t="n"/>
      <c r="L85" s="58" t="n"/>
    </row>
    <row r="86" hidden="1">
      <c r="G86" s="60" t="inlineStr">
        <is>
          <t>Admisiones y Registro</t>
        </is>
      </c>
      <c r="H86" s="61" t="n"/>
      <c r="I86" s="61" t="n"/>
      <c r="J86" s="61" t="n"/>
      <c r="K86" s="58" t="n"/>
      <c r="L86" s="58" t="n"/>
    </row>
    <row r="87" hidden="1">
      <c r="G87" s="60" t="inlineStr">
        <is>
          <t>Graduados</t>
        </is>
      </c>
      <c r="H87" s="61" t="n"/>
      <c r="I87" s="61" t="n"/>
      <c r="J87" s="61" t="n"/>
      <c r="K87" s="58" t="n"/>
      <c r="L87" s="58" t="n"/>
    </row>
    <row r="88" hidden="1">
      <c r="G88" s="60" t="inlineStr">
        <is>
          <t>Dialogando con el Mundo</t>
        </is>
      </c>
      <c r="H88" s="61" t="n"/>
      <c r="I88" s="61" t="n"/>
      <c r="J88" s="61" t="n"/>
      <c r="K88" s="58" t="n"/>
      <c r="L88" s="58" t="n"/>
    </row>
    <row r="89" hidden="1">
      <c r="G89" s="60" t="inlineStr">
        <is>
          <t>Talento Humano</t>
        </is>
      </c>
      <c r="H89" s="61" t="n"/>
      <c r="I89" s="61" t="n"/>
      <c r="J89" s="61" t="n"/>
      <c r="K89" s="58" t="n"/>
      <c r="L89" s="58" t="n"/>
    </row>
    <row r="90" hidden="1">
      <c r="G90" s="60" t="inlineStr">
        <is>
          <t>Jurídica</t>
        </is>
      </c>
      <c r="H90" s="61" t="n"/>
      <c r="I90" s="61" t="n"/>
      <c r="J90" s="61" t="n"/>
      <c r="K90" s="58" t="n"/>
      <c r="L90" s="58" t="n"/>
    </row>
    <row r="91" hidden="1">
      <c r="G91" s="60" t="inlineStr">
        <is>
          <t>Financiera</t>
        </is>
      </c>
      <c r="H91" s="61" t="n"/>
      <c r="I91" s="61" t="n"/>
      <c r="J91" s="61" t="n"/>
      <c r="K91" s="58" t="n"/>
      <c r="L91" s="58" t="n"/>
    </row>
    <row r="92" hidden="1">
      <c r="G92" s="60" t="inlineStr">
        <is>
          <t>Sistemas y Tecnología</t>
        </is>
      </c>
      <c r="H92" s="61" t="n"/>
      <c r="I92" s="61" t="n"/>
      <c r="J92" s="61" t="n"/>
      <c r="K92" s="58" t="n"/>
      <c r="L92" s="58" t="n"/>
    </row>
    <row r="93" hidden="1">
      <c r="G93" s="60" t="inlineStr">
        <is>
          <t>Bienes y Servicios</t>
        </is>
      </c>
      <c r="H93" s="61" t="n"/>
      <c r="I93" s="61" t="n"/>
      <c r="J93" s="61" t="n"/>
      <c r="K93" s="58" t="n"/>
      <c r="L93" s="58" t="n"/>
    </row>
    <row r="94" hidden="1">
      <c r="G94" s="60" t="inlineStr">
        <is>
          <t>Documental</t>
        </is>
      </c>
      <c r="H94" s="61" t="n"/>
      <c r="I94" s="61" t="n"/>
      <c r="J94" s="61" t="n"/>
    </row>
    <row r="95" hidden="1">
      <c r="G95" s="60" t="inlineStr">
        <is>
          <t>Apoyo Académico</t>
        </is>
      </c>
      <c r="H95" s="61" t="n"/>
      <c r="I95" s="61" t="n"/>
      <c r="J95" s="61" t="n"/>
    </row>
    <row r="96" hidden="1">
      <c r="G96" s="60" t="inlineStr">
        <is>
          <t>Control Interno</t>
        </is>
      </c>
      <c r="H96" s="61" t="n"/>
      <c r="I96" s="61" t="n"/>
      <c r="J96" s="61" t="n"/>
    </row>
    <row r="97" hidden="1">
      <c r="G97" s="60" t="inlineStr">
        <is>
          <t>Control Disciplinario</t>
        </is>
      </c>
      <c r="H97" s="61" t="n"/>
      <c r="I97" s="61" t="n"/>
      <c r="J97" s="61" t="n"/>
    </row>
    <row r="98" hidden="1">
      <c r="G98" s="60" t="inlineStr">
        <is>
          <t>Servicio de Atención al Ciudadano</t>
        </is>
      </c>
      <c r="H98" s="61" t="n"/>
      <c r="I98" s="61" t="n"/>
      <c r="J98" s="61" t="n"/>
    </row>
    <row r="99" hidden="1"/>
    <row r="100" hidden="1"/>
    <row r="101" hidden="1"/>
  </sheetData>
  <sheetProtection selectLockedCells="0" selectUnlockedCells="0" algorithmName="SHA-512" sheet="1" objects="0" insertRows="0" insertHyperlinks="1" autoFilter="1" scenarios="0" formatColumns="0" deleteColumns="1" insertColumns="1" pivotTables="1" deleteRows="0" formatCells="0" saltValue="U/5GK1KKd7QUSUckN3mHiA==" formatRows="0" sort="1" spinCount="100000" hashValue="xYmjleAlm6oTqrUBzsQCXF0wQKUOD+Wk/Nlkry3nCs/CSCY2XPROKOkbYudZAHilwef5Sm4qVt2KDar6o1d9fw=="/>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J20:K22" showDropDown="0" showInputMessage="1" showErrorMessage="1" allowBlank="1" type="list">
      <formula1>$J$77:$J$83</formula1>
    </dataValidation>
    <dataValidation sqref="J17:K17" showDropDown="0" showInputMessage="1" showErrorMessage="1" allowBlank="1" type="list">
      <formula1>$J$72:$J$74</formula1>
    </dataValidation>
    <dataValidation sqref="E12:H12" showDropDown="0" showInputMessage="1" showErrorMessage="1" allowBlank="1" type="list">
      <formula1>$G$72:$G$75</formula1>
    </dataValidation>
    <dataValidation sqref="E13:O13" showDropDown="0" showInputMessage="1" showErrorMessage="1" allowBlank="1" type="list">
      <formula1>$G$71:$G$93</formula1>
    </dataValidation>
    <dataValidation sqref="E20:G22" showDropDown="0" showInputMessage="1" showErrorMessage="1" allowBlank="1" type="list">
      <formula1>$J$70:$J$71</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39"/>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85">
    <tabColor rgb="FFEDE394"/>
    <outlinePr summaryBelow="1" summaryRight="1"/>
    <pageSetUpPr fitToPage="1"/>
  </sheetPr>
  <dimension ref="A1:AB98"/>
  <sheetViews>
    <sheetView view="pageBreakPreview" zoomScale="85" zoomScaleNormal="80" zoomScaleSheetLayoutView="85" workbookViewId="0">
      <selection activeCell="I47" sqref="I47"/>
    </sheetView>
  </sheetViews>
  <sheetFormatPr baseColWidth="10" defaultColWidth="11.42578125" defaultRowHeight="15"/>
  <cols>
    <col width="4" customWidth="1" style="62" min="1" max="1"/>
    <col width="6.7109375" customWidth="1" style="62" min="2" max="2"/>
    <col width="24.85546875" customWidth="1" style="31" min="3" max="3"/>
    <col width="15.140625" customWidth="1" style="31" min="4" max="4"/>
    <col width="12.7109375" customWidth="1" style="31" min="5" max="5"/>
    <col width="15.140625" customWidth="1" style="31" min="6" max="6"/>
    <col width="14" customWidth="1" style="31" min="7" max="7"/>
    <col width="11.42578125" customWidth="1" style="31" min="8" max="8"/>
    <col width="12.85546875" customWidth="1" style="31" min="9" max="9"/>
    <col width="15.5703125" customWidth="1" style="31" min="10" max="10"/>
    <col width="14.42578125" customWidth="1" style="31" min="11" max="11"/>
    <col width="17.140625" customWidth="1" style="31" min="12" max="12"/>
    <col width="19.7109375" customWidth="1" style="31" min="13" max="13"/>
    <col width="15.28515625" customWidth="1" style="31" min="14" max="15"/>
    <col width="6.7109375" customWidth="1" style="62" min="16" max="16"/>
    <col width="11.42578125" customWidth="1" style="62" min="17" max="16384"/>
  </cols>
  <sheetData>
    <row r="1" ht="8.25" customFormat="1" customHeight="1" s="44">
      <c r="C1" s="45" t="n"/>
      <c r="D1" s="45" t="n"/>
      <c r="E1" s="45" t="n"/>
      <c r="F1" s="45" t="n"/>
      <c r="G1" s="45" t="n"/>
      <c r="H1" s="45" t="n"/>
      <c r="I1" s="45" t="n"/>
      <c r="J1" s="45" t="n"/>
      <c r="K1" s="45" t="n"/>
      <c r="L1" s="45" t="n"/>
      <c r="M1" s="45" t="n"/>
      <c r="N1" s="45" t="n"/>
      <c r="O1" s="45" t="n"/>
    </row>
    <row r="2" ht="15.75" customFormat="1" customHeight="1" s="44">
      <c r="B2" s="122" t="inlineStr">
        <is>
          <t xml:space="preserve">      REGRESAR</t>
        </is>
      </c>
      <c r="C2" s="325" t="n"/>
      <c r="D2" s="46" t="n"/>
      <c r="E2" s="46" t="n"/>
      <c r="F2" s="46" t="n"/>
      <c r="G2" s="46" t="n"/>
      <c r="H2" s="46" t="n"/>
      <c r="I2" s="46" t="n"/>
      <c r="J2" s="46" t="n"/>
      <c r="K2" s="46" t="n"/>
      <c r="L2" s="46" t="n"/>
      <c r="M2" s="46" t="n"/>
      <c r="N2" s="46" t="n"/>
      <c r="O2" s="46" t="n"/>
      <c r="P2" s="47" t="n"/>
    </row>
    <row r="3" ht="15.75" customFormat="1" customHeight="1" s="44">
      <c r="B3" s="325" t="n"/>
      <c r="C3" s="325" t="n"/>
      <c r="D3" s="46" t="n"/>
      <c r="E3" s="46" t="n"/>
      <c r="F3" s="46" t="n"/>
      <c r="G3" s="46" t="n"/>
      <c r="H3" s="46" t="n"/>
      <c r="I3" s="46" t="n"/>
      <c r="J3" s="46" t="n"/>
      <c r="K3" s="46" t="n"/>
      <c r="L3" s="46" t="n"/>
      <c r="M3" s="46" t="n"/>
      <c r="N3" s="46" t="n"/>
      <c r="O3" s="46" t="n"/>
      <c r="P3" s="47" t="n"/>
    </row>
    <row r="4" ht="15" customFormat="1" customHeight="1" s="44">
      <c r="B4" s="325" t="n"/>
      <c r="C4" s="325" t="n"/>
      <c r="D4" s="46" t="n"/>
      <c r="E4" s="46" t="n"/>
      <c r="F4" s="46" t="n"/>
      <c r="G4" s="46" t="n"/>
      <c r="H4" s="46" t="n"/>
      <c r="I4" s="46" t="n"/>
      <c r="J4" s="46" t="n"/>
      <c r="K4" s="46" t="n"/>
      <c r="L4" s="46" t="n"/>
      <c r="M4" s="46" t="n"/>
      <c r="N4" s="46" t="n"/>
      <c r="O4" s="46" t="n"/>
      <c r="P4" s="47" t="n"/>
    </row>
    <row r="5" ht="24.75" customFormat="1" customHeight="1" s="44">
      <c r="B5" s="47" t="n"/>
      <c r="C5" s="326" t="n"/>
      <c r="D5" s="317" t="n"/>
      <c r="E5" s="327" t="inlineStr">
        <is>
          <t>MACROPROCESO ESTRATÉGICO</t>
        </is>
      </c>
      <c r="F5" s="303" t="n"/>
      <c r="G5" s="303" t="n"/>
      <c r="H5" s="303" t="n"/>
      <c r="I5" s="303" t="n"/>
      <c r="J5" s="303" t="n"/>
      <c r="K5" s="303" t="n"/>
      <c r="L5" s="304" t="n"/>
      <c r="M5" s="99" t="inlineStr">
        <is>
          <t>CÓDIGO: ESGr027</t>
        </is>
      </c>
      <c r="N5" s="303" t="n"/>
      <c r="O5" s="304" t="n"/>
      <c r="P5" s="47" t="n"/>
    </row>
    <row r="6" ht="27" customFormat="1" customHeight="1" s="44">
      <c r="B6" s="48" t="n"/>
      <c r="C6" s="305" t="n"/>
      <c r="D6" s="318" t="n"/>
      <c r="E6" s="327" t="inlineStr">
        <is>
          <t>PROCESO GESTIÓN SISTEMAS INTEGRADOS - CALIDAD</t>
        </is>
      </c>
      <c r="F6" s="303" t="n"/>
      <c r="G6" s="303" t="n"/>
      <c r="H6" s="303" t="n"/>
      <c r="I6" s="303" t="n"/>
      <c r="J6" s="303" t="n"/>
      <c r="K6" s="303" t="n"/>
      <c r="L6" s="304" t="n"/>
      <c r="M6" s="97" t="inlineStr">
        <is>
          <t>VERSIÓN: 10</t>
        </is>
      </c>
      <c r="N6" s="303" t="n"/>
      <c r="O6" s="304" t="n"/>
      <c r="P6" s="47" t="n"/>
    </row>
    <row r="7" ht="30" customFormat="1" customHeight="1" s="44">
      <c r="B7" s="47" t="n"/>
      <c r="C7" s="305" t="n"/>
      <c r="D7" s="318" t="n"/>
      <c r="E7" s="328" t="inlineStr">
        <is>
          <t>MATRIZ Y FICHA DE MEDICIÓN DE INDICADORES Y SEGUIMIENTO A LOS PROCESOS DE GESTIÓN</t>
        </is>
      </c>
      <c r="F7" s="300" t="n"/>
      <c r="G7" s="300" t="n"/>
      <c r="H7" s="300" t="n"/>
      <c r="I7" s="300" t="n"/>
      <c r="J7" s="300" t="n"/>
      <c r="K7" s="300" t="n"/>
      <c r="L7" s="317" t="n"/>
      <c r="M7" s="99" t="inlineStr">
        <is>
          <t>VIGENCIA: 2026-02-26</t>
        </is>
      </c>
      <c r="N7" s="303" t="n"/>
      <c r="O7" s="304" t="n"/>
      <c r="P7" s="47" t="n"/>
    </row>
    <row r="8" ht="25.5" customFormat="1" customHeight="1" s="44">
      <c r="B8" s="47" t="n"/>
      <c r="C8" s="308" t="n"/>
      <c r="D8" s="329" t="n"/>
      <c r="E8" s="308" t="n"/>
      <c r="F8" s="309" t="n"/>
      <c r="G8" s="309" t="n"/>
      <c r="H8" s="309" t="n"/>
      <c r="I8" s="309" t="n"/>
      <c r="J8" s="309" t="n"/>
      <c r="K8" s="309" t="n"/>
      <c r="L8" s="329" t="n"/>
      <c r="M8" s="97" t="inlineStr">
        <is>
          <t>PÁGINA: 4 de 5</t>
        </is>
      </c>
      <c r="N8" s="303" t="n"/>
      <c r="O8" s="304" t="n"/>
      <c r="P8" s="47" t="n"/>
    </row>
    <row r="9" ht="15.75" customFormat="1" customHeight="1" s="44">
      <c r="B9" s="47" t="n"/>
      <c r="C9" s="137" t="inlineStr">
        <is>
          <t xml:space="preserve"> </t>
        </is>
      </c>
      <c r="D9" s="330" t="n"/>
      <c r="E9" s="330" t="n"/>
      <c r="F9" s="330" t="n"/>
      <c r="G9" s="330" t="n"/>
      <c r="H9" s="330" t="n"/>
      <c r="I9" s="330" t="n"/>
      <c r="J9" s="330" t="n"/>
      <c r="K9" s="330" t="n"/>
      <c r="L9" s="330" t="n"/>
      <c r="M9" s="330" t="n"/>
      <c r="N9" s="330" t="n"/>
      <c r="O9" s="330" t="n"/>
      <c r="P9" s="47" t="n"/>
    </row>
    <row r="10" ht="15.75" customFormat="1" customHeight="1" s="44">
      <c r="B10" s="47" t="n"/>
      <c r="C10" s="138" t="inlineStr">
        <is>
          <t>FICHA DE INDICADOR</t>
        </is>
      </c>
      <c r="D10" s="331" t="n"/>
      <c r="E10" s="331" t="n"/>
      <c r="F10" s="331" t="n"/>
      <c r="G10" s="331" t="n"/>
      <c r="H10" s="331" t="n"/>
      <c r="I10" s="331" t="n"/>
      <c r="J10" s="331" t="n"/>
      <c r="K10" s="331" t="n"/>
      <c r="L10" s="331" t="n"/>
      <c r="M10" s="331" t="n"/>
      <c r="N10" s="331" t="n"/>
      <c r="O10" s="332" t="n"/>
      <c r="P10" s="47" t="n"/>
    </row>
    <row r="11" ht="15" customFormat="1" customHeight="1" s="44">
      <c r="B11" s="47" t="n"/>
      <c r="C11" s="333" t="n"/>
      <c r="D11" s="334" t="n"/>
      <c r="E11" s="334" t="n"/>
      <c r="F11" s="334" t="n"/>
      <c r="G11" s="334" t="n"/>
      <c r="H11" s="334" t="n"/>
      <c r="I11" s="334" t="n"/>
      <c r="J11" s="334" t="n"/>
      <c r="K11" s="334" t="n"/>
      <c r="L11" s="334" t="n"/>
      <c r="M11" s="334" t="n"/>
      <c r="N11" s="334" t="n"/>
      <c r="O11" s="335" t="n"/>
      <c r="P11" s="47" t="n"/>
    </row>
    <row r="12" ht="30" customFormat="1" customHeight="1" s="44">
      <c r="B12" s="47" t="n"/>
      <c r="C12" s="139" t="inlineStr">
        <is>
          <t>MACROPROCESO</t>
        </is>
      </c>
      <c r="D12" s="304" t="n"/>
      <c r="E12" s="140" t="inlineStr">
        <is>
          <t>Apoyo</t>
        </is>
      </c>
      <c r="F12" s="336" t="n"/>
      <c r="G12" s="336" t="n"/>
      <c r="H12" s="337" t="n"/>
      <c r="I12" s="139" t="inlineStr">
        <is>
          <t>NOMBRE DEL INDICADOR</t>
        </is>
      </c>
      <c r="J12" s="304" t="n"/>
      <c r="K12" s="141" t="inlineStr">
        <is>
          <t>Tasa de cuentas para causación devueltas</t>
        </is>
      </c>
      <c r="L12" s="336" t="n"/>
      <c r="M12" s="336" t="n"/>
      <c r="N12" s="336" t="n"/>
      <c r="O12" s="337" t="n"/>
      <c r="P12" s="47" t="n"/>
    </row>
    <row r="13" customFormat="1" s="44">
      <c r="B13" s="47" t="n"/>
      <c r="C13" s="142" t="inlineStr">
        <is>
          <t>PROCESO GESTIÓN</t>
        </is>
      </c>
      <c r="D13" s="304" t="n"/>
      <c r="E13" s="143" t="inlineStr">
        <is>
          <t>Financiera</t>
        </is>
      </c>
      <c r="F13" s="336" t="n"/>
      <c r="G13" s="336" t="n"/>
      <c r="H13" s="336" t="n"/>
      <c r="I13" s="336" t="n"/>
      <c r="J13" s="336" t="n"/>
      <c r="K13" s="336" t="n"/>
      <c r="L13" s="336" t="n"/>
      <c r="M13" s="336" t="n"/>
      <c r="N13" s="336" t="n"/>
      <c r="O13" s="337" t="n"/>
      <c r="P13" s="47" t="n"/>
    </row>
    <row r="14" customFormat="1" s="44">
      <c r="B14" s="47" t="n"/>
      <c r="C14" s="142" t="inlineStr">
        <is>
          <t>RESPONSABLE DE MEDICIÓN</t>
        </is>
      </c>
      <c r="D14" s="304" t="n"/>
      <c r="E14" s="143" t="inlineStr">
        <is>
          <t>Director(a) Financiera - Oficina de Contabilidad</t>
        </is>
      </c>
      <c r="F14" s="336" t="n"/>
      <c r="G14" s="336" t="n"/>
      <c r="H14" s="336" t="n"/>
      <c r="I14" s="336" t="n"/>
      <c r="J14" s="336" t="n"/>
      <c r="K14" s="336" t="n"/>
      <c r="L14" s="336" t="n"/>
      <c r="M14" s="336" t="n"/>
      <c r="N14" s="336" t="n"/>
      <c r="O14" s="337" t="n"/>
      <c r="P14" s="47" t="n"/>
    </row>
    <row r="15" customFormat="1" s="44">
      <c r="B15" s="47" t="n"/>
      <c r="C15" s="145" t="n"/>
      <c r="D15" s="336" t="n"/>
      <c r="E15" s="336" t="n"/>
      <c r="F15" s="336" t="n"/>
      <c r="G15" s="336" t="n"/>
      <c r="H15" s="336" t="n"/>
      <c r="I15" s="336" t="n"/>
      <c r="J15" s="336" t="n"/>
      <c r="K15" s="336" t="n"/>
      <c r="L15" s="336" t="n"/>
      <c r="M15" s="336" t="n"/>
      <c r="N15" s="336" t="n"/>
      <c r="O15" s="337" t="n"/>
      <c r="P15" s="47" t="n"/>
    </row>
    <row r="16" customFormat="1" s="44">
      <c r="B16" s="47" t="n"/>
      <c r="C16" s="136" t="inlineStr">
        <is>
          <t>1. COMPORTAMIENTO DE INDICADOR</t>
        </is>
      </c>
      <c r="D16" s="303" t="n"/>
      <c r="E16" s="303" t="n"/>
      <c r="F16" s="303" t="n"/>
      <c r="G16" s="303" t="n"/>
      <c r="H16" s="303" t="n"/>
      <c r="I16" s="303" t="n"/>
      <c r="J16" s="303" t="n"/>
      <c r="K16" s="303" t="n"/>
      <c r="L16" s="303" t="n"/>
      <c r="M16" s="303" t="n"/>
      <c r="N16" s="303" t="n"/>
      <c r="O16" s="304" t="n"/>
      <c r="P16" s="47" t="n"/>
    </row>
    <row r="17" ht="36" customFormat="1" customHeight="1" s="44">
      <c r="B17" s="47" t="n"/>
      <c r="C17" s="142" t="inlineStr">
        <is>
          <t>CLASIFICACIÓN DE LA MEDICIÓN</t>
        </is>
      </c>
      <c r="D17" s="304" t="n"/>
      <c r="E17" s="338" t="n">
        <v>1</v>
      </c>
      <c r="F17" s="336" t="n"/>
      <c r="G17" s="337" t="n"/>
      <c r="H17" s="142" t="inlineStr">
        <is>
          <t>TIPO DE INDICADOR</t>
        </is>
      </c>
      <c r="I17" s="304" t="n"/>
      <c r="J17" s="339" t="inlineStr">
        <is>
          <t>Eficacia</t>
        </is>
      </c>
      <c r="K17" s="337" t="n"/>
      <c r="L17" s="142" t="inlineStr">
        <is>
          <t>META</t>
        </is>
      </c>
      <c r="M17" s="304" t="n"/>
      <c r="N17" s="211" t="n">
        <v>0.2</v>
      </c>
      <c r="O17" s="337" t="n"/>
      <c r="P17" s="148" t="n"/>
    </row>
    <row r="18" ht="15.75" customFormat="1" customHeight="1" s="44">
      <c r="B18" s="47" t="n"/>
      <c r="C18" s="142" t="inlineStr">
        <is>
          <t>FORMULA</t>
        </is>
      </c>
      <c r="D18" s="317" t="n"/>
      <c r="E18" s="149" t="inlineStr">
        <is>
          <t>NUMERADOR</t>
        </is>
      </c>
      <c r="F18" s="337" t="n"/>
      <c r="G18" s="159" t="inlineStr">
        <is>
          <t>Numero de cuentas radicadas devueltas * 100</t>
        </is>
      </c>
      <c r="H18" s="336" t="n"/>
      <c r="I18" s="336" t="n"/>
      <c r="J18" s="336" t="n"/>
      <c r="K18" s="337" t="n"/>
      <c r="L18" s="142" t="inlineStr">
        <is>
          <t>UNIDAD DE MEDIDA</t>
        </is>
      </c>
      <c r="M18" s="317" t="n"/>
      <c r="N18" s="211" t="inlineStr">
        <is>
          <t>Porcentual</t>
        </is>
      </c>
      <c r="O18" s="340" t="n"/>
      <c r="P18" s="325" t="n"/>
    </row>
    <row r="19" ht="15.75" customFormat="1" customHeight="1" s="44">
      <c r="B19" s="47" t="n"/>
      <c r="C19" s="308" t="n"/>
      <c r="D19" s="329" t="n"/>
      <c r="E19" s="142" t="inlineStr">
        <is>
          <t>DENOMINADOR</t>
        </is>
      </c>
      <c r="F19" s="304" t="n"/>
      <c r="G19" s="159" t="inlineStr">
        <is>
          <t xml:space="preserve">Total de cuentas radicadas para causación </t>
        </is>
      </c>
      <c r="H19" s="336" t="n"/>
      <c r="I19" s="336" t="n"/>
      <c r="J19" s="336" t="n"/>
      <c r="K19" s="337" t="n"/>
      <c r="L19" s="308" t="n"/>
      <c r="M19" s="329" t="n"/>
      <c r="N19" s="341" t="n"/>
      <c r="O19" s="342" t="n"/>
      <c r="P19" s="47" t="n"/>
    </row>
    <row r="20" ht="15.75" customFormat="1" customHeight="1" s="44">
      <c r="B20" s="47" t="n"/>
      <c r="C20" s="142" t="inlineStr">
        <is>
          <t>TENDENCIA</t>
        </is>
      </c>
      <c r="D20" s="317" t="n"/>
      <c r="E20" s="159" t="inlineStr">
        <is>
          <t>Negativa</t>
        </is>
      </c>
      <c r="F20" s="330" t="n"/>
      <c r="G20" s="340" t="n"/>
      <c r="H20" s="139" t="inlineStr">
        <is>
          <t>NIVEL DE SEGREGACIÓN *</t>
        </is>
      </c>
      <c r="I20" s="317" t="n"/>
      <c r="J20" s="159" t="inlineStr">
        <is>
          <t>Otros</t>
        </is>
      </c>
      <c r="K20" s="340" t="n"/>
      <c r="L20" s="142" t="inlineStr">
        <is>
          <t>ESCALA</t>
        </is>
      </c>
      <c r="M20" s="303" t="n"/>
      <c r="N20" s="303" t="n"/>
      <c r="O20" s="304" t="n"/>
      <c r="P20" s="47" t="n"/>
    </row>
    <row r="21" ht="15.75" customFormat="1" customHeight="1" s="44">
      <c r="B21" s="47" t="n"/>
      <c r="C21" s="305" t="n"/>
      <c r="D21" s="318" t="n"/>
      <c r="E21" s="343" t="n"/>
      <c r="F21" s="325" t="n"/>
      <c r="G21" s="344" t="n"/>
      <c r="H21" s="305" t="n"/>
      <c r="I21" s="318" t="n"/>
      <c r="J21" s="343" t="n"/>
      <c r="K21" s="344" t="n"/>
      <c r="L21" s="63" t="inlineStr">
        <is>
          <t>Deficiente</t>
        </is>
      </c>
      <c r="M21" s="63" t="inlineStr">
        <is>
          <t>Aceptable</t>
        </is>
      </c>
      <c r="N21" s="63" t="inlineStr">
        <is>
          <t>Bueno</t>
        </is>
      </c>
      <c r="O21" s="63" t="inlineStr">
        <is>
          <t>Excelente</t>
        </is>
      </c>
      <c r="P21" s="47" t="n"/>
    </row>
    <row r="22" ht="15.75" customFormat="1" customHeight="1" s="44">
      <c r="B22" s="47" t="n"/>
      <c r="C22" s="308" t="n"/>
      <c r="D22" s="329" t="n"/>
      <c r="E22" s="341" t="n"/>
      <c r="F22" s="345" t="n"/>
      <c r="G22" s="342" t="n"/>
      <c r="H22" s="308" t="n"/>
      <c r="I22" s="329" t="n"/>
      <c r="J22" s="341" t="n"/>
      <c r="K22" s="342" t="n"/>
      <c r="L22" s="83" t="inlineStr">
        <is>
          <t>&gt;24.1</t>
        </is>
      </c>
      <c r="M22" s="84" t="inlineStr">
        <is>
          <t>24% - 20.1%</t>
        </is>
      </c>
      <c r="N22" s="85" t="inlineStr">
        <is>
          <t>20% - 15-1%</t>
        </is>
      </c>
      <c r="O22" s="87" t="inlineStr">
        <is>
          <t>&lt;15%</t>
        </is>
      </c>
      <c r="P22" s="47" t="n"/>
    </row>
    <row r="23" ht="26.25" customFormat="1" customHeight="1" s="44">
      <c r="B23" s="47" t="n"/>
      <c r="C23" s="142" t="inlineStr">
        <is>
          <t>ORIGEN DE DATOS NUMERADOR</t>
        </is>
      </c>
      <c r="D23" s="304" t="n"/>
      <c r="E23" s="160" t="inlineStr">
        <is>
          <t xml:space="preserve">Data Integradoc consolidado general de la tarea de causación de cuentas </t>
        </is>
      </c>
      <c r="F23" s="336" t="n"/>
      <c r="G23" s="337" t="n"/>
      <c r="H23" s="346" t="inlineStr">
        <is>
          <t>FRECUENCIA DE LA MEDICIÓN</t>
        </is>
      </c>
      <c r="I23" s="317" t="n"/>
      <c r="J23" s="159" t="inlineStr">
        <is>
          <t>SEMESTRAL</t>
        </is>
      </c>
      <c r="K23" s="340" t="n"/>
      <c r="L23" s="142" t="inlineStr">
        <is>
          <t>FRECUENCIA DE RESULTADO</t>
        </is>
      </c>
      <c r="M23" s="317" t="n"/>
      <c r="N23" s="159" t="inlineStr">
        <is>
          <t>ANUAL</t>
        </is>
      </c>
      <c r="O23" s="340" t="n"/>
      <c r="P23" s="47" t="n"/>
    </row>
    <row r="24" ht="26.25" customFormat="1" customHeight="1" s="44">
      <c r="B24" s="47" t="n"/>
      <c r="C24" s="142" t="inlineStr">
        <is>
          <t>ORIGEN DE DATOS DENOMINADOR</t>
        </is>
      </c>
      <c r="D24" s="304" t="n"/>
      <c r="E24" s="160" t="inlineStr">
        <is>
          <t xml:space="preserve">Data Integradoc consolidado general de la tarea de causación de cuentas </t>
        </is>
      </c>
      <c r="F24" s="336" t="n"/>
      <c r="G24" s="337" t="n"/>
      <c r="H24" s="309" t="n"/>
      <c r="I24" s="329" t="n"/>
      <c r="J24" s="341" t="n"/>
      <c r="K24" s="342" t="n"/>
      <c r="L24" s="308" t="n"/>
      <c r="M24" s="329" t="n"/>
      <c r="N24" s="341" t="n"/>
      <c r="O24" s="342" t="n"/>
      <c r="P24" s="47" t="n"/>
    </row>
    <row r="25" ht="15.75" customFormat="1" customHeight="1" s="44">
      <c r="B25" s="47" t="n"/>
      <c r="C25" s="49" t="n"/>
      <c r="D25" s="49" t="n"/>
      <c r="E25" s="171" t="n"/>
      <c r="F25" s="171" t="n"/>
      <c r="G25" s="49" t="n"/>
      <c r="H25" s="49" t="n"/>
      <c r="I25" s="49" t="n"/>
      <c r="J25" s="171" t="n"/>
      <c r="K25" s="171" t="n"/>
      <c r="L25" s="49" t="n"/>
      <c r="M25" s="49" t="n"/>
      <c r="N25" s="171" t="n"/>
      <c r="O25" s="171" t="n"/>
      <c r="P25" s="47" t="n"/>
    </row>
    <row r="26" ht="15" customFormat="1" customHeight="1" s="44">
      <c r="B26" s="47" t="n"/>
      <c r="C26" s="136" t="inlineStr">
        <is>
          <t>RESULTADOS</t>
        </is>
      </c>
      <c r="D26" s="303" t="n"/>
      <c r="E26" s="303" t="n"/>
      <c r="F26" s="303" t="n"/>
      <c r="G26" s="303" t="n"/>
      <c r="H26" s="303" t="n"/>
      <c r="I26" s="303" t="n"/>
      <c r="J26" s="303" t="n"/>
      <c r="K26" s="303" t="n"/>
      <c r="L26" s="303" t="n"/>
      <c r="M26" s="303" t="n"/>
      <c r="N26" s="303" t="n"/>
      <c r="O26" s="304" t="n"/>
      <c r="P26" s="47" t="n"/>
    </row>
    <row r="27" ht="15" customFormat="1" customHeight="1" s="44">
      <c r="B27" s="47" t="n"/>
      <c r="C27" s="146" t="n"/>
      <c r="D27" s="330" t="n"/>
      <c r="E27" s="330" t="n"/>
      <c r="F27" s="330" t="n"/>
      <c r="G27" s="330" t="n"/>
      <c r="H27" s="330" t="n"/>
      <c r="I27" s="340" t="n"/>
      <c r="J27" s="197" t="inlineStr">
        <is>
          <t>ANÁLISIS DE DATOS</t>
        </is>
      </c>
      <c r="K27" s="300" t="n"/>
      <c r="L27" s="300" t="n"/>
      <c r="M27" s="300" t="n"/>
      <c r="N27" s="300" t="n"/>
      <c r="O27" s="317" t="n"/>
      <c r="P27" s="148" t="n"/>
    </row>
    <row r="28" ht="16.5" customFormat="1" customHeight="1" s="44">
      <c r="B28" s="47" t="n"/>
      <c r="C28" s="343" t="n"/>
      <c r="D28" s="325" t="n"/>
      <c r="E28" s="325" t="n"/>
      <c r="F28" s="325" t="n"/>
      <c r="G28" s="325" t="n"/>
      <c r="H28" s="325" t="n"/>
      <c r="I28" s="344" t="n"/>
      <c r="J28" s="356" t="inlineStr">
        <is>
          <t xml:space="preserve">"SEMESTRE I: Para  los meses de enero  a marzo de en el reporte consolidado de cuentas por parte de INTEGRADOC se recibieron 661 cuentas de empleados y proveedores, y hubo un 57% de cuentas que fueron devueltas, esta devolución se presentó en su mayoría por errores del sistema los contratistas no podían descargar sus informes AFIR 067 Y AFIR068, por lo cual debían realizarlo de forma manual y eso género que algunas cuentas tuvieran reproceso.
Para el segundo trimestre entre abril y junio de 2026, se radicaron 1046 cuentas y se devolvieron 349 ya que tuvieron hasta 2 devoluciones por cada una, por este motivo se tuvieron que revisar de nuevo todas las cuentas verificando que vinieran correctamente, esto debido a que por parte de los contratistas y supervisores las cuentas de cobro no vienen con el lleno de los requisitos, y eso género que algunas cuentas tuvieran reproceso que correspondieron al 33%.
El global general del semestre tramitaron un total de 1707 cuentas con un porcentaje de devolución del 43% de acuerdo con el análisis se evidencia mayor indicador en afectación en el primer trimestre producto de observaciones sobre los procesos de pagos de cuentas por pagar y primeros pagos.
"					
					</t>
        </is>
      </c>
      <c r="K28" s="325" t="n"/>
      <c r="L28" s="325" t="n"/>
      <c r="M28" s="325" t="n"/>
      <c r="N28" s="325" t="n"/>
      <c r="O28" s="344" t="n"/>
      <c r="P28" s="325" t="n"/>
    </row>
    <row r="29" ht="15.75" customFormat="1" customHeight="1" s="44">
      <c r="B29" s="47" t="n"/>
      <c r="C29" s="343" t="n"/>
      <c r="D29" s="325" t="n"/>
      <c r="E29" s="325" t="n"/>
      <c r="F29" s="325" t="n"/>
      <c r="G29" s="325" t="n"/>
      <c r="H29" s="325" t="n"/>
      <c r="I29" s="344" t="n"/>
      <c r="J29" s="325" t="n"/>
      <c r="K29" s="325" t="n"/>
      <c r="L29" s="325" t="n"/>
      <c r="M29" s="325" t="n"/>
      <c r="N29" s="325" t="n"/>
      <c r="O29" s="344" t="n"/>
      <c r="P29" s="47" t="n"/>
    </row>
    <row r="30" ht="15.75" customFormat="1" customHeight="1" s="44">
      <c r="B30" s="47" t="n"/>
      <c r="C30" s="343" t="n"/>
      <c r="D30" s="325" t="n"/>
      <c r="E30" s="325" t="n"/>
      <c r="F30" s="325" t="n"/>
      <c r="G30" s="325" t="n"/>
      <c r="H30" s="325" t="n"/>
      <c r="I30" s="344" t="n"/>
      <c r="J30" s="325" t="n"/>
      <c r="K30" s="325" t="n"/>
      <c r="L30" s="325" t="n"/>
      <c r="M30" s="325" t="n"/>
      <c r="N30" s="325" t="n"/>
      <c r="O30" s="344" t="n"/>
      <c r="P30" s="47" t="n"/>
    </row>
    <row r="31" ht="15.75" customFormat="1" customHeight="1" s="44">
      <c r="B31" s="47" t="n"/>
      <c r="C31" s="343" t="n"/>
      <c r="D31" s="325" t="n"/>
      <c r="E31" s="325" t="n"/>
      <c r="F31" s="325" t="n"/>
      <c r="G31" s="325" t="n"/>
      <c r="H31" s="325" t="n"/>
      <c r="I31" s="344" t="n"/>
      <c r="J31" s="325" t="n"/>
      <c r="K31" s="325" t="n"/>
      <c r="L31" s="325" t="n"/>
      <c r="M31" s="325" t="n"/>
      <c r="N31" s="325" t="n"/>
      <c r="O31" s="344" t="n"/>
      <c r="P31" s="47" t="n"/>
    </row>
    <row r="32" ht="15.75" customFormat="1" customHeight="1" s="44">
      <c r="B32" s="47" t="n"/>
      <c r="C32" s="343" t="n"/>
      <c r="D32" s="325" t="n"/>
      <c r="E32" s="325" t="n"/>
      <c r="F32" s="325" t="n"/>
      <c r="G32" s="325" t="n"/>
      <c r="H32" s="325" t="n"/>
      <c r="I32" s="344" t="n"/>
      <c r="J32" s="325" t="n"/>
      <c r="K32" s="325" t="n"/>
      <c r="L32" s="325" t="n"/>
      <c r="M32" s="325" t="n"/>
      <c r="N32" s="325" t="n"/>
      <c r="O32" s="344" t="n"/>
      <c r="P32" s="47" t="n"/>
    </row>
    <row r="33" ht="16.5" customFormat="1" customHeight="1" s="44">
      <c r="B33" s="47" t="n"/>
      <c r="C33" s="343" t="n"/>
      <c r="D33" s="325" t="n"/>
      <c r="E33" s="325" t="n"/>
      <c r="F33" s="325" t="n"/>
      <c r="G33" s="325" t="n"/>
      <c r="H33" s="325" t="n"/>
      <c r="I33" s="344" t="n"/>
      <c r="J33" s="325" t="n"/>
      <c r="K33" s="325" t="n"/>
      <c r="L33" s="325" t="n"/>
      <c r="M33" s="325" t="n"/>
      <c r="N33" s="325" t="n"/>
      <c r="O33" s="344" t="n"/>
      <c r="P33" s="47" t="n"/>
    </row>
    <row r="34" ht="15.75" customFormat="1" customHeight="1" s="44">
      <c r="B34" s="47" t="n"/>
      <c r="C34" s="343" t="n"/>
      <c r="D34" s="325" t="n"/>
      <c r="E34" s="325" t="n"/>
      <c r="F34" s="325" t="n"/>
      <c r="G34" s="325" t="n"/>
      <c r="H34" s="325" t="n"/>
      <c r="I34" s="344" t="n"/>
      <c r="J34" s="190" t="inlineStr">
        <is>
          <t>ACCIÓN FORMULADA</t>
        </is>
      </c>
      <c r="O34" s="318" t="n"/>
      <c r="P34" s="47" t="n"/>
    </row>
    <row r="35" ht="16.5" customFormat="1" customHeight="1" s="44">
      <c r="B35" s="47" t="n"/>
      <c r="C35" s="343" t="n"/>
      <c r="D35" s="325" t="n"/>
      <c r="E35" s="325" t="n"/>
      <c r="F35" s="325" t="n"/>
      <c r="G35" s="325" t="n"/>
      <c r="H35" s="325" t="n"/>
      <c r="I35" s="344" t="n"/>
      <c r="J35" s="245" t="inlineStr">
        <is>
          <t>SEMESTRE I: Se reitera la atención del requerimiento a la dirección de sistemas y tecnología para analizar la posibilidad de sistematizar los formatos AFIr067 y AFIr068 ya que no se encuentran digitalizados a algunas tipologías de contrato y capacitaciones a los responsables</t>
        </is>
      </c>
      <c r="O35" s="318" t="n"/>
      <c r="P35" s="47" t="n"/>
    </row>
    <row r="36" ht="15.75" customFormat="1" customHeight="1" s="44">
      <c r="B36" s="47" t="n"/>
      <c r="C36" s="343" t="n"/>
      <c r="D36" s="325" t="n"/>
      <c r="E36" s="325" t="n"/>
      <c r="F36" s="325" t="n"/>
      <c r="G36" s="325" t="n"/>
      <c r="H36" s="325" t="n"/>
      <c r="I36" s="344" t="n"/>
      <c r="O36" s="318" t="n"/>
      <c r="P36" s="47" t="n"/>
    </row>
    <row r="37" ht="15.75" customFormat="1" customHeight="1" s="44">
      <c r="B37" s="47" t="n"/>
      <c r="C37" s="343" t="n"/>
      <c r="D37" s="325" t="n"/>
      <c r="E37" s="325" t="n"/>
      <c r="F37" s="325" t="n"/>
      <c r="G37" s="325" t="n"/>
      <c r="H37" s="325" t="n"/>
      <c r="I37" s="344" t="n"/>
      <c r="O37" s="318" t="n"/>
      <c r="P37" s="47" t="n"/>
    </row>
    <row r="38" ht="15.75" customFormat="1" customHeight="1" s="44">
      <c r="B38" s="47" t="n"/>
      <c r="C38" s="343" t="n"/>
      <c r="D38" s="325" t="n"/>
      <c r="E38" s="325" t="n"/>
      <c r="F38" s="325" t="n"/>
      <c r="G38" s="325" t="n"/>
      <c r="H38" s="325" t="n"/>
      <c r="I38" s="344" t="n"/>
      <c r="O38" s="318" t="n"/>
      <c r="P38" s="47" t="n"/>
    </row>
    <row r="39" ht="15.75" customFormat="1" customHeight="1" s="44">
      <c r="B39" s="47" t="n"/>
      <c r="C39" s="343" t="n"/>
      <c r="D39" s="325" t="n"/>
      <c r="E39" s="325" t="n"/>
      <c r="F39" s="325" t="n"/>
      <c r="G39" s="325" t="n"/>
      <c r="H39" s="325" t="n"/>
      <c r="I39" s="344" t="n"/>
      <c r="O39" s="318" t="n"/>
      <c r="P39" s="47" t="n"/>
    </row>
    <row r="40" ht="16.5" customFormat="1" customHeight="1" s="44">
      <c r="B40" s="47" t="n"/>
      <c r="C40" s="343" t="n"/>
      <c r="D40" s="325" t="n"/>
      <c r="E40" s="325" t="n"/>
      <c r="F40" s="325" t="n"/>
      <c r="G40" s="325" t="n"/>
      <c r="H40" s="325" t="n"/>
      <c r="I40" s="344" t="n"/>
      <c r="O40" s="318" t="n"/>
      <c r="P40" s="47" t="n"/>
    </row>
    <row r="41" ht="15.75" customFormat="1" customHeight="1" s="44">
      <c r="B41" s="47" t="n"/>
      <c r="C41" s="343" t="n"/>
      <c r="D41" s="325" t="n"/>
      <c r="E41" s="325" t="n"/>
      <c r="F41" s="325" t="n"/>
      <c r="G41" s="325" t="n"/>
      <c r="H41" s="325" t="n"/>
      <c r="I41" s="344" t="n"/>
      <c r="J41" s="190" t="inlineStr">
        <is>
          <t xml:space="preserve">RESPONSABLE </t>
        </is>
      </c>
      <c r="O41" s="318" t="n"/>
      <c r="P41" s="47" t="n"/>
    </row>
    <row r="42" ht="15.75" customFormat="1" customHeight="1" s="44">
      <c r="B42" s="47" t="n"/>
      <c r="C42" s="343" t="n"/>
      <c r="D42" s="325" t="n"/>
      <c r="E42" s="325" t="n"/>
      <c r="F42" s="325" t="n"/>
      <c r="G42" s="325" t="n"/>
      <c r="H42" s="325" t="n"/>
      <c r="I42" s="344" t="n"/>
      <c r="J42" s="199">
        <f>+E14</f>
        <v/>
      </c>
      <c r="K42" s="325" t="n"/>
      <c r="L42" s="325" t="n"/>
      <c r="M42" s="325" t="n"/>
      <c r="N42" s="325" t="n"/>
      <c r="O42" s="344" t="n"/>
      <c r="P42" s="47" t="n"/>
    </row>
    <row r="43" ht="16.5" customFormat="1" customHeight="1" s="44">
      <c r="B43" s="47" t="n"/>
      <c r="C43" s="341" t="n"/>
      <c r="D43" s="345" t="n"/>
      <c r="E43" s="345" t="n"/>
      <c r="F43" s="345" t="n"/>
      <c r="G43" s="345" t="n"/>
      <c r="H43" s="345" t="n"/>
      <c r="I43" s="342" t="n"/>
      <c r="J43" s="201" t="n"/>
      <c r="K43" s="345" t="n"/>
      <c r="L43" s="345" t="n"/>
      <c r="M43" s="345" t="n"/>
      <c r="N43" s="345" t="n"/>
      <c r="O43" s="342" t="n"/>
      <c r="P43" s="47" t="n"/>
    </row>
    <row r="44" ht="16.5" customFormat="1" customHeight="1" s="44">
      <c r="B44" s="47" t="n"/>
      <c r="C44" s="50" t="n"/>
      <c r="D44" s="50" t="n"/>
      <c r="E44" s="50" t="n"/>
      <c r="F44" s="50" t="n"/>
      <c r="G44" s="50" t="n"/>
      <c r="H44" s="50" t="n"/>
      <c r="I44" s="50" t="n"/>
      <c r="J44" s="50" t="n"/>
      <c r="K44" s="50" t="n"/>
      <c r="L44" s="50" t="n"/>
      <c r="M44" s="50" t="n"/>
      <c r="N44" s="50" t="n"/>
      <c r="O44" s="50" t="n"/>
      <c r="P44" s="47" t="n"/>
    </row>
    <row r="45" ht="15" customFormat="1" customHeight="1" s="52">
      <c r="B45" s="51" t="n"/>
      <c r="C45" s="347" t="inlineStr">
        <is>
          <t>PERIODO DE EVALUACIÓN</t>
        </is>
      </c>
      <c r="D45" s="309" t="n"/>
      <c r="E45" s="309" t="n"/>
      <c r="F45" s="309" t="n"/>
      <c r="G45" s="309" t="n"/>
      <c r="H45" s="309" t="n"/>
      <c r="I45" s="309" t="n"/>
      <c r="J45" s="309" t="n"/>
      <c r="K45" s="309" t="n"/>
      <c r="L45" s="309" t="n"/>
      <c r="M45" s="309" t="n"/>
      <c r="N45" s="309" t="n"/>
      <c r="O45" s="329" t="n"/>
      <c r="P45" s="51" t="n"/>
    </row>
    <row r="46" customFormat="1" s="52">
      <c r="B46" s="51" t="n"/>
      <c r="C46" s="142" t="inlineStr">
        <is>
          <t>MES</t>
        </is>
      </c>
      <c r="D46" s="63">
        <f>IF(J23="MENSUAL","ENERO",IF(J23="TRIMESTRAL","MARZO",IF(J23="SEMESTRAL","JUNIO",IF(J23="ANUAL",YEAR(TODAY()),""))))</f>
        <v/>
      </c>
      <c r="E46" s="63">
        <f>IF(J23="MENSUAL","FEBRERO",IF(J23="TRIMESTRAL","JUNIO",IF(J23="SEMESTRAL","DICIEMBRE","")))</f>
        <v/>
      </c>
      <c r="F46" s="63">
        <f>IF(J23="MENSUAL","MARZO",IF(J23="TRIMESTRAL","SEPTIEMBRE",""))</f>
        <v/>
      </c>
      <c r="G46" s="63">
        <f>IF(J23="MENSUAL","ABRIL",IF(J23="TRIMESTRAL","DICIEMBRE",""))</f>
        <v/>
      </c>
      <c r="H46" s="63">
        <f>IF(J23="MENSUAL","MAYO","")</f>
        <v/>
      </c>
      <c r="I46" s="63">
        <f>IF(J23="MENSUAL","JUNIO","")</f>
        <v/>
      </c>
      <c r="J46" s="63">
        <f>IF(J23="MENSUAL","JULIO","")</f>
        <v/>
      </c>
      <c r="K46" s="63">
        <f>IF(J23="MENSUAL","AGOSTO","")</f>
        <v/>
      </c>
      <c r="L46" s="63">
        <f>IF(J23="MENSUAL","SEPTIEMBRE","")</f>
        <v/>
      </c>
      <c r="M46" s="63">
        <f>IF(J23="MENSUAL","OCTUBRE","")</f>
        <v/>
      </c>
      <c r="N46" s="63">
        <f>IF(J23="MENSUAL","NOVIEMBRE","")</f>
        <v/>
      </c>
      <c r="O46" s="63">
        <f>IF(J23="MENSUAL","DICIEMBRE","")</f>
        <v/>
      </c>
      <c r="P46" s="51" t="n"/>
    </row>
    <row r="47" ht="45" customFormat="1" customHeight="1" s="52">
      <c r="B47" s="51" t="n"/>
      <c r="C47" s="139">
        <f>G18</f>
        <v/>
      </c>
      <c r="D47" s="298" t="n">
        <v>727</v>
      </c>
      <c r="E47" s="159" t="n"/>
      <c r="F47" s="159" t="n"/>
      <c r="G47" s="159" t="n"/>
      <c r="H47" s="159" t="n"/>
      <c r="I47" s="159" t="n"/>
      <c r="J47" s="159" t="n"/>
      <c r="K47" s="159" t="n"/>
      <c r="L47" s="159" t="n"/>
      <c r="M47" s="159" t="n"/>
      <c r="N47" s="159" t="n"/>
      <c r="O47" s="159" t="n"/>
      <c r="P47" s="51" t="n"/>
    </row>
    <row r="48" ht="45" customFormat="1" customHeight="1" s="52">
      <c r="B48" s="51" t="n"/>
      <c r="C48" s="139">
        <f>G19</f>
        <v/>
      </c>
      <c r="D48" s="298" t="n">
        <v>1707</v>
      </c>
      <c r="E48" s="159" t="n"/>
      <c r="F48" s="159" t="n"/>
      <c r="G48" s="159" t="n"/>
      <c r="H48" s="159" t="n"/>
      <c r="I48" s="159" t="n"/>
      <c r="J48" s="159" t="n"/>
      <c r="K48" s="159" t="n"/>
      <c r="L48" s="159" t="n"/>
      <c r="M48" s="159" t="n"/>
      <c r="N48" s="159" t="n"/>
      <c r="O48" s="159" t="n"/>
      <c r="P48" s="53" t="n"/>
    </row>
    <row r="49" customFormat="1" s="52">
      <c r="B49" s="51" t="n"/>
      <c r="C49" s="66" t="inlineStr">
        <is>
          <t xml:space="preserve">VALOR </t>
        </is>
      </c>
      <c r="D49" s="297">
        <f>IFERROR(IF($E$17=1,D47/D48,IF($E$17=2,D47,"")),"")</f>
        <v/>
      </c>
      <c r="E49" s="68">
        <f>IFERROR(IF($E$17=1,E47/E48,IF($E$17=2,E47,"")),"")</f>
        <v/>
      </c>
      <c r="F49" s="68">
        <f>IFERROR(IF($E$17=1,F47/F48,IF($E$17=2,F47,"")),"")</f>
        <v/>
      </c>
      <c r="G49" s="68">
        <f>IFERROR(IF($E$17=1,G47/G48,IF($E$17=2,G47,"")),"")</f>
        <v/>
      </c>
      <c r="H49" s="68">
        <f>IFERROR(IF($E$17=1,H47/H48,IF($E$17=2,H47,"")),"")</f>
        <v/>
      </c>
      <c r="I49" s="68">
        <f>IFERROR(IF($E$17=1,I47/I48,IF($E$17=2,I47,"")),"")</f>
        <v/>
      </c>
      <c r="J49" s="68">
        <f>IFERROR(IF($E$17=1,J47/J48,IF($E$17=2,J47,"")),"")</f>
        <v/>
      </c>
      <c r="K49" s="68">
        <f>IFERROR(IF($E$17=1,K47/K48,IF($E$17=2,K47,"")),"")</f>
        <v/>
      </c>
      <c r="L49" s="68">
        <f>IFERROR(IF($E$17=1,L47/L48,IF($E$17=2,L47,"")),"")</f>
        <v/>
      </c>
      <c r="M49" s="68">
        <f>IFERROR(IF($E$17=1,M47/M48,IF($E$17=2,M47,"")),"")</f>
        <v/>
      </c>
      <c r="N49" s="68">
        <f>IFERROR(IF($E$17=1,N47/N48,IF($E$17=2,N47,"")),"")</f>
        <v/>
      </c>
      <c r="O49" s="68">
        <f>IFERROR(IF($E$17=1,O47/O48,IF($E$17=2,O47,"")),"")</f>
        <v/>
      </c>
      <c r="P49" s="51" t="n"/>
    </row>
    <row r="50" customFormat="1" s="52">
      <c r="B50" s="51" t="n"/>
      <c r="C50" s="67" t="inlineStr">
        <is>
          <t>META PONDERADA</t>
        </is>
      </c>
      <c r="D50" s="297">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8">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8">
        <f>IF(AND(N23="ANUAL",J23="MENSUAL"),N17/12+E50,IF(AND(N23="ANUAL",J23="TRIMESTRAL"),N17/4+E50,IF(AND(N23="SEMESTRAL",J23="MENSUAL"),N17/6+E50,IF(AND(N23="SEMESTRAL",J23="TRIMESTRAL"),N17/2,IF(AND(N23="TRIMESTRAL",J23="MENSUAL"),N17/3+E50,IF(AND(N23="TRIMESTRAL",J23="TRIMESTRAL"),N17,IF(AND(N23="MENSUAL",J23="MENSUAL"),N17,"")))))))</f>
        <v/>
      </c>
      <c r="G50" s="68">
        <f>IF(AND(N23="ANUAL",J23="MENSUAL"),N17/12+F50,IF(AND(N23="ANUAL",J23="TRIMESTRAL"),N17/4+F50,IF(AND(N23="SEMESTRAL",J23="MENSUAL"),N17/6+F50,IF(AND(N23="SEMESTRAL",J23="TRIMESTRAL"),N17/2+F50,IF(AND(N23="TRIMESTRAL",J23="MENSUAL"),N17/3,IF(AND(N23="TRIMESTRAL",J23="TRIMESTRAL"),N17,IF(AND(N23="MENSUAL",J23="MENSUAL"),N17,"")))))))</f>
        <v/>
      </c>
      <c r="H50" s="68">
        <f>IF(AND($N$23="ANUAL",$J$23="MENSUAL"),$N$17/12+G50,IF(AND(N23="SEMESTRAL",J23="MENSUAL"),N17/6+G50,IF(AND(N23="TRIMESTRAL",J23="MENSUAL"),N17/3+G50,IF(AND(N23="MENSUAL",J23="MENSUAL"),N17,""))))</f>
        <v/>
      </c>
      <c r="I50" s="68">
        <f>IF(AND($N$23="ANUAL",$J$23="MENSUAL"),$N$17/12+H50,IF(AND(N23="SEMESTRAL",J23="MENSUAL"),N17/6+H50,IF(AND(N23="TRIMESTRAL",J23="MENSUAL"),N17/3+H50,IF(AND(N23="MENSUAL",J23="MENSUAL"),N17,""))))</f>
        <v/>
      </c>
      <c r="J50" s="68">
        <f>IF(AND($N$23="ANUAL",$J$23="MENSUAL"),$N$17/12+I50,IF(AND(N23="SEMESTRAL",J23="MENSUAL"),N17/6,IF(AND(N23="TRIMESTRAL",J23="MENSUAL"),N17/3,IF(AND(N23="MENSUAL",J23="MENSUAL"),N17,""))))</f>
        <v/>
      </c>
      <c r="K50" s="68">
        <f>IF(AND($N$23="ANUAL",$J$23="MENSUAL"),$N$17/12+J50,IF(AND(N23="SEMESTRAL",J23="MENSUAL"),N17/6+J50,IF(AND(N23="TRIMESTRAL",J23="MENSUAL"),N17/3+J50,IF(AND(N23="MENSUAL",J23="MENSUAL"),N17,""))))</f>
        <v/>
      </c>
      <c r="L50" s="68">
        <f>IF(AND($N$23="ANUAL",$J$23="MENSUAL"),$N$17/12+K50,IF(AND(N23="SEMESTRAL",J23="MENSUAL"),N17/6+K50,IF(AND(N23="TRIMESTRAL",J23="MENSUAL"),N17/3+K50,IF(AND(N23="MENSUAL",J23="MENSUAL"),N17,""))))</f>
        <v/>
      </c>
      <c r="M50" s="68">
        <f>IF(AND($N$23="ANUAL",$J$23="MENSUAL"),$N$17/12+L50,IF(AND(N23="SEMESTRAL",J23="MENSUAL"),N17/6+L50,IF(AND(N23="TRIMESTRAL",J23="MENSUAL"),N17/3,IF(AND(N23="MENSUAL",J23="MENSUAL"),N17,""))))</f>
        <v/>
      </c>
      <c r="N50" s="68">
        <f>IF(AND($N$23="ANUAL",$J$23="MENSUAL"),$N$17/12+M50,IF(AND(N23="SEMESTRAL",J23="MENSUAL"),N17/6+M50,IF(AND(N23="TRIMESTRAL",J23="MENSUAL"),N17/3+M50,IF(AND(N23="MENSUAL",J23="MENSUAL"),N17,""))))</f>
        <v/>
      </c>
      <c r="O50" s="68">
        <f>IF(AND($N$23="ANUAL",$J$23="MENSUAL"),$N$17/12+N50,IF(AND(N23="SEMESTRAL",J23="MENSUAL"),N17/6+N50,IF(AND(N23="TRIMESTRAL",J23="MENSUAL"),N17/3+N50,IF(AND(N23="MENSUAL",J23="MENSUAL"),N17,""))))</f>
        <v/>
      </c>
      <c r="P50" s="51" t="n"/>
    </row>
    <row r="51" customFormat="1" s="52">
      <c r="B51" s="51" t="n"/>
      <c r="C51" s="50" t="n"/>
      <c r="D51" s="50" t="n"/>
      <c r="E51" s="50" t="n"/>
      <c r="F51" s="50" t="n"/>
      <c r="G51" s="50" t="n"/>
      <c r="H51" s="50" t="n"/>
      <c r="I51" s="50" t="n"/>
      <c r="J51" s="50" t="n"/>
      <c r="K51" s="50" t="n"/>
      <c r="L51" s="50" t="n"/>
      <c r="M51" s="50" t="n"/>
      <c r="N51" s="50" t="n"/>
      <c r="O51" s="50" t="n"/>
      <c r="P51" s="51" t="n"/>
    </row>
    <row r="52" customFormat="1" s="55">
      <c r="A52" s="54" t="n"/>
      <c r="B52" s="26" t="n"/>
      <c r="C52" s="205" t="inlineStr">
        <is>
          <t>NIVEL DE SEGREGACIÓN *</t>
        </is>
      </c>
      <c r="D52" s="300" t="n"/>
      <c r="E52" s="300" t="n"/>
      <c r="F52" s="300" t="n"/>
      <c r="G52" s="300" t="n"/>
      <c r="H52" s="300" t="n"/>
      <c r="I52" s="300" t="n"/>
      <c r="J52" s="300" t="n"/>
      <c r="K52" s="300" t="n"/>
      <c r="L52" s="300" t="n"/>
      <c r="M52" s="300" t="n"/>
      <c r="N52" s="300" t="n"/>
      <c r="O52" s="317" t="n"/>
      <c r="P52" s="26" t="n"/>
      <c r="Q52" s="54" t="n"/>
      <c r="R52" s="54" t="n"/>
      <c r="S52" s="54" t="n"/>
      <c r="T52" s="54" t="n"/>
      <c r="U52" s="54" t="n"/>
      <c r="V52" s="54" t="n"/>
      <c r="W52" s="54" t="n"/>
      <c r="X52" s="54" t="n"/>
      <c r="Y52" s="54" t="n"/>
      <c r="Z52" s="54" t="n"/>
      <c r="AA52" s="54" t="n"/>
      <c r="AB52" s="54" t="n"/>
    </row>
    <row r="53" customFormat="1" s="55">
      <c r="A53" s="54" t="n"/>
      <c r="B53" s="26" t="n"/>
      <c r="C53" s="206" t="inlineStr">
        <is>
          <t>UNIDAD SEGREGADA (Ej. Facultad, Programa Académico, Área)</t>
        </is>
      </c>
      <c r="D53" s="348" t="n"/>
      <c r="E53" s="348" t="n"/>
      <c r="F53" s="349" t="n"/>
      <c r="G53" s="246" t="inlineStr">
        <is>
          <t>RESULTADO</t>
        </is>
      </c>
      <c r="H53" s="331" t="n"/>
      <c r="I53" s="331" t="n"/>
      <c r="J53" s="332" t="n"/>
      <c r="K53" s="246" t="inlineStr">
        <is>
          <t>ANALISIS DE DATOS SEGREGADO</t>
        </is>
      </c>
      <c r="L53" s="331" t="n"/>
      <c r="M53" s="331" t="n"/>
      <c r="N53" s="331" t="n"/>
      <c r="O53" s="332" t="n"/>
      <c r="P53" s="26" t="n"/>
      <c r="Q53" s="54" t="n"/>
      <c r="R53" s="54" t="n"/>
      <c r="S53" s="54" t="n"/>
      <c r="T53" s="54" t="n"/>
      <c r="U53" s="54" t="n"/>
      <c r="V53" s="54" t="n"/>
      <c r="W53" s="54" t="n"/>
      <c r="X53" s="54" t="n"/>
      <c r="Y53" s="54" t="n"/>
      <c r="Z53" s="54" t="n"/>
      <c r="AA53" s="54" t="n"/>
      <c r="AB53" s="54" t="n"/>
    </row>
    <row r="54" ht="65.25" customFormat="1" customHeight="1" s="55">
      <c r="A54" s="54" t="n"/>
      <c r="B54" s="26" t="n"/>
      <c r="C54" s="235" t="inlineStr">
        <is>
          <t>APA</t>
        </is>
      </c>
      <c r="D54" s="348" t="n"/>
      <c r="E54" s="348" t="n"/>
      <c r="F54" s="349" t="n"/>
      <c r="G54" s="237" t="n">
        <v>0.29</v>
      </c>
      <c r="H54" s="357" t="n"/>
      <c r="I54" s="357" t="n"/>
      <c r="J54" s="358" t="n"/>
      <c r="K54" s="233" t="inlineStr">
        <is>
          <t>Se evidencia que para los anexos aun los supervisores no realiza adecuada revisión de las cuentas de cobro de sus contratistas, en relación al pago de seguridad social y la radicación de los demás documentos con el lleno de requisitos.
Son 402 Radicadas / 167 devueltas, lo cual implica un revisión en reproceso exactamente de569 cuentas, por lo cual, el resultado del indicador segregado en esta tipología es de: 167/569=29%</t>
        </is>
      </c>
      <c r="L54" s="357" t="n"/>
      <c r="M54" s="357" t="n"/>
      <c r="N54" s="357" t="n"/>
      <c r="O54" s="358" t="n"/>
      <c r="P54" s="26" t="n"/>
      <c r="Q54" s="54" t="n"/>
      <c r="R54" s="54" t="n"/>
      <c r="S54" s="54" t="n"/>
      <c r="T54" s="54" t="n"/>
      <c r="U54" s="54" t="n"/>
      <c r="V54" s="54" t="n"/>
      <c r="W54" s="54" t="n"/>
      <c r="X54" s="54" t="n"/>
      <c r="Y54" s="54" t="n"/>
      <c r="Z54" s="54" t="n"/>
      <c r="AA54" s="54" t="n"/>
      <c r="AB54" s="54" t="n"/>
    </row>
    <row r="55" ht="109.5" customFormat="1" customHeight="1" s="55">
      <c r="A55" s="54" t="n"/>
      <c r="B55" s="26" t="n"/>
      <c r="C55" s="235" t="inlineStr">
        <is>
          <t>OPS</t>
        </is>
      </c>
      <c r="D55" s="348" t="n"/>
      <c r="E55" s="348" t="n"/>
      <c r="F55" s="349" t="n"/>
      <c r="G55" s="237" t="n">
        <v>0.31</v>
      </c>
      <c r="H55" s="357" t="n"/>
      <c r="I55" s="357" t="n"/>
      <c r="J55" s="358" t="n"/>
      <c r="K55" s="233" t="inlineStr">
        <is>
          <t>Se evidencia que para las OPS  los formatos se encuentran por el sistema y por este motivo estas cuentas llegan con menos errores, sin embargo la radicación de las cuentas de cobro no está cumpliendo el lleno de los requisitos.
Son 336 Radicadas / 150 devueltas, lo cual implica un revisión en reproceso exactamente de 486 cuentas, por lo cual, el resultado del indicador segregado en esta tipología es de: 150/486=31%</t>
        </is>
      </c>
      <c r="L55" s="357" t="n"/>
      <c r="M55" s="357" t="n"/>
      <c r="N55" s="357" t="n"/>
      <c r="O55" s="358" t="n"/>
      <c r="P55" s="26" t="n"/>
      <c r="Q55" s="54" t="n"/>
      <c r="R55" s="54" t="n"/>
      <c r="S55" s="54" t="n"/>
      <c r="T55" s="54" t="n"/>
      <c r="U55" s="54" t="n"/>
      <c r="V55" s="54" t="n"/>
      <c r="W55" s="54" t="n"/>
      <c r="X55" s="54" t="n"/>
      <c r="Y55" s="54" t="n"/>
      <c r="Z55" s="54" t="n"/>
      <c r="AA55" s="54" t="n"/>
      <c r="AB55" s="54" t="n"/>
    </row>
    <row r="56" ht="87" customFormat="1" customHeight="1" s="55">
      <c r="A56" s="54" t="n"/>
      <c r="B56" s="26" t="n"/>
      <c r="C56" s="235" t="inlineStr">
        <is>
          <t>CCE -CPS - CTCV - CCE - CTS - CPSV ( Contratos)</t>
        </is>
      </c>
      <c r="D56" s="348" t="n"/>
      <c r="E56" s="348" t="n"/>
      <c r="F56" s="349" t="n"/>
      <c r="G56" s="231" t="n">
        <v>0.61</v>
      </c>
      <c r="H56" s="357" t="n"/>
      <c r="I56" s="357" t="n"/>
      <c r="J56" s="358" t="n"/>
      <c r="K56" s="233" t="inlineStr">
        <is>
          <t>Se evidencia que para las CCE -CPS - CTCV - CCE - CTS - CPSV ( Contratos) los formatos aún no se encuentran por el sistema y por este motivo estas cuentas llegan con mayor número de errores. y la radicación de las cuentas de cobro no está cumpliendo el lleno de los requisitos.
Son 91 Radicadas / 140 devueltas, lo cual implica un revisión en reproceso exactamente de 231 cuentas, por lo cual, el resultado del indicador segregado en esta tipología es de: 140/231=61%</t>
        </is>
      </c>
      <c r="L56" s="357" t="n"/>
      <c r="M56" s="357" t="n"/>
      <c r="N56" s="357" t="n"/>
      <c r="O56" s="358" t="n"/>
      <c r="P56" s="26" t="n"/>
      <c r="Q56" s="54" t="n"/>
      <c r="R56" s="54" t="n"/>
      <c r="S56" s="54" t="n"/>
      <c r="T56" s="54" t="n"/>
      <c r="U56" s="54" t="n"/>
      <c r="V56" s="54" t="n"/>
      <c r="W56" s="54" t="n"/>
      <c r="X56" s="54" t="n"/>
      <c r="Y56" s="54" t="n"/>
      <c r="Z56" s="54" t="n"/>
      <c r="AA56" s="54" t="n"/>
      <c r="AB56" s="54" t="n"/>
    </row>
    <row r="57" ht="65.25" customFormat="1" customHeight="1" s="55">
      <c r="A57" s="54" t="n"/>
      <c r="B57" s="26" t="n"/>
      <c r="C57" s="229" t="inlineStr">
        <is>
          <t xml:space="preserve">OCS - OCO - OCC </t>
        </is>
      </c>
      <c r="D57" s="334" t="n"/>
      <c r="E57" s="334" t="n"/>
      <c r="F57" s="334" t="n"/>
      <c r="G57" s="231" t="n">
        <v>0.64</v>
      </c>
      <c r="H57" s="357" t="n"/>
      <c r="I57" s="357" t="n"/>
      <c r="J57" s="358" t="n"/>
      <c r="K57" s="233" t="inlineStr">
        <is>
          <t>Se evidencia que para las OCS - OCO - OCC  ( Contratos) los formatos aún no se encuentran por el sistema y por este motivo estas cuentas llegan con mayor número de errores. y la radicación de las cuentas de cobro no está cumpliendo el lleno de los requisitos.
Son 151 Radicadas / 270  devueltas, lo cual implica un revisión en reproceso exactamente de 421 cuentas, por lo cual, el resultado el indicador segregado en esta tipología es de:270/421=64%</t>
        </is>
      </c>
      <c r="L57" s="357" t="n"/>
      <c r="M57" s="357" t="n"/>
      <c r="N57" s="357" t="n"/>
      <c r="O57" s="358" t="n"/>
      <c r="P57" s="26" t="n"/>
      <c r="Q57" s="54" t="n"/>
      <c r="R57" s="54" t="n"/>
      <c r="S57" s="54" t="n"/>
      <c r="T57" s="54" t="n"/>
      <c r="U57" s="54" t="n"/>
      <c r="V57" s="54" t="n"/>
      <c r="W57" s="54" t="n"/>
      <c r="X57" s="54" t="n"/>
      <c r="Y57" s="54" t="n"/>
      <c r="Z57" s="54" t="n"/>
      <c r="AA57" s="54" t="n"/>
      <c r="AB57" s="54" t="n"/>
    </row>
    <row r="58" customFormat="1" s="55">
      <c r="A58" s="54" t="n"/>
      <c r="B58" s="26" t="n"/>
      <c r="C58" s="208" t="n"/>
      <c r="D58" s="352" t="n"/>
      <c r="E58" s="352" t="n"/>
      <c r="F58" s="353" t="n"/>
      <c r="G58" s="234" t="n"/>
      <c r="H58" s="359" t="n"/>
      <c r="I58" s="359" t="n"/>
      <c r="J58" s="360" t="n"/>
      <c r="K58" s="234" t="n"/>
      <c r="L58" s="359" t="n"/>
      <c r="M58" s="359" t="n"/>
      <c r="N58" s="359" t="n"/>
      <c r="O58" s="360" t="n"/>
      <c r="P58" s="26" t="n"/>
      <c r="Q58" s="54" t="n"/>
      <c r="R58" s="54" t="n"/>
      <c r="S58" s="54" t="n"/>
      <c r="T58" s="54" t="n"/>
      <c r="U58" s="54" t="n"/>
      <c r="V58" s="54" t="n"/>
      <c r="W58" s="54" t="n"/>
      <c r="X58" s="54" t="n"/>
      <c r="Y58" s="54" t="n"/>
      <c r="Z58" s="54" t="n"/>
      <c r="AA58" s="54" t="n"/>
      <c r="AB58" s="54" t="n"/>
    </row>
    <row r="59" customFormat="1" s="55">
      <c r="A59" s="54" t="n"/>
      <c r="B59" s="26" t="n"/>
      <c r="C59" s="208" t="n"/>
      <c r="D59" s="352" t="n"/>
      <c r="E59" s="352" t="n"/>
      <c r="F59" s="353" t="n"/>
      <c r="G59" s="208" t="n"/>
      <c r="H59" s="352" t="n"/>
      <c r="I59" s="352" t="n"/>
      <c r="J59" s="353" t="n"/>
      <c r="K59" s="208" t="n"/>
      <c r="L59" s="352" t="n"/>
      <c r="M59" s="352" t="n"/>
      <c r="N59" s="352" t="n"/>
      <c r="O59" s="353" t="n"/>
      <c r="P59" s="26" t="n"/>
      <c r="Q59" s="54" t="n"/>
      <c r="R59" s="54" t="n"/>
      <c r="S59" s="54" t="n"/>
      <c r="T59" s="54" t="n"/>
      <c r="U59" s="54" t="n"/>
      <c r="V59" s="54" t="n"/>
      <c r="W59" s="54" t="n"/>
      <c r="X59" s="54" t="n"/>
      <c r="Y59" s="54" t="n"/>
      <c r="Z59" s="54" t="n"/>
      <c r="AA59" s="54" t="n"/>
      <c r="AB59" s="54" t="n"/>
    </row>
    <row r="60" customFormat="1" s="55">
      <c r="A60" s="54" t="n"/>
      <c r="B60" s="26" t="n"/>
      <c r="C60" s="219" t="n"/>
      <c r="D60" s="354" t="n"/>
      <c r="E60" s="354" t="n"/>
      <c r="F60" s="354" t="n"/>
      <c r="G60" s="219" t="n"/>
      <c r="H60" s="354" t="n"/>
      <c r="I60" s="354" t="n"/>
      <c r="J60" s="354" t="n"/>
      <c r="K60" s="219" t="n"/>
      <c r="L60" s="354" t="n"/>
      <c r="M60" s="354" t="n"/>
      <c r="N60" s="354" t="n"/>
      <c r="O60" s="354" t="n"/>
      <c r="P60" s="26" t="n"/>
      <c r="Q60" s="54" t="n"/>
      <c r="R60" s="54" t="n"/>
      <c r="S60" s="54" t="n"/>
      <c r="T60" s="54" t="n"/>
      <c r="U60" s="54" t="n"/>
      <c r="V60" s="54" t="n"/>
      <c r="W60" s="54" t="n"/>
      <c r="X60" s="54" t="n"/>
      <c r="Y60" s="54" t="n"/>
      <c r="Z60" s="54" t="n"/>
      <c r="AA60" s="54" t="n"/>
      <c r="AB60" s="54" t="n"/>
    </row>
    <row r="61" customFormat="1" s="55">
      <c r="A61" s="54" t="n"/>
      <c r="B61" s="26" t="n"/>
      <c r="C61" s="56" t="n"/>
      <c r="D61" s="57" t="n"/>
      <c r="E61" s="57" t="n"/>
      <c r="F61" s="57" t="n"/>
      <c r="G61" s="57" t="n"/>
      <c r="H61" s="57" t="n"/>
      <c r="I61" s="57" t="n"/>
      <c r="J61" s="57" t="n"/>
      <c r="K61" s="57" t="n"/>
      <c r="L61" s="57" t="n"/>
      <c r="M61" s="57" t="n"/>
      <c r="N61" s="57" t="n"/>
      <c r="O61" s="57" t="n"/>
      <c r="P61" s="26" t="n"/>
      <c r="Q61" s="54" t="n"/>
      <c r="R61" s="54" t="n"/>
      <c r="S61" s="54" t="n"/>
      <c r="T61" s="54" t="n"/>
      <c r="U61" s="54" t="n"/>
      <c r="V61" s="54" t="n"/>
      <c r="W61" s="54" t="n"/>
      <c r="X61" s="54" t="n"/>
      <c r="Y61" s="54" t="n"/>
      <c r="Z61" s="54" t="n"/>
      <c r="AA61" s="54" t="n"/>
      <c r="AB61" s="54" t="n"/>
    </row>
    <row r="62" ht="56.25" customFormat="1" customHeight="1" s="55">
      <c r="A62" s="54" t="n"/>
      <c r="B62" s="26" t="n"/>
      <c r="C62" s="94" t="inlineStr">
        <is>
          <t xml:space="preserve">Diagonal 18 No. 20-29 Fusagasugá – Cundinamarca
Teléfono (601)  8281483 Línea Gratuita 018000180414
www.ucundinamarca.edu.co   E-mail:  info@ucundinamarca.edu.co
NIT: 890.680.062-2                                                                             </t>
        </is>
      </c>
      <c r="P62" s="26" t="n"/>
      <c r="Q62" s="54" t="n"/>
      <c r="R62" s="54" t="n"/>
      <c r="S62" s="54" t="n"/>
      <c r="T62" s="54" t="n"/>
      <c r="U62" s="54" t="n"/>
      <c r="V62" s="54" t="n"/>
      <c r="W62" s="54" t="n"/>
      <c r="X62" s="54" t="n"/>
      <c r="Y62" s="54" t="n"/>
      <c r="Z62" s="54" t="n"/>
      <c r="AA62" s="54" t="n"/>
      <c r="AB62" s="54" t="n"/>
    </row>
    <row r="63" ht="44.25" customFormat="1" customHeight="1" s="55">
      <c r="A63" s="54" t="n"/>
      <c r="B63" s="26" t="n"/>
      <c r="C63" s="95" t="inlineStr">
        <is>
          <t>Documento controlado por el Sistema de Gestión de la Calidad
Asegúrese que corresponde a la última versión consultando el Portal Institucional</t>
        </is>
      </c>
      <c r="P63" s="26" t="n"/>
      <c r="Q63" s="54" t="n"/>
      <c r="R63" s="54" t="n"/>
      <c r="S63" s="54" t="n"/>
      <c r="T63" s="54" t="n"/>
      <c r="U63" s="54" t="n"/>
      <c r="V63" s="54" t="n"/>
      <c r="W63" s="54" t="n"/>
      <c r="X63" s="54" t="n"/>
      <c r="Y63" s="54" t="n"/>
      <c r="Z63" s="54" t="n"/>
      <c r="AA63" s="54" t="n"/>
      <c r="AB63" s="54" t="n"/>
    </row>
    <row r="66" customFormat="1" s="59">
      <c r="C66" s="58" t="n"/>
      <c r="D66" s="58" t="n"/>
      <c r="E66" s="58" t="n"/>
      <c r="F66" s="58" t="n"/>
      <c r="G66" s="58" t="n"/>
      <c r="H66" s="58" t="n"/>
      <c r="I66" s="58" t="n"/>
      <c r="J66" s="58" t="n"/>
      <c r="K66" s="58" t="n"/>
      <c r="L66" s="58" t="n"/>
      <c r="M66" s="58" t="n"/>
      <c r="N66" s="58" t="n"/>
      <c r="O66" s="58" t="n"/>
    </row>
    <row r="67" customFormat="1" s="59">
      <c r="C67" s="58" t="n"/>
      <c r="D67" s="58" t="n"/>
      <c r="E67" s="58" t="n"/>
      <c r="F67" s="58" t="n"/>
      <c r="G67" s="58" t="n"/>
      <c r="H67" s="58" t="n"/>
      <c r="I67" s="58" t="n"/>
      <c r="J67" s="58" t="n"/>
      <c r="K67" s="58" t="n"/>
      <c r="L67" s="58" t="n"/>
      <c r="M67" s="58" t="n"/>
      <c r="N67" s="58" t="n"/>
      <c r="O67" s="58" t="n"/>
    </row>
    <row r="68" customFormat="1" s="59">
      <c r="C68" s="58" t="n"/>
      <c r="D68" s="58" t="n"/>
      <c r="E68" s="58" t="n"/>
      <c r="F68" s="58" t="n"/>
      <c r="G68" s="58" t="n"/>
      <c r="H68" s="58" t="n"/>
      <c r="I68" s="58" t="n"/>
      <c r="J68" s="58" t="n"/>
      <c r="K68" s="58" t="n"/>
      <c r="L68" s="58" t="n"/>
      <c r="M68" s="58" t="n"/>
      <c r="N68" s="58" t="n"/>
      <c r="O68" s="58" t="n"/>
    </row>
    <row r="69" hidden="1" customFormat="1" s="59">
      <c r="C69" s="58" t="n"/>
      <c r="D69" s="58" t="n"/>
      <c r="E69" s="58" t="n"/>
      <c r="F69" s="58" t="n"/>
      <c r="G69" s="58" t="n"/>
      <c r="H69" s="58" t="n"/>
      <c r="I69" s="58" t="n"/>
      <c r="J69" s="58" t="n"/>
      <c r="K69" s="58" t="n"/>
      <c r="L69" s="58" t="n"/>
      <c r="M69" s="58" t="n"/>
      <c r="N69" s="58" t="n"/>
      <c r="O69" s="58" t="n"/>
    </row>
    <row r="70" hidden="1" customFormat="1" s="59">
      <c r="C70" s="58" t="n"/>
      <c r="D70" s="58" t="n"/>
      <c r="E70" s="58" t="n"/>
      <c r="F70" s="58" t="n"/>
      <c r="G70" s="58" t="n"/>
      <c r="H70" s="58" t="n"/>
      <c r="I70" s="58" t="n"/>
      <c r="J70" s="58" t="n"/>
      <c r="K70" s="58" t="n"/>
      <c r="L70" s="58" t="n"/>
      <c r="M70" s="58" t="n"/>
      <c r="N70" s="58" t="n"/>
      <c r="O70" s="58" t="n"/>
    </row>
    <row r="71" hidden="1" customFormat="1" s="59">
      <c r="C71" s="58" t="n"/>
      <c r="D71" s="58" t="n"/>
      <c r="E71" s="58" t="n"/>
      <c r="F71" s="58" t="n"/>
      <c r="G71" s="58" t="n"/>
      <c r="H71" s="58" t="n"/>
      <c r="I71" s="58" t="n"/>
      <c r="J71" s="58" t="n"/>
      <c r="K71" s="58" t="n"/>
      <c r="L71" s="58" t="n"/>
      <c r="M71" s="58" t="n"/>
      <c r="N71" s="58" t="n"/>
      <c r="O71" s="58" t="n"/>
    </row>
    <row r="72" hidden="1" customFormat="1" s="59">
      <c r="C72" s="58" t="n"/>
      <c r="D72" s="58" t="n"/>
      <c r="E72" s="58" t="n"/>
      <c r="F72" s="58" t="n"/>
      <c r="G72" s="60" t="inlineStr">
        <is>
          <t>Estratégico</t>
        </is>
      </c>
      <c r="H72" s="61" t="n"/>
      <c r="I72" s="61" t="n"/>
      <c r="J72" s="60" t="inlineStr">
        <is>
          <t>Eficacia</t>
        </is>
      </c>
      <c r="K72" s="58" t="n"/>
      <c r="L72" s="58" t="n"/>
      <c r="M72" s="58" t="n"/>
      <c r="N72" s="58" t="n"/>
      <c r="O72" s="58" t="n"/>
    </row>
    <row r="73" hidden="1" customFormat="1" s="59">
      <c r="C73" s="58" t="n"/>
      <c r="D73" s="58" t="n"/>
      <c r="E73" s="58" t="n"/>
      <c r="F73" s="58" t="n"/>
      <c r="G73" s="60" t="inlineStr">
        <is>
          <t>Misional</t>
        </is>
      </c>
      <c r="H73" s="61" t="n"/>
      <c r="I73" s="61" t="n"/>
      <c r="J73" s="60" t="inlineStr">
        <is>
          <t>Eficiencia</t>
        </is>
      </c>
      <c r="K73" s="58" t="n"/>
      <c r="L73" s="58" t="n"/>
      <c r="M73" s="58" t="n"/>
      <c r="N73" s="58" t="n"/>
      <c r="O73" s="58" t="n"/>
    </row>
    <row r="74" hidden="1" customFormat="1" s="59">
      <c r="C74" s="58" t="n"/>
      <c r="D74" s="58" t="n"/>
      <c r="E74" s="58" t="n"/>
      <c r="F74" s="58" t="n"/>
      <c r="G74" s="60" t="inlineStr">
        <is>
          <t>Apoyo</t>
        </is>
      </c>
      <c r="H74" s="61" t="n"/>
      <c r="I74" s="61" t="n"/>
      <c r="J74" s="60" t="inlineStr">
        <is>
          <t>Acreditación</t>
        </is>
      </c>
      <c r="K74" s="58" t="n"/>
      <c r="L74" s="58" t="n"/>
      <c r="M74" s="58" t="n"/>
      <c r="N74" s="58" t="n"/>
      <c r="O74" s="58" t="n"/>
    </row>
    <row r="75" hidden="1" customFormat="1" s="59">
      <c r="C75" s="58" t="n"/>
      <c r="D75" s="58" t="n"/>
      <c r="E75" s="58" t="n"/>
      <c r="F75" s="58" t="n"/>
      <c r="G75" s="60" t="inlineStr">
        <is>
          <t>Seguimiento, Medición, Análisis y Evaluación</t>
        </is>
      </c>
      <c r="H75" s="61" t="n"/>
      <c r="I75" s="61" t="n"/>
      <c r="J75" s="60" t="inlineStr">
        <is>
          <t>Positiva</t>
        </is>
      </c>
      <c r="K75" s="58" t="n"/>
      <c r="L75" s="58" t="n"/>
      <c r="M75" s="58" t="n"/>
      <c r="N75" s="58" t="n"/>
      <c r="O75" s="58" t="n"/>
    </row>
    <row r="76" hidden="1" customFormat="1" s="59">
      <c r="C76" s="58" t="n"/>
      <c r="D76" s="58" t="n"/>
      <c r="E76" s="58" t="n"/>
      <c r="F76" s="58" t="n"/>
      <c r="G76" s="60" t="inlineStr">
        <is>
          <t>Direccionamiento Estratégico</t>
        </is>
      </c>
      <c r="H76" s="61" t="n"/>
      <c r="I76" s="61" t="n"/>
      <c r="J76" s="60" t="inlineStr">
        <is>
          <t>Negativa</t>
        </is>
      </c>
      <c r="K76" s="58" t="n"/>
      <c r="L76" s="58" t="n"/>
      <c r="M76" s="58" t="n"/>
      <c r="N76" s="58" t="n"/>
      <c r="O76" s="58" t="n"/>
    </row>
    <row r="77" hidden="1" customFormat="1" s="59">
      <c r="C77" s="58" t="n"/>
      <c r="D77" s="58" t="n"/>
      <c r="E77" s="58" t="n"/>
      <c r="F77" s="58" t="n"/>
      <c r="G77" s="60" t="inlineStr">
        <is>
          <t>Planeación Institucional</t>
        </is>
      </c>
      <c r="H77" s="61" t="n"/>
      <c r="I77" s="61" t="n"/>
      <c r="J77" s="60" t="inlineStr">
        <is>
          <t>Por Unidad Regional</t>
        </is>
      </c>
      <c r="K77" s="58" t="n"/>
      <c r="L77" s="58" t="n"/>
      <c r="M77" s="58" t="n"/>
      <c r="N77" s="58" t="n"/>
      <c r="O77" s="58" t="n"/>
    </row>
    <row r="78" hidden="1" customFormat="1" s="59">
      <c r="C78" s="58" t="n"/>
      <c r="D78" s="58" t="n"/>
      <c r="E78" s="58" t="n"/>
      <c r="F78" s="58" t="n"/>
      <c r="G78" s="60" t="inlineStr">
        <is>
          <t>Proyectos Especiales y Relaciones Interinstitucionales</t>
        </is>
      </c>
      <c r="H78" s="61" t="n"/>
      <c r="I78" s="61" t="n"/>
      <c r="J78" s="60" t="inlineStr">
        <is>
          <t>Por Facultad</t>
        </is>
      </c>
      <c r="K78" s="58" t="n"/>
      <c r="L78" s="58" t="n"/>
      <c r="M78" s="58" t="n"/>
      <c r="N78" s="58" t="n"/>
      <c r="O78" s="58" t="n"/>
    </row>
    <row r="79" hidden="1" customFormat="1" s="59">
      <c r="C79" s="58" t="n"/>
      <c r="D79" s="58" t="n"/>
      <c r="E79" s="58" t="n"/>
      <c r="F79" s="58" t="n"/>
      <c r="G79" s="60" t="inlineStr">
        <is>
          <t>Sistemas Integrados</t>
        </is>
      </c>
      <c r="H79" s="61" t="n"/>
      <c r="I79" s="61" t="n"/>
      <c r="J79" s="60" t="inlineStr">
        <is>
          <t>Por Programa Académico</t>
        </is>
      </c>
      <c r="K79" s="58" t="n"/>
      <c r="L79" s="58" t="n"/>
      <c r="M79" s="58" t="n"/>
      <c r="N79" s="58" t="n"/>
      <c r="O79" s="58" t="n"/>
    </row>
    <row r="80" hidden="1" customFormat="1" s="59">
      <c r="C80" s="58" t="n"/>
      <c r="D80" s="58" t="n"/>
      <c r="E80" s="58" t="n"/>
      <c r="F80" s="58" t="n"/>
      <c r="G80" s="60" t="inlineStr">
        <is>
          <t>Autoevaluación y Acreditación</t>
        </is>
      </c>
      <c r="H80" s="61" t="n"/>
      <c r="I80" s="61" t="n"/>
      <c r="J80" s="60" t="inlineStr">
        <is>
          <t>Por área</t>
        </is>
      </c>
      <c r="K80" s="58" t="n"/>
      <c r="L80" s="58" t="n"/>
      <c r="M80" s="58" t="n"/>
      <c r="N80" s="58" t="n"/>
      <c r="O80" s="58" t="n"/>
    </row>
    <row r="81" hidden="1" customFormat="1" s="59">
      <c r="C81" s="58" t="n"/>
      <c r="D81" s="58" t="n"/>
      <c r="E81" s="58" t="n"/>
      <c r="F81" s="58" t="n"/>
      <c r="G81" s="60" t="inlineStr">
        <is>
          <t>Comunicaciones</t>
        </is>
      </c>
      <c r="H81" s="61" t="n"/>
      <c r="I81" s="61" t="n"/>
      <c r="J81" s="60" t="inlineStr">
        <is>
          <t>Por Laboratorio</t>
        </is>
      </c>
      <c r="K81" s="58" t="n"/>
      <c r="L81" s="58" t="n"/>
      <c r="M81" s="58" t="n"/>
      <c r="N81" s="58" t="n"/>
      <c r="O81" s="58" t="n"/>
    </row>
    <row r="82" hidden="1" customFormat="1" s="59">
      <c r="C82" s="58" t="n"/>
      <c r="D82" s="58" t="n"/>
      <c r="E82" s="58" t="n"/>
      <c r="F82" s="58" t="n"/>
      <c r="G82" s="60" t="inlineStr">
        <is>
          <t>Formación y Aprendizaje</t>
        </is>
      </c>
      <c r="H82" s="61" t="n"/>
      <c r="I82" s="61" t="n"/>
      <c r="J82" s="60" t="inlineStr">
        <is>
          <t>Otros</t>
        </is>
      </c>
      <c r="K82" s="58" t="n"/>
      <c r="L82" s="58" t="n"/>
      <c r="M82" s="58" t="n"/>
      <c r="N82" s="58" t="n"/>
      <c r="O82" s="58" t="n"/>
    </row>
    <row r="83" hidden="1" customFormat="1" s="59">
      <c r="C83" s="58" t="n"/>
      <c r="D83" s="58" t="n"/>
      <c r="E83" s="58" t="n"/>
      <c r="F83" s="58" t="n"/>
      <c r="G83" s="60" t="inlineStr">
        <is>
          <t>Ciencia, Tecnología e Innovación</t>
        </is>
      </c>
      <c r="H83" s="61" t="n"/>
      <c r="I83" s="61" t="n"/>
      <c r="J83" s="60" t="inlineStr">
        <is>
          <t>No Aplica</t>
        </is>
      </c>
      <c r="K83" s="58" t="n"/>
      <c r="L83" s="58" t="n"/>
      <c r="M83" s="58" t="n"/>
      <c r="N83" s="58" t="n"/>
      <c r="O83" s="58" t="n"/>
    </row>
    <row r="84" hidden="1">
      <c r="G84" s="60" t="inlineStr">
        <is>
          <t>Interacción Social Universitaria</t>
        </is>
      </c>
      <c r="H84" s="61" t="n"/>
      <c r="I84" s="61" t="n"/>
      <c r="J84" s="61" t="n"/>
      <c r="K84" s="58" t="n"/>
      <c r="L84" s="58" t="n"/>
    </row>
    <row r="85" hidden="1">
      <c r="G85" s="60" t="inlineStr">
        <is>
          <t>Bienestar Universitario</t>
        </is>
      </c>
      <c r="H85" s="61" t="n"/>
      <c r="I85" s="61" t="n"/>
      <c r="J85" s="61" t="n"/>
      <c r="K85" s="58" t="n"/>
      <c r="L85" s="58" t="n"/>
    </row>
    <row r="86" hidden="1">
      <c r="G86" s="60" t="inlineStr">
        <is>
          <t>Admisiones y Registro</t>
        </is>
      </c>
      <c r="H86" s="61" t="n"/>
      <c r="I86" s="61" t="n"/>
      <c r="J86" s="61" t="n"/>
      <c r="K86" s="58" t="n"/>
      <c r="L86" s="58" t="n"/>
    </row>
    <row r="87" hidden="1">
      <c r="G87" s="60" t="inlineStr">
        <is>
          <t>Graduados</t>
        </is>
      </c>
      <c r="H87" s="61" t="n"/>
      <c r="I87" s="61" t="n"/>
      <c r="J87" s="61" t="n"/>
      <c r="K87" s="58" t="n"/>
      <c r="L87" s="58" t="n"/>
    </row>
    <row r="88" hidden="1">
      <c r="G88" s="60" t="inlineStr">
        <is>
          <t>Dialogando con el Mundo</t>
        </is>
      </c>
      <c r="H88" s="61" t="n"/>
      <c r="I88" s="61" t="n"/>
      <c r="J88" s="61" t="n"/>
      <c r="K88" s="58" t="n"/>
      <c r="L88" s="58" t="n"/>
    </row>
    <row r="89" hidden="1">
      <c r="G89" s="60" t="inlineStr">
        <is>
          <t>Talento Humano</t>
        </is>
      </c>
      <c r="H89" s="61" t="n"/>
      <c r="I89" s="61" t="n"/>
      <c r="J89" s="61" t="n"/>
      <c r="K89" s="58" t="n"/>
      <c r="L89" s="58" t="n"/>
    </row>
    <row r="90" hidden="1">
      <c r="G90" s="60" t="inlineStr">
        <is>
          <t>Jurídica</t>
        </is>
      </c>
      <c r="H90" s="61" t="n"/>
      <c r="I90" s="61" t="n"/>
      <c r="J90" s="61" t="n"/>
      <c r="K90" s="58" t="n"/>
      <c r="L90" s="58" t="n"/>
    </row>
    <row r="91" hidden="1">
      <c r="G91" s="60" t="inlineStr">
        <is>
          <t>Financiera</t>
        </is>
      </c>
      <c r="H91" s="61" t="n"/>
      <c r="I91" s="61" t="n"/>
      <c r="J91" s="61" t="n"/>
      <c r="K91" s="58" t="n"/>
      <c r="L91" s="58" t="n"/>
    </row>
    <row r="92" hidden="1">
      <c r="G92" s="60" t="inlineStr">
        <is>
          <t>Sistemas y Tecnología</t>
        </is>
      </c>
      <c r="H92" s="61" t="n"/>
      <c r="I92" s="61" t="n"/>
      <c r="J92" s="61" t="n"/>
      <c r="K92" s="58" t="n"/>
      <c r="L92" s="58" t="n"/>
    </row>
    <row r="93" hidden="1">
      <c r="G93" s="60" t="inlineStr">
        <is>
          <t>Bienes y Servicios</t>
        </is>
      </c>
      <c r="H93" s="61" t="n"/>
      <c r="I93" s="61" t="n"/>
      <c r="J93" s="61" t="n"/>
      <c r="K93" s="58" t="n"/>
      <c r="L93" s="58" t="n"/>
    </row>
    <row r="94" hidden="1">
      <c r="G94" s="60" t="inlineStr">
        <is>
          <t>Documental</t>
        </is>
      </c>
      <c r="H94" s="61" t="n"/>
      <c r="I94" s="61" t="n"/>
      <c r="J94" s="61" t="n"/>
    </row>
    <row r="95" hidden="1">
      <c r="G95" s="60" t="inlineStr">
        <is>
          <t>Apoyo Académico</t>
        </is>
      </c>
      <c r="H95" s="61" t="n"/>
      <c r="I95" s="61" t="n"/>
      <c r="J95" s="61" t="n"/>
    </row>
    <row r="96" hidden="1">
      <c r="G96" s="60" t="inlineStr">
        <is>
          <t>Control Interno</t>
        </is>
      </c>
      <c r="H96" s="61" t="n"/>
      <c r="I96" s="61" t="n"/>
      <c r="J96" s="61" t="n"/>
    </row>
    <row r="97" hidden="1">
      <c r="G97" s="60" t="inlineStr">
        <is>
          <t>Control Disciplinario</t>
        </is>
      </c>
      <c r="H97" s="61" t="n"/>
      <c r="I97" s="61" t="n"/>
      <c r="J97" s="61" t="n"/>
    </row>
    <row r="98" hidden="1">
      <c r="G98" s="60" t="inlineStr">
        <is>
          <t>Servicio de Atención al Ciudadano</t>
        </is>
      </c>
      <c r="H98" s="61" t="n"/>
      <c r="I98" s="61" t="n"/>
      <c r="J98" s="61" t="n"/>
    </row>
    <row r="99" hidden="1"/>
    <row r="100" hidden="1"/>
    <row r="101" hidden="1"/>
  </sheetData>
  <sheetProtection selectLockedCells="0" selectUnlockedCells="0" algorithmName="SHA-512" sheet="1" objects="0" insertRows="0" insertHyperlinks="1" autoFilter="1" scenarios="0" formatColumns="0" deleteColumns="1" insertColumns="1" pivotTables="1" deleteRows="0" formatCells="0" saltValue="D3tYLXu6A4s1ec6fntc9ng==" formatRows="0" sort="1" spinCount="100000" hashValue="4I9ciFkqysZG6VQk/nR8Xtvm6chHGvjCHV+SAJj44CVJyZ1z9H1Qqz6pduKSuM5H9pEQqCc2/XfgQj63/L/HsA=="/>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M7:O7"/>
    <mergeCell ref="G54:J54"/>
    <mergeCell ref="E5:L5"/>
    <mergeCell ref="H20:I22"/>
    <mergeCell ref="C10:O11"/>
    <mergeCell ref="G56:J56"/>
    <mergeCell ref="E19:F19"/>
    <mergeCell ref="M8:O8"/>
    <mergeCell ref="G18:K18"/>
    <mergeCell ref="I12:J12"/>
    <mergeCell ref="K58:O58"/>
    <mergeCell ref="C18:D19"/>
    <mergeCell ref="H23:I24"/>
    <mergeCell ref="C55:F55"/>
    <mergeCell ref="N18:O19"/>
    <mergeCell ref="C9:O9"/>
    <mergeCell ref="K53:O53"/>
    <mergeCell ref="C59:F59"/>
    <mergeCell ref="C13:D13"/>
    <mergeCell ref="J17:K17"/>
  </mergeCells>
  <dataValidations count="5">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13:O13" showDropDown="0" showInputMessage="1" showErrorMessage="1" allowBlank="1" type="list">
      <formula1>$G$74:$G$96</formula1>
    </dataValidation>
    <dataValidation sqref="E20:G22" showDropDown="0" showInputMessage="1" showErrorMessage="1" allowBlank="1" type="list">
      <formula1>$J$73:$J$74</formula1>
    </dataValidation>
  </dataValidations>
  <hyperlinks>
    <hyperlink ref="B2" location="'MATRIZ DE INDICADORES'!A1" display="    REGRESAR"/>
  </hyperlinks>
  <pageMargins left="0.7086614173228347" right="0.7086614173228347" top="0.7480314960629921" bottom="0.7480314960629921" header="0.3149606299212598" footer="0.3149606299212598"/>
  <pageSetup orientation="portrait" paperSize="5" scale="40"/>
  <rowBreaks count="1" manualBreakCount="1">
    <brk id="63" min="0" max="15" man="1"/>
  </rowBreaks>
  <drawing xmlns:r="http://schemas.openxmlformats.org/officeDocument/2006/relationships" r:id="rId1"/>
  <legacyDrawing xmlns:r="http://schemas.openxmlformats.org/officeDocument/2006/relationships" r:id="anysvml"/>
</worksheet>
</file>

<file path=xl/worksheets/sheet5.xml><?xml version="1.0" encoding="utf-8"?>
<worksheet xmlns="http://schemas.openxmlformats.org/spreadsheetml/2006/main">
  <sheetPr codeName="Hoja3">
    <tabColor rgb="FF0F3D38"/>
    <outlinePr summaryBelow="1" summaryRight="1"/>
    <pageSetUpPr/>
  </sheetPr>
  <dimension ref="B2:P29"/>
  <sheetViews>
    <sheetView view="pageBreakPreview" zoomScale="85" zoomScaleNormal="55" zoomScaleSheetLayoutView="85" workbookViewId="0">
      <selection activeCell="C14" sqref="C14"/>
    </sheetView>
  </sheetViews>
  <sheetFormatPr baseColWidth="10" defaultColWidth="11.42578125" defaultRowHeight="14.25"/>
  <cols>
    <col width="5.42578125" customWidth="1" style="26" min="1" max="1"/>
    <col width="13.28515625" customWidth="1" style="72" min="2" max="2"/>
    <col width="64" customWidth="1" style="73" min="3" max="3"/>
    <col width="34" customWidth="1" style="50" min="4" max="4"/>
    <col width="39.140625" bestFit="1" customWidth="1" style="50" min="5" max="5"/>
    <col width="11.42578125" customWidth="1" style="26" min="6" max="16384"/>
  </cols>
  <sheetData>
    <row r="1" ht="15" customFormat="1" customHeight="1" s="71"/>
    <row r="2" ht="22.5" customFormat="1" customHeight="1" s="71">
      <c r="B2" s="247" t="n"/>
      <c r="C2" s="248" t="inlineStr">
        <is>
          <t>MACROPROCESO ESTRATÉGICO</t>
        </is>
      </c>
      <c r="D2" s="303" t="n"/>
      <c r="E2" s="74" t="inlineStr">
        <is>
          <t>CÓDIGO: ESGr027</t>
        </is>
      </c>
    </row>
    <row r="3" ht="24" customFormat="1" customHeight="1" s="71">
      <c r="B3" s="361" t="n"/>
      <c r="C3" s="248" t="inlineStr">
        <is>
          <t>PROCESO GESTIÓN SISTEMAS INTEGRADOS - CALIDAD</t>
        </is>
      </c>
      <c r="D3" s="303" t="n"/>
      <c r="E3" s="117" t="inlineStr">
        <is>
          <t>VERSIÓN: 10</t>
        </is>
      </c>
    </row>
    <row r="4" ht="16.5" customFormat="1" customHeight="1" s="71">
      <c r="B4" s="361" t="n"/>
      <c r="C4" s="362" t="inlineStr">
        <is>
          <t>MATRIZ Y FICHA DE MEDICIÓN DE INDICADORES Y SEGUIMIENTO A LOS PROCESOS DE GESTIÓN</t>
        </is>
      </c>
      <c r="D4" s="300" t="n"/>
      <c r="E4" s="74" t="inlineStr">
        <is>
          <t>VIGENCIA: 2026-02-26</t>
        </is>
      </c>
    </row>
    <row r="5" ht="15" customFormat="1" customHeight="1" s="71">
      <c r="B5" s="321" t="n"/>
      <c r="C5" s="308" t="n"/>
      <c r="D5" s="309" t="n"/>
      <c r="E5" s="117" t="inlineStr">
        <is>
          <t>PÁGINA: 5 de 5</t>
        </is>
      </c>
    </row>
    <row r="6" ht="15" customFormat="1" customHeight="1" s="71">
      <c r="B6" s="26" t="n"/>
      <c r="C6" s="26" t="n"/>
      <c r="D6" s="26" t="n"/>
      <c r="E6" s="26" t="n"/>
    </row>
    <row r="7" ht="15" customFormat="1" customHeight="1" s="71">
      <c r="B7" s="254" t="inlineStr">
        <is>
          <t>CONTROL DE ACTUALIZACIONES</t>
        </is>
      </c>
      <c r="C7" s="309" t="n"/>
      <c r="D7" s="309" t="n"/>
      <c r="E7" s="309" t="n"/>
    </row>
    <row r="8" ht="18" customHeight="1">
      <c r="B8" s="76" t="inlineStr">
        <is>
          <t>FECHA</t>
        </is>
      </c>
      <c r="C8" s="77" t="inlineStr">
        <is>
          <t>DESCRIPCIÓN DE LA ACTUALIZACIÓN</t>
        </is>
      </c>
      <c r="D8" s="77" t="inlineStr">
        <is>
          <t>RESPONSABLE</t>
        </is>
      </c>
      <c r="E8" s="77" t="inlineStr">
        <is>
          <t>CARGO</t>
        </is>
      </c>
    </row>
    <row r="9" ht="14.25" customHeight="1">
      <c r="B9" s="14" t="n">
        <v>43480</v>
      </c>
      <c r="C9" s="88" t="inlineStr">
        <is>
          <t>Se crean los indicadores de gestión para la dirección financiera que miden la gestión administrativa así: AFI-1 (Oportunidad en pagos OPS - APA), AFI-2(Recuperación de cartera de fraccionamiento de matricula) AFI-3 (Recuperación del IVA) AFI-4 (Tasa de cuentas para causación devueltas)</t>
        </is>
      </c>
      <c r="D9" s="89" t="inlineStr">
        <is>
          <t>Adriana del Carmen Morales Funez</t>
        </is>
      </c>
      <c r="E9" s="89" t="inlineStr">
        <is>
          <t>Directora Financiera</t>
        </is>
      </c>
    </row>
    <row r="10" ht="28.5" customHeight="1">
      <c r="B10" s="17" t="inlineStr">
        <is>
          <t>2021-04</t>
        </is>
      </c>
      <c r="C10" s="15" t="inlineStr">
        <is>
          <t>Se realizo segregación en el indicador AFI-2 por fraccionamiento semestral y cartera que se encuentra en proceso jurídico.</t>
        </is>
      </c>
      <c r="D10" s="16" t="inlineStr">
        <is>
          <t>Jose del Carmen Correa Alfonso</t>
        </is>
      </c>
      <c r="E10" s="16" t="inlineStr">
        <is>
          <t>Director Financiero</t>
        </is>
      </c>
    </row>
    <row r="11" ht="114" customHeight="1">
      <c r="B11" s="17" t="n">
        <v>45093</v>
      </c>
      <c r="C11" s="88" t="inlineStr">
        <is>
          <t xml:space="preserve">Se amplia el alcance al indicador AFI-1, OPORTUNIDAD EN PAGOS, para incluir en el analicis y medición, las cuentas tipificadas como OCS y OCC, en el modelamiento de pago a terceros (INTEGRADOC)
Se realiza ajuste la meta del indicador AFI-3 RECUPERACIÓN DE IVA, con aumento al 100%, ya que estos recursos se proyectan para ser apropiados en los recursos asignados para proyectos de inversión institucionales. </t>
        </is>
      </c>
      <c r="D11" s="89" t="inlineStr">
        <is>
          <t>Catherine Ninoska Guevara Garzón</t>
        </is>
      </c>
      <c r="E11" s="16" t="inlineStr">
        <is>
          <t>Directora Financiera</t>
        </is>
      </c>
    </row>
    <row r="12" ht="42.75" customHeight="1">
      <c r="B12" s="17" t="n">
        <v>45362</v>
      </c>
      <c r="C12" s="19" t="inlineStr">
        <is>
          <t xml:space="preserve">Se ajustan los criterios identificados en el 5W2H y fechas de finalización de las metas asociadas a los indicadores de gestión del proceso. </t>
        </is>
      </c>
      <c r="D12" s="89" t="inlineStr">
        <is>
          <t>Catherine Ninoska Guevara Garzón</t>
        </is>
      </c>
      <c r="E12" s="16" t="inlineStr">
        <is>
          <t>Directora Financiera</t>
        </is>
      </c>
    </row>
    <row r="13" ht="409.5" customHeight="1">
      <c r="B13" s="17" t="n">
        <v>45333</v>
      </c>
      <c r="C13" s="19" t="inlineStr">
        <is>
          <t xml:space="preserve">AFI-1Se ajusta el alcance para el indicador AFI1, para incluir en la medición todas las tipificaciones de pagos digitalizadas por la herramienta Integradoc y el nombre del indicador. 
Debido a este ajustes de actualiza la formula del indicador, así como el nombre, ampliación en la fuente de los datos y se ajusta la segregación, para evaluar dos grandes grupos de pagos: Pago Contratistas y Pago Proveedores. 
AFI-2 Se mantiene la meta en el indicador AFI2, ya que ha tenido un comportamiento en 2023-2024 en escala aceptable-bueno, se establecen acciones de mejora con el proceso y trabajo colaborativo con la Dirección Jurídica.
De igual manera se proyecta cambio del nombre del indicador a Recuperación de Cartera Académica (fraccionamiento y gratuidad en la matrícula) donde se especifica el tipo de recuperación, apra los casos de fraccionamiento de matricula y concepto de gratuidad en la la matrícula para pregrado y posgrado, así como la formula del mismo donde se especifica el alcance dentro de la medición así:
Para fraccionamiento de matricula (el valore prestado en el periodo), Para gratuidad en la matrícula (el valor histórico de cuentas por cobrar), se ajusta el segregado para el indicador para la tipología fraccionameinto de matrícula y gratuidad histórico. 
AFI-3 De conformidad con las tendencias de resultado para la vigencia 2024-2023, se proyecta la eliminación del indicador, debido a que ya se ha cumplido el maximo en la mejora y estandarizado la gestión.
AFI-4 Se mantiene la meta para el indicador AFI4, ya que se proyecta trabajar en acciones de mejora para la tasa de causación de cuentas devueltas con los procesos que interactuan en la etapa incial con los supervisores y otros (Oficina de Compras). </t>
        </is>
      </c>
      <c r="D13" s="89" t="inlineStr">
        <is>
          <t>Catherine Ninoska Guevara Garzón</t>
        </is>
      </c>
      <c r="E13" s="16" t="inlineStr">
        <is>
          <t>Directora Financiera</t>
        </is>
      </c>
    </row>
    <row r="14" ht="287.25" customHeight="1">
      <c r="B14" s="17" t="n">
        <v>46070</v>
      </c>
      <c r="C14" s="19" t="inlineStr">
        <is>
          <t>AFI-1:Se mantiene la meta para el indicador AFI1, se ajusta la frecuencia de resultado del indicador pasando de trimestral a semestral - anual, de igual manera se solicita la realización de cierres parciales proyectados en la herramienta integradoc a fin de contar con este control para las temporadas de vacaciones, cierres de fin de año y otros, controlando los tiempos de radicación de cuentas para pago. 
AFI-2:Se mantiene la meta en el indicador AFI2, ya que ha tenido un comportamiento en 2023-2024 en escala aceptable-bueno, se establecen acciones de mejora con el proceso y trabajo colaborativo con la Dirección Jurídica.
AFI-4:Se mantiene la meta para el indicador AFI4, ya que se proyecta trabajar en acciones de mejora para la tasa de causación de cuentas devueltas con los procesos de Dirección de Sistemas y Tecnología (sistematización de formatos AFIF067 Y 068) y Calidad (Integradoc), a fin de realizar las actualizaciones documentales y en instancias solicitadas por el proceso en esta mejora de la vigencia 2026.
De igual manera, se ajusta la frecuencia de resultado del indicador pasando de trimestral- trimestral a semestral - anual.</t>
        </is>
      </c>
      <c r="D14" s="89" t="inlineStr">
        <is>
          <t>Catherine Ninoska Guevara Garzón</t>
        </is>
      </c>
      <c r="E14" s="16" t="inlineStr">
        <is>
          <t>Directora Financiera</t>
        </is>
      </c>
    </row>
    <row r="15">
      <c r="B15" s="17" t="n"/>
      <c r="C15" s="19" t="n"/>
      <c r="D15" s="18" t="n"/>
      <c r="E15" s="18" t="n"/>
    </row>
    <row r="16">
      <c r="B16" s="17" t="n"/>
      <c r="C16" s="19" t="n"/>
      <c r="D16" s="18" t="n"/>
      <c r="E16" s="18" t="n"/>
    </row>
    <row r="17">
      <c r="B17" s="17" t="n"/>
      <c r="C17" s="20" t="n"/>
      <c r="D17" s="18" t="n"/>
      <c r="E17" s="18" t="n"/>
    </row>
    <row r="18">
      <c r="B18" s="17" t="n"/>
      <c r="C18" s="21" t="n"/>
      <c r="D18" s="18" t="n"/>
      <c r="E18" s="18" t="n"/>
    </row>
    <row r="19">
      <c r="B19" s="17" t="n"/>
      <c r="C19" s="21" t="n"/>
      <c r="D19" s="18" t="n"/>
      <c r="E19" s="18" t="n"/>
    </row>
    <row r="20">
      <c r="B20" s="17" t="n"/>
      <c r="C20" s="21" t="n"/>
      <c r="D20" s="18" t="n"/>
      <c r="E20" s="18" t="n"/>
    </row>
    <row r="21">
      <c r="B21" s="14" t="n"/>
      <c r="C21" s="15" t="n"/>
      <c r="D21" s="16" t="n"/>
      <c r="E21" s="16" t="n"/>
    </row>
    <row r="22">
      <c r="B22" s="14" t="n"/>
      <c r="C22" s="20" t="n"/>
      <c r="D22" s="16" t="n"/>
      <c r="E22" s="16" t="n"/>
    </row>
    <row r="23" ht="16.5" customHeight="1">
      <c r="B23" s="14" t="n"/>
      <c r="C23" s="15" t="n"/>
      <c r="D23" s="16" t="n"/>
      <c r="E23" s="16" t="n"/>
    </row>
    <row r="26" ht="55.5" customHeight="1">
      <c r="B26" s="94" t="inlineStr">
        <is>
          <t xml:space="preserve">Diagonal 18 No. 20-29 Fusagasugá – Cundinamarca
Teléfono (601)  8281483 Línea Gratuita 018000180414
www.ucundinamarca.edu.co   E-mail:  info@ucundinamarca.edu.co
NIT: 890.680.062-2                                                                             </t>
        </is>
      </c>
      <c r="F26" s="69" t="n"/>
      <c r="G26" s="69" t="n"/>
      <c r="H26" s="69" t="n"/>
      <c r="I26" s="69" t="n"/>
      <c r="J26" s="69" t="n"/>
      <c r="K26" s="69" t="n"/>
      <c r="L26" s="69" t="n"/>
      <c r="M26" s="69" t="n"/>
      <c r="N26" s="69" t="n"/>
      <c r="O26" s="69" t="n"/>
      <c r="P26" s="69" t="n"/>
    </row>
    <row r="27" ht="14.25" customHeight="1">
      <c r="F27" s="70" t="n"/>
      <c r="G27" s="70" t="n"/>
      <c r="H27" s="70" t="n"/>
      <c r="I27" s="70" t="n"/>
      <c r="J27" s="70" t="n"/>
      <c r="K27" s="70" t="n"/>
      <c r="L27" s="70" t="n"/>
      <c r="M27" s="70" t="n"/>
      <c r="N27" s="70" t="n"/>
      <c r="O27" s="70" t="n"/>
      <c r="P27" s="70" t="n"/>
    </row>
    <row r="29" ht="39.75" customHeight="1">
      <c r="B29" s="95" t="inlineStr">
        <is>
          <t>Documento controlado por el Sistema de Gestión de la Calidad
Asegúrese que corresponde a la última versión consultando el Portal Institucional</t>
        </is>
      </c>
    </row>
  </sheetData>
  <sheetProtection selectLockedCells="0" selectUnlockedCells="0" algorithmName="SHA-512" sheet="1" objects="0" insertRows="0" insertHyperlinks="1" autoFilter="1" scenarios="0" formatColumns="0" deleteColumns="1" insertColumns="1" pivotTables="1" deleteRows="0" formatCells="0" saltValue="eAOkHdTDALDm+KS9bbtl8g==" formatRows="0" sort="1" spinCount="100000" hashValue="hZ7AjFtk9mcI0n2Il54dnQYg2u8KJ5e83maKmpZS9JCAptMyCmE4awx/iTVTlpAHUK4s57R+ZhM5AFBbS0IvZw=="/>
  <mergeCells count="7">
    <mergeCell ref="B26:E26"/>
    <mergeCell ref="C4:D5"/>
    <mergeCell ref="C2:D2"/>
    <mergeCell ref="B2:B5"/>
    <mergeCell ref="B29:E29"/>
    <mergeCell ref="B7:E7"/>
    <mergeCell ref="C3:D3"/>
  </mergeCells>
  <pageMargins left="0.7" right="0.7" top="0.75" bottom="0.75" header="0.3" footer="0.3"/>
  <pageSetup orientation="portrait" paperSize="9" scale="52"/>
  <drawing xmlns:r="http://schemas.openxmlformats.org/officeDocument/2006/relationships" r:id="rId1"/>
</worksheet>
</file>

<file path=xl/worksheets/sheet6.xml><?xml version="1.0" encoding="utf-8"?>
<worksheet xmlns="http://schemas.openxmlformats.org/spreadsheetml/2006/main">
  <sheetPr codeName="Hoja4">
    <outlinePr summaryBelow="1" summaryRight="1"/>
    <pageSetUpPr/>
  </sheetPr>
  <dimension ref="B2:R38"/>
  <sheetViews>
    <sheetView view="pageBreakPreview" zoomScale="70" zoomScaleNormal="100" zoomScaleSheetLayoutView="70" workbookViewId="0">
      <selection activeCell="K19" sqref="K19:P19"/>
    </sheetView>
  </sheetViews>
  <sheetFormatPr baseColWidth="10" defaultColWidth="11.42578125" defaultRowHeight="15"/>
  <cols>
    <col width="4.140625" customWidth="1" style="2" min="1" max="1"/>
    <col width="11.42578125" customWidth="1" style="2" min="2" max="2"/>
    <col width="3.42578125" customWidth="1" style="2" min="3" max="3"/>
    <col width="7.42578125" customWidth="1" style="2" min="4" max="4"/>
    <col width="8.5703125" customWidth="1" style="2" min="5" max="5"/>
    <col width="3.85546875" customWidth="1" style="2" min="6" max="8"/>
    <col width="5.5703125" customWidth="1" style="2" min="9" max="10"/>
    <col width="11.42578125" customWidth="1" style="2" min="11" max="15"/>
    <col width="16.7109375" customWidth="1" style="2" min="16" max="16"/>
    <col width="5" customWidth="1" style="2" min="17" max="17"/>
    <col width="11.42578125" customWidth="1" style="2" min="18" max="16384"/>
  </cols>
  <sheetData>
    <row r="2" ht="15.75" customHeight="1">
      <c r="B2" s="255" t="n"/>
      <c r="C2" s="256" t="inlineStr">
        <is>
          <t>MACROPROCESO ESTRATÉGICO</t>
        </is>
      </c>
      <c r="D2" s="303" t="n"/>
      <c r="E2" s="303" t="n"/>
      <c r="F2" s="303" t="n"/>
      <c r="G2" s="303" t="n"/>
      <c r="H2" s="303" t="n"/>
      <c r="I2" s="303" t="n"/>
      <c r="J2" s="303" t="n"/>
      <c r="K2" s="303" t="n"/>
      <c r="L2" s="303" t="n"/>
      <c r="M2" s="303" t="n"/>
      <c r="N2" s="303" t="n"/>
      <c r="O2" s="258" t="inlineStr">
        <is>
          <t>CÓDIGO: ESGF027</t>
        </is>
      </c>
      <c r="P2" s="351" t="n"/>
      <c r="Q2" s="1" t="n"/>
      <c r="R2" s="1" t="n"/>
    </row>
    <row r="3" ht="15.75" customHeight="1">
      <c r="B3" s="361" t="n"/>
      <c r="C3" s="256" t="inlineStr">
        <is>
          <t>PROCESO GESTIÓN SISTEMAS INTEGRADOS - CALIDAD</t>
        </is>
      </c>
      <c r="D3" s="303" t="n"/>
      <c r="E3" s="303" t="n"/>
      <c r="F3" s="303" t="n"/>
      <c r="G3" s="303" t="n"/>
      <c r="H3" s="303" t="n"/>
      <c r="I3" s="303" t="n"/>
      <c r="J3" s="303" t="n"/>
      <c r="K3" s="303" t="n"/>
      <c r="L3" s="303" t="n"/>
      <c r="M3" s="303" t="n"/>
      <c r="N3" s="303" t="n"/>
      <c r="O3" s="258" t="inlineStr">
        <is>
          <t>VERSIÓN: 10</t>
        </is>
      </c>
      <c r="P3" s="351" t="n"/>
      <c r="Q3" s="1" t="n"/>
      <c r="R3" s="1" t="n"/>
    </row>
    <row r="4" ht="16.5" customHeight="1">
      <c r="B4" s="361" t="n"/>
      <c r="C4" s="256" t="inlineStr">
        <is>
          <t>MATRIZ Y FICHA DE MEDICIÓN DE INDICADORES Y SEGUIMIENTO A LOS PROCESOS DE GESTIÓN</t>
        </is>
      </c>
      <c r="D4" s="300" t="n"/>
      <c r="E4" s="300" t="n"/>
      <c r="F4" s="300" t="n"/>
      <c r="G4" s="300" t="n"/>
      <c r="H4" s="300" t="n"/>
      <c r="I4" s="300" t="n"/>
      <c r="J4" s="300" t="n"/>
      <c r="K4" s="300" t="n"/>
      <c r="L4" s="300" t="n"/>
      <c r="M4" s="300" t="n"/>
      <c r="N4" s="300" t="n"/>
      <c r="O4" s="263" t="inlineStr">
        <is>
          <t>VIGENCIA: 2026-02-26</t>
        </is>
      </c>
      <c r="P4" s="351" t="n"/>
      <c r="Q4" s="1" t="n"/>
      <c r="R4" s="1" t="n"/>
    </row>
    <row r="5" ht="15" customHeight="1">
      <c r="B5" s="321" t="n"/>
      <c r="C5" s="308" t="n"/>
      <c r="D5" s="309" t="n"/>
      <c r="E5" s="309" t="n"/>
      <c r="F5" s="309" t="n"/>
      <c r="G5" s="309" t="n"/>
      <c r="H5" s="309" t="n"/>
      <c r="I5" s="309" t="n"/>
      <c r="J5" s="309" t="n"/>
      <c r="K5" s="309" t="n"/>
      <c r="L5" s="309" t="n"/>
      <c r="M5" s="309" t="n"/>
      <c r="N5" s="309" t="n"/>
      <c r="O5" s="258" t="inlineStr">
        <is>
          <t>PÁGINA: 5 de 5</t>
        </is>
      </c>
      <c r="P5" s="351" t="n"/>
      <c r="Q5" s="1" t="n"/>
      <c r="R5" s="1" t="n"/>
    </row>
    <row r="6">
      <c r="B6" s="1" t="n"/>
      <c r="C6" s="1" t="n"/>
      <c r="D6" s="1" t="n"/>
      <c r="E6" s="1" t="n"/>
      <c r="F6" s="1" t="n"/>
      <c r="G6" s="1" t="n"/>
      <c r="H6" s="1" t="n"/>
      <c r="I6" s="1" t="n"/>
      <c r="J6" s="1" t="n"/>
      <c r="K6" s="1" t="n"/>
      <c r="L6" s="1" t="n"/>
      <c r="M6" s="1" t="n"/>
      <c r="N6" s="1" t="n"/>
      <c r="O6" s="1" t="n"/>
      <c r="P6" s="1" t="n"/>
      <c r="Q6" s="1" t="n"/>
      <c r="R6" s="1" t="n"/>
    </row>
    <row r="7">
      <c r="B7" s="3" t="n">
        <v>13.1</v>
      </c>
      <c r="C7" s="1" t="n"/>
      <c r="D7" s="1" t="n"/>
      <c r="E7" s="1" t="n"/>
      <c r="F7" s="1" t="n"/>
      <c r="G7" s="1" t="n"/>
      <c r="H7" s="1" t="n"/>
      <c r="I7" s="1" t="n"/>
      <c r="J7" s="1" t="n"/>
      <c r="K7" s="1" t="n"/>
      <c r="L7" s="1" t="n"/>
      <c r="M7" s="1" t="n"/>
      <c r="N7" s="1" t="n"/>
      <c r="O7" s="1" t="n"/>
      <c r="P7" s="1" t="n"/>
      <c r="Q7" s="1" t="n"/>
      <c r="R7" s="1" t="n"/>
    </row>
    <row r="8">
      <c r="B8" s="3" t="n"/>
      <c r="C8" s="1" t="n"/>
      <c r="D8" s="1" t="n"/>
      <c r="E8" s="1" t="n"/>
      <c r="F8" s="1" t="n"/>
      <c r="G8" s="1" t="n"/>
      <c r="H8" s="1" t="n"/>
      <c r="I8" s="1" t="n"/>
      <c r="J8" s="1" t="n"/>
      <c r="K8" s="1" t="n"/>
      <c r="L8" s="1" t="n"/>
      <c r="M8" s="1" t="n"/>
      <c r="N8" s="1" t="n"/>
      <c r="O8" s="1" t="n"/>
      <c r="P8" s="1" t="n"/>
      <c r="Q8" s="1" t="n"/>
      <c r="R8" s="1" t="n"/>
    </row>
    <row r="9">
      <c r="B9" s="264" t="inlineStr">
        <is>
          <t>VERSIÓN</t>
        </is>
      </c>
      <c r="C9" s="363" t="n"/>
      <c r="D9" s="265" t="inlineStr">
        <is>
          <t>FECHA DE APROBACIÓN</t>
        </is>
      </c>
      <c r="E9" s="350" t="n"/>
      <c r="F9" s="350" t="n"/>
      <c r="G9" s="350" t="n"/>
      <c r="H9" s="350" t="n"/>
      <c r="I9" s="350" t="n"/>
      <c r="J9" s="351" t="n"/>
      <c r="K9" s="265" t="inlineStr">
        <is>
          <t>DESCRIPCIÓN DEL CAMBIO</t>
        </is>
      </c>
      <c r="L9" s="364" t="n"/>
      <c r="M9" s="364" t="n"/>
      <c r="N9" s="364" t="n"/>
      <c r="O9" s="364" t="n"/>
      <c r="P9" s="363" t="n"/>
    </row>
    <row r="10">
      <c r="B10" s="365" t="n"/>
      <c r="C10" s="366" t="n"/>
      <c r="D10" s="267" t="inlineStr">
        <is>
          <t>AAAA</t>
        </is>
      </c>
      <c r="E10" s="351" t="n"/>
      <c r="F10" s="267" t="inlineStr">
        <is>
          <t>MM</t>
        </is>
      </c>
      <c r="G10" s="350" t="n"/>
      <c r="H10" s="351" t="n"/>
      <c r="I10" s="267" t="inlineStr">
        <is>
          <t>DD</t>
        </is>
      </c>
      <c r="J10" s="351" t="n"/>
      <c r="K10" s="367" t="n"/>
      <c r="L10" s="368" t="n"/>
      <c r="M10" s="368" t="n"/>
      <c r="N10" s="368" t="n"/>
      <c r="O10" s="368" t="n"/>
      <c r="P10" s="366" t="n"/>
    </row>
    <row r="11">
      <c r="B11" s="281" t="n">
        <v>1</v>
      </c>
      <c r="C11" s="351" t="n"/>
      <c r="D11" s="272" t="n">
        <v>2013</v>
      </c>
      <c r="E11" s="351" t="n"/>
      <c r="F11" s="272" t="n">
        <v>7</v>
      </c>
      <c r="G11" s="350" t="n"/>
      <c r="H11" s="351" t="n"/>
      <c r="I11" s="272" t="n">
        <v>8</v>
      </c>
      <c r="J11" s="351" t="n"/>
      <c r="K11" s="273" t="inlineStr">
        <is>
          <t>Emisión del documento.</t>
        </is>
      </c>
      <c r="L11" s="350" t="n"/>
      <c r="M11" s="350" t="n"/>
      <c r="N11" s="350" t="n"/>
      <c r="O11" s="350" t="n"/>
      <c r="P11" s="351" t="n"/>
    </row>
    <row r="12" ht="15" customHeight="1">
      <c r="B12" s="281" t="n">
        <v>2</v>
      </c>
      <c r="C12" s="351" t="n"/>
      <c r="D12" s="272" t="n">
        <v>2014</v>
      </c>
      <c r="E12" s="351" t="n"/>
      <c r="F12" s="272" t="n">
        <v>10</v>
      </c>
      <c r="G12" s="350" t="n"/>
      <c r="H12" s="351" t="n"/>
      <c r="I12" s="272" t="n">
        <v>11</v>
      </c>
      <c r="J12" s="351" t="n"/>
      <c r="K12" s="273" t="inlineStr">
        <is>
          <t>Ajustar el formato "Tablero de Indicadores" de acuerdo al aplicativo Indicadores.</t>
        </is>
      </c>
      <c r="L12" s="350" t="n"/>
      <c r="M12" s="350" t="n"/>
      <c r="N12" s="350" t="n"/>
      <c r="O12" s="350" t="n"/>
      <c r="P12" s="351" t="n"/>
    </row>
    <row r="13" ht="121.5" customHeight="1">
      <c r="B13" s="281" t="n">
        <v>3</v>
      </c>
      <c r="C13" s="351" t="n"/>
      <c r="D13" s="272" t="n">
        <v>2017</v>
      </c>
      <c r="E13" s="351" t="n"/>
      <c r="F13" s="272" t="n">
        <v>11</v>
      </c>
      <c r="G13" s="350" t="n"/>
      <c r="H13" s="351" t="n"/>
      <c r="I13" s="272" t="n">
        <v>7</v>
      </c>
      <c r="J13" s="351" t="n"/>
      <c r="K13" s="369" t="inlineStr">
        <is>
          <t xml:space="preserve">Se cambia el nombre del formato ‘‘Tablero de Indicadores’’ por ‘‘Matriz de Medición y Seguimiento a los Procesos de Gestión’’.
Se documenta el formato en Excel incluyendo la alineación de los indicadores con los documentos estratégicos y los objetivos de calidad; así, también, se realizan mejoras en la presentación del documento y optimización, se unificando la información requerida por los formatos: ACAF023 - Formato Indicadores, ACAF026 - Otros Mecanismos De Medición, ACAF029 - Consolidado Otros Mecanismos de Medición del Sistema de Gestión de la Calidad y ACAF030 - Seguimiento A La Medición De Desempeño De Los Procesos.
</t>
        </is>
      </c>
      <c r="L13" s="350" t="n"/>
      <c r="M13" s="350" t="n"/>
      <c r="N13" s="350" t="n"/>
      <c r="O13" s="350" t="n"/>
      <c r="P13" s="370" t="n"/>
    </row>
    <row r="14" ht="29.25" customHeight="1">
      <c r="B14" s="281" t="n">
        <v>4</v>
      </c>
      <c r="C14" s="351" t="n"/>
      <c r="D14" s="272" t="n">
        <v>2018</v>
      </c>
      <c r="E14" s="351" t="n"/>
      <c r="F14" s="272" t="n">
        <v>3</v>
      </c>
      <c r="G14" s="350" t="n"/>
      <c r="H14" s="351" t="n"/>
      <c r="I14" s="272" t="n">
        <v>1</v>
      </c>
      <c r="J14" s="351" t="n"/>
      <c r="K14" s="273" t="inlineStr">
        <is>
          <t>Se modifica códigos del documento, en razón a la actualización documental (Resolución 156 de 2017).</t>
        </is>
      </c>
      <c r="L14" s="350" t="n"/>
      <c r="M14" s="350" t="n"/>
      <c r="N14" s="350" t="n"/>
      <c r="O14" s="350" t="n"/>
      <c r="P14" s="351" t="n"/>
    </row>
    <row r="15">
      <c r="B15" s="281" t="n">
        <v>5</v>
      </c>
      <c r="C15" s="351" t="n"/>
      <c r="D15" s="272" t="n">
        <v>2018</v>
      </c>
      <c r="E15" s="351" t="n"/>
      <c r="F15" s="272" t="n">
        <v>8</v>
      </c>
      <c r="G15" s="350" t="n"/>
      <c r="H15" s="351" t="n"/>
      <c r="I15" s="272" t="n">
        <v>3</v>
      </c>
      <c r="J15" s="351" t="n"/>
      <c r="K15" s="273" t="inlineStr">
        <is>
          <t>Se agrega campo de actualizaciones para modificaciones en los indicadores.</t>
        </is>
      </c>
      <c r="L15" s="350" t="n"/>
      <c r="M15" s="350" t="n"/>
      <c r="N15" s="350" t="n"/>
      <c r="O15" s="350" t="n"/>
      <c r="P15" s="351" t="n"/>
    </row>
    <row r="16" ht="16.5" customHeight="1">
      <c r="B16" s="281" t="n">
        <v>6</v>
      </c>
      <c r="C16" s="351" t="n"/>
      <c r="D16" s="272" t="n">
        <v>2019</v>
      </c>
      <c r="E16" s="351" t="n"/>
      <c r="F16" s="272" t="n">
        <v>8</v>
      </c>
      <c r="G16" s="350" t="n"/>
      <c r="H16" s="351" t="n"/>
      <c r="I16" s="272" t="n">
        <v>15</v>
      </c>
      <c r="J16" s="351" t="n"/>
      <c r="K16" s="273" t="inlineStr">
        <is>
          <t>Se incluyen columnas para definir actividades, recursos y finalización del indicador.</t>
        </is>
      </c>
      <c r="L16" s="350" t="n"/>
      <c r="M16" s="350" t="n"/>
      <c r="N16" s="350" t="n"/>
      <c r="O16" s="350" t="n"/>
      <c r="P16" s="351" t="n"/>
    </row>
    <row r="17" ht="51.75" customHeight="1">
      <c r="B17" s="281" t="n">
        <v>7</v>
      </c>
      <c r="C17" s="351" t="n"/>
      <c r="D17" s="272" t="n">
        <v>2020</v>
      </c>
      <c r="E17" s="351" t="n"/>
      <c r="F17" s="272" t="n">
        <v>3</v>
      </c>
      <c r="G17" s="350" t="n"/>
      <c r="H17" s="351" t="n"/>
      <c r="I17" s="272" t="n">
        <v>31</v>
      </c>
      <c r="J17" s="351" t="n"/>
      <c r="K17" s="273" t="inlineStr">
        <is>
          <t>Se incluye en Clasificación del indicador un nuevo ítem para definir indicadores de Acreditación, se incluyen campo para incluir unidad de medida, nivel de segregación y tendencia; así como un campo al final de la ficha para especificar los análisis de datos en indicadores segregados.</t>
        </is>
      </c>
      <c r="L17" s="350" t="n"/>
      <c r="M17" s="350" t="n"/>
      <c r="N17" s="350" t="n"/>
      <c r="O17" s="350" t="n"/>
      <c r="P17" s="351" t="n"/>
    </row>
    <row r="18" ht="60.75" customHeight="1">
      <c r="B18" s="281" t="n">
        <v>8</v>
      </c>
      <c r="C18" s="351" t="n"/>
      <c r="D18" s="272" t="n">
        <v>2023</v>
      </c>
      <c r="E18" s="351" t="n"/>
      <c r="F18" s="272" t="n">
        <v>7</v>
      </c>
      <c r="G18" s="350" t="n"/>
      <c r="H18" s="351" t="n"/>
      <c r="I18" s="272" t="n">
        <v>28</v>
      </c>
      <c r="J18" s="351" t="n"/>
      <c r="K18" s="371" t="inlineStr">
        <is>
          <t>En la hoja MATRIZ DE INDICADORES se incorporan listas desplegables de los sistemas y columnas denominadas "OBJETIVOS ESPECÍFICOS, RESPONSABLE DE LA ACTIVIDAD, FECHA EJECUCIÓN DE ACTIVIDADES y EVIDENCIA". Adicional, se modifica la columna:  ¿QUÉ SE VA A HACER? Por ACTIVIDAD.</t>
        </is>
      </c>
      <c r="L18" s="350" t="n"/>
      <c r="M18" s="350" t="n"/>
      <c r="N18" s="350" t="n"/>
      <c r="O18" s="350" t="n"/>
      <c r="P18" s="370" t="n"/>
    </row>
    <row r="19" ht="195.75" customHeight="1">
      <c r="B19" s="281" t="n">
        <v>9</v>
      </c>
      <c r="C19" s="351" t="n"/>
      <c r="D19" s="272" t="n">
        <v>2025</v>
      </c>
      <c r="E19" s="351" t="n"/>
      <c r="F19" s="372" t="n">
        <v>12</v>
      </c>
      <c r="G19" s="350" t="n"/>
      <c r="H19" s="351" t="n"/>
      <c r="I19" s="372" t="n">
        <v>2</v>
      </c>
      <c r="J19" s="351" t="n"/>
      <c r="K19" s="373" t="inlineStr">
        <is>
          <t>En la ficha de los indicadores se modifica el nombre de las columnas (D-E) y de la fila (10) lo anterior suprimiendo calidad y cambiandolo por Sistemas de Gestión adicionando desplegable de selección para los sistemas de gestión.
Cambia el nombre de la columna (K) pasando de "SEGUIMIENTO MEDICIÓN" a "FRECUENCIA MEDICIÓN" y la columna (M) pasando de "ACTIVIDAD" a "ACTIVIDADE(S) A DESARROLLAR".
Adicional en la ficha de los indicadores se suprime la escala y la clasificación relativa, por lo cual se elimina la columna (T) "NIVEL OBTENIDO".
Se crean nuevos formatos, separando las fichas de los indicadores, tanto numerico como porcentual, asi mismo la ficha de actualización.  (ESGF058 - ESGF059)
Según la resolución rectoral 074 del 22 de julio del 2024, dando cumplimiento a la ley 2345 del 2023 "chao marcas" y dando alcance a la circular 006 "Cambio de identificador visual en los documentos de gestión documental" se realiza el cambio de logo en el documento.</t>
        </is>
      </c>
      <c r="L19" s="350" t="n"/>
      <c r="M19" s="350" t="n"/>
      <c r="N19" s="350" t="n"/>
      <c r="O19" s="350" t="n"/>
      <c r="P19" s="370" t="n"/>
    </row>
    <row r="20" ht="85.5" customHeight="1">
      <c r="B20" s="374" t="n">
        <v>10</v>
      </c>
      <c r="C20" s="351" t="n"/>
      <c r="D20" s="372" t="n">
        <v>2026</v>
      </c>
      <c r="E20" s="351" t="n"/>
      <c r="F20" s="372" t="n">
        <v>2</v>
      </c>
      <c r="G20" s="350" t="n"/>
      <c r="H20" s="351" t="n"/>
      <c r="I20" s="372" t="n">
        <v>26</v>
      </c>
      <c r="J20" s="351" t="n"/>
      <c r="K20" s="373" t="inlineStr">
        <is>
          <t>Se retoma nuevamente la columna de nivel obtenido en la matriz de indicadores.
Se retoman las escalas para nivel obtenido 
Se retoman o incorporaron los formatos ESGF058 y ESGF059
Se cambia el nombre pasa de "MATRIZ DE MEDICIÓN Y SEGUIMIENTO A LOS PROCESOS DE GESTIÓN" a  "MATRIZ Y FICHA DE MEDICIÓN DE INDICADORES Y SEGUIMIENTO A LOS PROCESOS DE GESTIÓN, "</t>
        </is>
      </c>
      <c r="L20" s="350" t="n"/>
      <c r="M20" s="350" t="n"/>
      <c r="N20" s="350" t="n"/>
      <c r="O20" s="350" t="n"/>
      <c r="P20" s="370" t="n"/>
    </row>
    <row r="21">
      <c r="B21" s="283" t="inlineStr">
        <is>
          <t>NOMBRES Y APELLIDOS</t>
        </is>
      </c>
      <c r="C21" s="350" t="n"/>
      <c r="D21" s="350" t="n"/>
      <c r="E21" s="350" t="n"/>
      <c r="F21" s="350" t="n"/>
      <c r="G21" s="350" t="n"/>
      <c r="H21" s="350" t="n"/>
      <c r="I21" s="350" t="n"/>
      <c r="J21" s="351" t="n"/>
      <c r="K21" s="267" t="inlineStr">
        <is>
          <t>CARGO</t>
        </is>
      </c>
      <c r="L21" s="350" t="n"/>
      <c r="M21" s="350" t="n"/>
      <c r="N21" s="350" t="n"/>
      <c r="O21" s="350" t="n"/>
      <c r="P21" s="351" t="n"/>
    </row>
    <row r="22">
      <c r="B22" s="281" t="inlineStr">
        <is>
          <t>Henry Orlando Aragón Oquendo</t>
        </is>
      </c>
      <c r="C22" s="350" t="n"/>
      <c r="D22" s="350" t="n"/>
      <c r="E22" s="350" t="n"/>
      <c r="F22" s="350" t="n"/>
      <c r="G22" s="350" t="n"/>
      <c r="H22" s="350" t="n"/>
      <c r="I22" s="350" t="n"/>
      <c r="J22" s="351" t="n"/>
      <c r="K22" s="272" t="inlineStr">
        <is>
          <t>Profesional Director de Área I – Oficina de la Calidad</t>
        </is>
      </c>
      <c r="L22" s="350" t="n"/>
      <c r="M22" s="350" t="n"/>
      <c r="N22" s="350" t="n"/>
      <c r="O22" s="350" t="n"/>
      <c r="P22" s="351" t="n"/>
    </row>
    <row r="23">
      <c r="B23" s="281" t="inlineStr">
        <is>
          <t>Jennifer Melissa Moreno Galindo</t>
        </is>
      </c>
      <c r="C23" s="350" t="n"/>
      <c r="D23" s="350" t="n"/>
      <c r="E23" s="350" t="n"/>
      <c r="F23" s="350" t="n"/>
      <c r="G23" s="350" t="n"/>
      <c r="H23" s="350" t="n"/>
      <c r="I23" s="350" t="n"/>
      <c r="J23" s="351" t="n"/>
      <c r="K23" s="272" t="inlineStr">
        <is>
          <t>Técnico III</t>
        </is>
      </c>
      <c r="L23" s="350" t="n"/>
      <c r="M23" s="350" t="n"/>
      <c r="N23" s="350" t="n"/>
      <c r="O23" s="350" t="n"/>
      <c r="P23" s="351" t="n"/>
    </row>
    <row r="24">
      <c r="B24" s="281" t="inlineStr">
        <is>
          <t>Paola Andrea Martínez Borda</t>
        </is>
      </c>
      <c r="C24" s="350" t="n"/>
      <c r="D24" s="350" t="n"/>
      <c r="E24" s="350" t="n"/>
      <c r="F24" s="350" t="n"/>
      <c r="G24" s="350" t="n"/>
      <c r="H24" s="350" t="n"/>
      <c r="I24" s="350" t="n"/>
      <c r="J24" s="351" t="n"/>
      <c r="K24" s="272" t="inlineStr">
        <is>
          <t>Profesional OPS</t>
        </is>
      </c>
      <c r="L24" s="350" t="n"/>
      <c r="M24" s="350" t="n"/>
      <c r="N24" s="350" t="n"/>
      <c r="O24" s="350" t="n"/>
      <c r="P24" s="351" t="n"/>
    </row>
    <row r="25">
      <c r="B25" s="281" t="inlineStr">
        <is>
          <t>Carlos Julio Silva Mora</t>
        </is>
      </c>
      <c r="C25" s="350" t="n"/>
      <c r="D25" s="350" t="n"/>
      <c r="E25" s="350" t="n"/>
      <c r="F25" s="350" t="n"/>
      <c r="G25" s="350" t="n"/>
      <c r="H25" s="350" t="n"/>
      <c r="I25" s="350" t="n"/>
      <c r="J25" s="351" t="n"/>
      <c r="K25" s="272" t="inlineStr">
        <is>
          <t>Profesional OPS</t>
        </is>
      </c>
      <c r="L25" s="350" t="n"/>
      <c r="M25" s="350" t="n"/>
      <c r="N25" s="350" t="n"/>
      <c r="O25" s="350" t="n"/>
      <c r="P25" s="351" t="n"/>
    </row>
    <row r="26">
      <c r="B26" s="281" t="inlineStr">
        <is>
          <t xml:space="preserve">Yenifer Alejandra Panqueva Páez	</t>
        </is>
      </c>
      <c r="C26" s="350" t="n"/>
      <c r="D26" s="350" t="n"/>
      <c r="E26" s="350" t="n"/>
      <c r="F26" s="350" t="n"/>
      <c r="G26" s="350" t="n"/>
      <c r="H26" s="350" t="n"/>
      <c r="I26" s="350" t="n"/>
      <c r="J26" s="351" t="n"/>
      <c r="K26" s="272" t="inlineStr">
        <is>
          <t>Profesional I</t>
        </is>
      </c>
      <c r="L26" s="350" t="n"/>
      <c r="M26" s="350" t="n"/>
      <c r="N26" s="350" t="n"/>
      <c r="O26" s="350" t="n"/>
      <c r="P26" s="351" t="n"/>
    </row>
    <row r="27">
      <c r="B27" s="283" t="inlineStr">
        <is>
          <t>REVISÓ</t>
        </is>
      </c>
      <c r="C27" s="350" t="n"/>
      <c r="D27" s="350" t="n"/>
      <c r="E27" s="350" t="n"/>
      <c r="F27" s="350" t="n"/>
      <c r="G27" s="350" t="n"/>
      <c r="H27" s="350" t="n"/>
      <c r="I27" s="350" t="n"/>
      <c r="J27" s="350" t="n"/>
      <c r="K27" s="350" t="n"/>
      <c r="L27" s="350" t="n"/>
      <c r="M27" s="350" t="n"/>
      <c r="N27" s="350" t="n"/>
      <c r="O27" s="350" t="n"/>
      <c r="P27" s="351" t="n"/>
    </row>
    <row r="28">
      <c r="B28" s="283" t="inlineStr">
        <is>
          <t>NOMBRES Y APELLIDOS</t>
        </is>
      </c>
      <c r="C28" s="350" t="n"/>
      <c r="D28" s="350" t="n"/>
      <c r="E28" s="350" t="n"/>
      <c r="F28" s="350" t="n"/>
      <c r="G28" s="350" t="n"/>
      <c r="H28" s="350" t="n"/>
      <c r="I28" s="350" t="n"/>
      <c r="J28" s="351" t="n"/>
      <c r="K28" s="267" t="inlineStr">
        <is>
          <t>CARGO</t>
        </is>
      </c>
      <c r="L28" s="350" t="n"/>
      <c r="M28" s="350" t="n"/>
      <c r="N28" s="350" t="n"/>
      <c r="O28" s="350" t="n"/>
      <c r="P28" s="351" t="n"/>
    </row>
    <row r="29" ht="15" customHeight="1">
      <c r="B29" s="281" t="inlineStr">
        <is>
          <t>Henry Orlando Aragón Oquendo</t>
        </is>
      </c>
      <c r="C29" s="350" t="n"/>
      <c r="D29" s="350" t="n"/>
      <c r="E29" s="350" t="n"/>
      <c r="F29" s="350" t="n"/>
      <c r="G29" s="350" t="n"/>
      <c r="H29" s="350" t="n"/>
      <c r="I29" s="350" t="n"/>
      <c r="J29" s="351" t="n"/>
      <c r="K29" s="272" t="inlineStr">
        <is>
          <t xml:space="preserve">Director de área I - Oficina de Calidad </t>
        </is>
      </c>
      <c r="L29" s="350" t="n"/>
      <c r="M29" s="350" t="n"/>
      <c r="N29" s="350" t="n"/>
      <c r="O29" s="350" t="n"/>
      <c r="P29" s="351" t="n"/>
    </row>
    <row r="30">
      <c r="B30" s="264" t="inlineStr">
        <is>
          <t>APROBÓ (GESTOR RESPONSABLE DEL PROCESO)</t>
        </is>
      </c>
      <c r="C30" s="350" t="n"/>
      <c r="D30" s="350" t="n"/>
      <c r="E30" s="350" t="n"/>
      <c r="F30" s="350" t="n"/>
      <c r="G30" s="350" t="n"/>
      <c r="H30" s="350" t="n"/>
      <c r="I30" s="350" t="n"/>
      <c r="J30" s="350" t="n"/>
      <c r="K30" s="350" t="n"/>
      <c r="L30" s="350" t="n"/>
      <c r="M30" s="350" t="n"/>
      <c r="N30" s="350" t="n"/>
      <c r="O30" s="350" t="n"/>
      <c r="P30" s="351" t="n"/>
    </row>
    <row r="31">
      <c r="B31" s="283" t="inlineStr">
        <is>
          <t>NOMBRES Y APELLIDOS</t>
        </is>
      </c>
      <c r="C31" s="364" t="n"/>
      <c r="D31" s="364" t="n"/>
      <c r="E31" s="364" t="n"/>
      <c r="F31" s="364" t="n"/>
      <c r="G31" s="364" t="n"/>
      <c r="H31" s="363" t="n"/>
      <c r="I31" s="267" t="inlineStr">
        <is>
          <t>CARGO</t>
        </is>
      </c>
      <c r="J31" s="364" t="n"/>
      <c r="K31" s="364" t="n"/>
      <c r="L31" s="363" t="n"/>
      <c r="M31" s="267" t="inlineStr">
        <is>
          <t>FECHA</t>
        </is>
      </c>
      <c r="N31" s="350" t="n"/>
      <c r="O31" s="350" t="n"/>
      <c r="P31" s="351" t="n"/>
    </row>
    <row r="32">
      <c r="B32" s="365" t="n"/>
      <c r="C32" s="368" t="n"/>
      <c r="D32" s="368" t="n"/>
      <c r="E32" s="368" t="n"/>
      <c r="F32" s="368" t="n"/>
      <c r="G32" s="368" t="n"/>
      <c r="H32" s="366" t="n"/>
      <c r="I32" s="367" t="n"/>
      <c r="J32" s="368" t="n"/>
      <c r="K32" s="368" t="n"/>
      <c r="L32" s="366" t="n"/>
      <c r="M32" s="267" t="inlineStr">
        <is>
          <t>AAAA</t>
        </is>
      </c>
      <c r="N32" s="267" t="inlineStr">
        <is>
          <t>MM</t>
        </is>
      </c>
      <c r="O32" s="267" t="inlineStr">
        <is>
          <t>DD</t>
        </is>
      </c>
      <c r="P32" s="351" t="n"/>
    </row>
    <row r="33">
      <c r="B33" s="291" t="inlineStr">
        <is>
          <t>Adriana Asención Torres Espitia</t>
        </is>
      </c>
      <c r="C33" s="375" t="n"/>
      <c r="D33" s="375" t="n"/>
      <c r="E33" s="375" t="n"/>
      <c r="F33" s="375" t="n"/>
      <c r="G33" s="375" t="n"/>
      <c r="H33" s="376" t="n"/>
      <c r="I33" s="292" t="inlineStr">
        <is>
          <t>Directora de Planeación Institucional</t>
        </is>
      </c>
      <c r="J33" s="375" t="n"/>
      <c r="K33" s="375" t="n"/>
      <c r="L33" s="376" t="n"/>
      <c r="M33" s="293" t="n">
        <v>2026</v>
      </c>
      <c r="N33" s="293" t="n">
        <v>2</v>
      </c>
      <c r="O33" s="293" t="n">
        <v>26</v>
      </c>
      <c r="P33" s="376" t="n"/>
    </row>
    <row r="34">
      <c r="B34" s="5" t="n"/>
      <c r="C34" s="5" t="n"/>
      <c r="D34" s="5" t="n"/>
      <c r="E34" s="5" t="n"/>
      <c r="F34" s="5" t="n"/>
      <c r="G34" s="5" t="n"/>
      <c r="H34" s="5" t="n"/>
      <c r="I34" s="5" t="n"/>
      <c r="J34" s="5" t="n"/>
      <c r="K34" s="5" t="n"/>
      <c r="L34" s="5" t="n"/>
      <c r="M34" s="5" t="n"/>
      <c r="N34" s="5" t="n"/>
      <c r="O34" s="5" t="n"/>
      <c r="P34" s="5" t="n"/>
    </row>
    <row r="36" ht="53.25" customHeight="1">
      <c r="B36" s="94" t="inlineStr">
        <is>
          <t xml:space="preserve">Diagonal 18 No. 20-29 Fusagasugá – Cundinamarca
Teléfono (601)  8281483 Línea Gratuita 018000180414
www.ucundinamarca.edu.co   E-mail:  info@ucundinamarca.edu.co
NIT: 890.680.062-2                                                                             </t>
        </is>
      </c>
      <c r="Q36" s="6" t="n"/>
      <c r="R36" s="6" t="n"/>
    </row>
    <row r="37" ht="13.5" customHeight="1">
      <c r="B37" s="94" t="n"/>
      <c r="C37" s="94" t="n"/>
      <c r="D37" s="94" t="n"/>
      <c r="E37" s="94" t="n"/>
      <c r="F37" s="94" t="n"/>
      <c r="G37" s="94" t="n"/>
      <c r="H37" s="94" t="n"/>
      <c r="I37" s="94" t="n"/>
      <c r="J37" s="94" t="n"/>
      <c r="K37" s="94" t="n"/>
      <c r="L37" s="94" t="n"/>
      <c r="M37" s="94" t="n"/>
      <c r="N37" s="94" t="n"/>
      <c r="O37" s="94" t="n"/>
      <c r="P37" s="94" t="n"/>
      <c r="Q37" s="6" t="n"/>
      <c r="R37" s="6" t="n"/>
    </row>
    <row r="38" ht="35.25" customHeight="1">
      <c r="B38" s="95" t="inlineStr">
        <is>
          <t>Documento controlado por el Sistema de Gestión de la Calidad
Asegúrese que corresponde a la última versión consultando el Portal Institucional</t>
        </is>
      </c>
      <c r="Q38" s="1" t="n"/>
      <c r="R38" s="1" t="n"/>
    </row>
  </sheetData>
  <mergeCells count="91">
    <mergeCell ref="D20:E20"/>
    <mergeCell ref="F18:H18"/>
    <mergeCell ref="K22:P22"/>
    <mergeCell ref="B23:J23"/>
    <mergeCell ref="F17:H17"/>
    <mergeCell ref="B33:H33"/>
    <mergeCell ref="K9:P10"/>
    <mergeCell ref="K12:P12"/>
    <mergeCell ref="B12:C12"/>
    <mergeCell ref="I16:J16"/>
    <mergeCell ref="D13:E13"/>
    <mergeCell ref="K14:P14"/>
    <mergeCell ref="O32:P32"/>
    <mergeCell ref="B14:C14"/>
    <mergeCell ref="K23:P23"/>
    <mergeCell ref="I18:J18"/>
    <mergeCell ref="B24:J24"/>
    <mergeCell ref="B13:C13"/>
    <mergeCell ref="F14:H14"/>
    <mergeCell ref="B36:P36"/>
    <mergeCell ref="B26:J26"/>
    <mergeCell ref="K24:P24"/>
    <mergeCell ref="B25:J25"/>
    <mergeCell ref="O2:P2"/>
    <mergeCell ref="I20:J20"/>
    <mergeCell ref="K26:P26"/>
    <mergeCell ref="I13:J13"/>
    <mergeCell ref="F12:H12"/>
    <mergeCell ref="O3:P3"/>
    <mergeCell ref="B16:C16"/>
    <mergeCell ref="D10:E10"/>
    <mergeCell ref="D9:J9"/>
    <mergeCell ref="D19:E19"/>
    <mergeCell ref="I15:J15"/>
    <mergeCell ref="B18:C18"/>
    <mergeCell ref="B2:B5"/>
    <mergeCell ref="B9:C10"/>
    <mergeCell ref="B29:J29"/>
    <mergeCell ref="B11:C11"/>
    <mergeCell ref="D11:E11"/>
    <mergeCell ref="K13:P13"/>
    <mergeCell ref="I17:J17"/>
    <mergeCell ref="F11:H11"/>
    <mergeCell ref="K15:P15"/>
    <mergeCell ref="B15:C15"/>
    <mergeCell ref="D15:E15"/>
    <mergeCell ref="I10:J10"/>
    <mergeCell ref="I19:J19"/>
    <mergeCell ref="B27:P27"/>
    <mergeCell ref="K21:P21"/>
    <mergeCell ref="I33:L33"/>
    <mergeCell ref="F15:H15"/>
    <mergeCell ref="I11:J11"/>
    <mergeCell ref="B38:P38"/>
    <mergeCell ref="C2:N2"/>
    <mergeCell ref="B28:J28"/>
    <mergeCell ref="F13:H13"/>
    <mergeCell ref="O5:P5"/>
    <mergeCell ref="K17:P17"/>
    <mergeCell ref="B17:C17"/>
    <mergeCell ref="D17:E17"/>
    <mergeCell ref="O4:P4"/>
    <mergeCell ref="C4:N5"/>
    <mergeCell ref="K19:P19"/>
    <mergeCell ref="B19:C19"/>
    <mergeCell ref="K28:P28"/>
    <mergeCell ref="K25:P25"/>
    <mergeCell ref="D12:E12"/>
    <mergeCell ref="F16:H16"/>
    <mergeCell ref="M31:P31"/>
    <mergeCell ref="B20:C20"/>
    <mergeCell ref="D14:E14"/>
    <mergeCell ref="K11:P11"/>
    <mergeCell ref="F20:H20"/>
    <mergeCell ref="B31:H32"/>
    <mergeCell ref="O33:P33"/>
    <mergeCell ref="B30:P30"/>
    <mergeCell ref="D16:E16"/>
    <mergeCell ref="I12:J12"/>
    <mergeCell ref="K18:P18"/>
    <mergeCell ref="D18:E18"/>
    <mergeCell ref="I14:J14"/>
    <mergeCell ref="C3:N3"/>
    <mergeCell ref="K16:P16"/>
    <mergeCell ref="F10:H10"/>
    <mergeCell ref="F19:H19"/>
    <mergeCell ref="B22:J22"/>
    <mergeCell ref="I31:L32"/>
    <mergeCell ref="K20:P20"/>
    <mergeCell ref="B21:J21"/>
    <mergeCell ref="K29:P29"/>
  </mergeCells>
  <pageMargins left="0.7" right="0.7" top="0.75" bottom="0.75" header="0.3" footer="0.3"/>
  <pageSetup orientation="portrait" paperSize="9" scale="62"/>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1:C4"/>
  <sheetViews>
    <sheetView workbookViewId="0">
      <selection activeCell="A1" sqref="A1"/>
    </sheetView>
  </sheetViews>
  <sheetFormatPr baseColWidth="10" defaultColWidth="11.42578125" defaultRowHeight="15"/>
  <cols>
    <col width="26.85546875" customWidth="1" min="1" max="1"/>
  </cols>
  <sheetData>
    <row r="1">
      <c r="A1" t="inlineStr">
        <is>
          <t>MENSUAL</t>
        </is>
      </c>
      <c r="C1" t="inlineStr">
        <is>
          <t>NÚMERO</t>
        </is>
      </c>
    </row>
    <row r="2">
      <c r="A2" t="inlineStr">
        <is>
          <t>TRIMESTRAL</t>
        </is>
      </c>
      <c r="C2" t="inlineStr">
        <is>
          <t>PORCENTAJE</t>
        </is>
      </c>
    </row>
    <row r="3">
      <c r="A3" t="inlineStr">
        <is>
          <t>SEMESTRAL</t>
        </is>
      </c>
    </row>
    <row r="4">
      <c r="A4" t="inlineStr">
        <is>
          <t>ANUAL</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2026-08-05T13:39:34Z</dcterms:modified>
  <cp:lastModifiedBy>SERGIO ESTEBAN VILLAMIL GONZALEZ</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0x01010031D03565BDDD0A4EADB1DEF3B8FAAE98</vt:lpwstr>
  </property>
</Properties>
</file>