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drawings/drawing8.xml" ContentType="application/vnd.openxmlformats-officedocument.drawing+xml"/>
  <Override PartName="/xl/drawings/drawing9.xml" ContentType="application/vnd.openxmlformats-officedocument.drawing+xml"/>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comments1.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codeName="{DD97A8EA-9A9A-E61F-A557-7D5A7D7259CE}"/>
  <workbookPr codeName="ThisWorkbook"/>
  <mc:AlternateContent xmlns:mc="http://schemas.openxmlformats.org/markup-compatibility/2006">
    <mc:Choice Requires="x15">
      <x15ac:absPath xmlns:x15ac="http://schemas.microsoft.com/office/spreadsheetml/2010/11/ac" url="D:\2) UCUNDINAMARCA VIGENCIA 2025\6. Matrices de riesgo y oportunidades vigencia 2025\2. Matrices de riesgo e informes Control Interno 2025\"/>
    </mc:Choice>
  </mc:AlternateContent>
  <xr:revisionPtr revIDLastSave="0" documentId="13_ncr:1_{7DF6D297-C619-4423-994D-AD483B9FF225}" xr6:coauthVersionLast="47" xr6:coauthVersionMax="47" xr10:uidLastSave="{00000000-0000-0000-0000-000000000000}"/>
  <bookViews>
    <workbookView showSheetTabs="0" xWindow="-108" yWindow="-108" windowWidth="23256" windowHeight="12576" tabRatio="779" firstSheet="2" activeTab="1" xr2:uid="{00000000-000D-0000-FFFF-FFFF00000000}"/>
  </bookViews>
  <sheets>
    <sheet name="ITEMS" sheetId="3" r:id="rId1"/>
    <sheet name="INICIO" sheetId="13" r:id="rId2"/>
    <sheet name="INICIO (2)" sheetId="14" r:id="rId3"/>
    <sheet name="ESTRATÉGICOS" sheetId="17" r:id="rId4"/>
    <sheet name="CORRUPCIÓN" sheetId="15" r:id="rId5"/>
    <sheet name="MATRIZ SGSI" sheetId="16" r:id="rId6"/>
    <sheet name="CRITERIOS" sheetId="9" r:id="rId7"/>
    <sheet name="Hoja1" sheetId="11" r:id="rId8"/>
    <sheet name="IDENTIFICACIÓN DOFA" sheetId="1" r:id="rId9"/>
    <sheet name="CRUCE RIESGOS" sheetId="4" r:id="rId10"/>
    <sheet name="MAPA RIESGOS" sheetId="5" r:id="rId11"/>
    <sheet name="CRUCE OPORTUNIDADES" sheetId="6" r:id="rId12"/>
    <sheet name="ACTUALIZACIONES" sheetId="8" r:id="rId13"/>
    <sheet name="Hoja4" sheetId="19" state="hidden" r:id="rId14"/>
    <sheet name="Hoja2" sheetId="20" state="hidden" r:id="rId15"/>
    <sheet name="MAPA OPORTUNIDADES" sheetId="7" r:id="rId16"/>
  </sheets>
  <externalReferences>
    <externalReference r:id="rId17"/>
    <externalReference r:id="rId18"/>
    <externalReference r:id="rId19"/>
  </externalReferences>
  <definedNames>
    <definedName name="_xlnm._FilterDatabase" localSheetId="4" hidden="1">CORRUPCIÓN!$A$8:$BN$8</definedName>
    <definedName name="A_Obj1" localSheetId="4">OFFSET(#REF!,0,0,COUNTA(#REF!)-1,1)</definedName>
    <definedName name="A_Obj1">OFFSET(#REF!,0,0,COUNTA(#REF!)-1,1)</definedName>
    <definedName name="A_Obj2" localSheetId="4">OFFSET(#REF!,0,0,COUNTA(#REF!)-1,1)</definedName>
    <definedName name="A_Obj2">OFFSET(#REF!,0,0,COUNTA(#REF!)-1,1)</definedName>
    <definedName name="A_Obj3" localSheetId="4">OFFSET(#REF!,0,0,COUNTA(#REF!)-1,1)</definedName>
    <definedName name="A_Obj3">OFFSET(#REF!,0,0,COUNTA(#REF!)-1,1)</definedName>
    <definedName name="A_Obj4" localSheetId="4">OFFSET(#REF!,0,0,COUNTA(#REF!)-1,1)</definedName>
    <definedName name="A_Obj4">OFFSET(#REF!,0,0,COUNTA(#REF!)-1,1)</definedName>
    <definedName name="Acc_1" localSheetId="4">#REF!</definedName>
    <definedName name="Acc_1">#REF!</definedName>
    <definedName name="Acc_2" localSheetId="4">#REF!</definedName>
    <definedName name="Acc_2">#REF!</definedName>
    <definedName name="Acc_3" localSheetId="4">#REF!</definedName>
    <definedName name="Acc_3">#REF!</definedName>
    <definedName name="Acc_4" localSheetId="4">#REF!</definedName>
    <definedName name="Acc_4">#REF!</definedName>
    <definedName name="Acc_5" localSheetId="4">#REF!</definedName>
    <definedName name="Acc_5">#REF!</definedName>
    <definedName name="Acc_6" localSheetId="4">#REF!</definedName>
    <definedName name="Acc_6">#REF!</definedName>
    <definedName name="Acc_7" localSheetId="4">#REF!</definedName>
    <definedName name="Acc_7">#REF!</definedName>
    <definedName name="Acc_8" localSheetId="4">#REF!</definedName>
    <definedName name="Acc_8">#REF!</definedName>
    <definedName name="Acc_9" localSheetId="4">#REF!</definedName>
    <definedName name="Acc_9">#REF!</definedName>
    <definedName name="_xlnm.Print_Area" localSheetId="12">ACTUALIZACIONES!$A$1:$E$29</definedName>
    <definedName name="Causafactor3" localSheetId="4">'[1]Explicación de los campos'!$B$2:$B$9</definedName>
    <definedName name="Causafactor3">'[2]Explicación de los campos'!$B$2:$B$9</definedName>
    <definedName name="ControlTipo" localSheetId="4">[1]Hoja2!$AI$3:$AI$6</definedName>
    <definedName name="ControlTipo">[2]Hoja2!$AI$3:$AI$6</definedName>
    <definedName name="Departamentos" localSheetId="4">#REF!</definedName>
    <definedName name="Departamentos">#REF!</definedName>
    <definedName name="Fuentes" localSheetId="4">#REF!</definedName>
    <definedName name="Fuentes">#REF!</definedName>
    <definedName name="Indicadores" localSheetId="4">#REF!</definedName>
    <definedName name="Indicadores">#REF!</definedName>
    <definedName name="Objetivos" localSheetId="4">OFFSET(#REF!,0,0,COUNTA(#REF!)-1,1)</definedName>
    <definedName name="Objetivos">OFFSET(#REF!,0,0,COUNTA(#REF!)-1,1)</definedName>
    <definedName name="OLE_LINK1" localSheetId="8">'IDENTIFICACIÓN DOFA'!#REF!</definedName>
    <definedName name="OLE_LINK2" localSheetId="12">ACTUALIZACIONES!$A$1</definedName>
    <definedName name="Posibilidad" localSheetId="4">[1]Hoja2!$H$3:$H$7</definedName>
    <definedName name="Posibilidad">[2]Hoja2!$H$3:$H$7</definedName>
    <definedName name="RiesgoClase3" localSheetId="4">'[1]Explicación de los campos'!$G$2:$G$8</definedName>
    <definedName name="RiesgoClase3">'[2]Explicación de los campos'!$G$2:$G$8</definedName>
    <definedName name="SiNo" localSheetId="4">[1]Hoja2!$AK$3:$AK$4</definedName>
    <definedName name="SiNo">[2]Hoja2!$AK$3:$AK$4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1" i="1" l="1"/>
  <c r="P21" i="1" s="1"/>
  <c r="O22" i="1"/>
  <c r="P22" i="1" s="1"/>
  <c r="O23" i="1"/>
  <c r="P23" i="1" s="1"/>
  <c r="N21" i="1"/>
  <c r="N22" i="1"/>
  <c r="N23" i="1"/>
  <c r="W8" i="4" l="1"/>
  <c r="X8" i="4"/>
  <c r="K8" i="4"/>
  <c r="L8" i="4" s="1"/>
  <c r="N8" i="4"/>
  <c r="O8" i="4" s="1"/>
  <c r="Y8" i="4" l="1"/>
  <c r="AA8" i="4"/>
  <c r="P8" i="4"/>
  <c r="O50" i="1"/>
  <c r="P50" i="1" s="1"/>
  <c r="N50" i="1"/>
  <c r="O27" i="1"/>
  <c r="P27" i="1" s="1"/>
  <c r="N27" i="1"/>
  <c r="AB8" i="4" l="1"/>
  <c r="Z8" i="4"/>
  <c r="N58" i="1"/>
  <c r="O58" i="1"/>
  <c r="X15" i="4"/>
  <c r="W15" i="4"/>
  <c r="AC8" i="4" l="1"/>
  <c r="O35" i="1"/>
  <c r="N35" i="1"/>
  <c r="K12" i="4" l="1"/>
  <c r="K10" i="4"/>
  <c r="X14" i="4" l="1"/>
  <c r="W14" i="4"/>
  <c r="T12" i="6" l="1"/>
  <c r="J10" i="6"/>
  <c r="O13" i="1"/>
  <c r="P13" i="1" s="1"/>
  <c r="O14" i="1"/>
  <c r="P14" i="1" s="1"/>
  <c r="O15" i="1"/>
  <c r="P15" i="1" s="1"/>
  <c r="O17" i="1"/>
  <c r="P17" i="1" s="1"/>
  <c r="O18" i="1"/>
  <c r="P18" i="1" s="1"/>
  <c r="O19" i="1"/>
  <c r="P19" i="1" s="1"/>
  <c r="O20" i="1"/>
  <c r="P20" i="1" s="1"/>
  <c r="N18" i="1"/>
  <c r="N19" i="1"/>
  <c r="N20" i="1"/>
  <c r="N13" i="1"/>
  <c r="N14" i="1"/>
  <c r="N15" i="1"/>
  <c r="N17" i="1"/>
  <c r="AA75" i="4" l="1"/>
  <c r="Y75" i="4"/>
  <c r="Z75" i="4" s="1"/>
  <c r="W73" i="4"/>
  <c r="Y74" i="4" s="1"/>
  <c r="Z74" i="4" s="1"/>
  <c r="X73" i="4"/>
  <c r="X72" i="4"/>
  <c r="W72" i="4"/>
  <c r="X71" i="4"/>
  <c r="W71" i="4"/>
  <c r="Y71" i="4" s="1"/>
  <c r="AP71" i="4" s="1"/>
  <c r="AQ71" i="4" s="1"/>
  <c r="N71" i="4"/>
  <c r="O71" i="4" s="1"/>
  <c r="K71" i="4"/>
  <c r="L71" i="4" s="1"/>
  <c r="AA70" i="4"/>
  <c r="Y70" i="4"/>
  <c r="Z70" i="4" s="1"/>
  <c r="W68" i="4"/>
  <c r="Y69" i="4" s="1"/>
  <c r="Z69" i="4" s="1"/>
  <c r="X68" i="4"/>
  <c r="X67" i="4"/>
  <c r="W67" i="4"/>
  <c r="X66" i="4"/>
  <c r="W66" i="4"/>
  <c r="N66" i="4"/>
  <c r="O66" i="4" s="1"/>
  <c r="K66" i="4"/>
  <c r="AA65" i="4"/>
  <c r="Y65" i="4"/>
  <c r="Z65" i="4" s="1"/>
  <c r="W63" i="4"/>
  <c r="Y64" i="4" s="1"/>
  <c r="Z64" i="4" s="1"/>
  <c r="X63" i="4"/>
  <c r="X62" i="4"/>
  <c r="W62" i="4"/>
  <c r="X61" i="4"/>
  <c r="W61" i="4"/>
  <c r="AA61" i="4" s="1"/>
  <c r="AB61" i="4" s="1"/>
  <c r="N61" i="4"/>
  <c r="O61" i="4" s="1"/>
  <c r="K61" i="4"/>
  <c r="L61" i="4" s="1"/>
  <c r="AA60" i="4"/>
  <c r="Y60" i="4"/>
  <c r="Z60" i="4" s="1"/>
  <c r="W58" i="4"/>
  <c r="Y59" i="4" s="1"/>
  <c r="Z59" i="4" s="1"/>
  <c r="X58" i="4"/>
  <c r="X57" i="4"/>
  <c r="W57" i="4"/>
  <c r="X56" i="4"/>
  <c r="W56" i="4"/>
  <c r="AA56" i="4" s="1"/>
  <c r="AB56" i="4" s="1"/>
  <c r="N56" i="4"/>
  <c r="O56" i="4" s="1"/>
  <c r="K56" i="4"/>
  <c r="L56" i="4" s="1"/>
  <c r="AA55" i="4"/>
  <c r="Y55" i="4"/>
  <c r="Z55" i="4" s="1"/>
  <c r="X53" i="4"/>
  <c r="W53" i="4"/>
  <c r="Y54" i="4" s="1"/>
  <c r="Z54" i="4" s="1"/>
  <c r="X52" i="4"/>
  <c r="W52" i="4"/>
  <c r="X51" i="4"/>
  <c r="W51" i="4"/>
  <c r="Y51" i="4" s="1"/>
  <c r="N51" i="4"/>
  <c r="O51" i="4" s="1"/>
  <c r="K51" i="4"/>
  <c r="L51" i="4" s="1"/>
  <c r="AA50" i="4"/>
  <c r="Y50" i="4"/>
  <c r="Z50" i="4" s="1"/>
  <c r="W48" i="4"/>
  <c r="X48" i="4"/>
  <c r="X47" i="4"/>
  <c r="W47" i="4"/>
  <c r="X46" i="4"/>
  <c r="W46" i="4"/>
  <c r="Y46" i="4" s="1"/>
  <c r="Z46" i="4" s="1"/>
  <c r="N46" i="4"/>
  <c r="O46" i="4" s="1"/>
  <c r="K46" i="4"/>
  <c r="AA45" i="4"/>
  <c r="Y45" i="4"/>
  <c r="Z45" i="4" s="1"/>
  <c r="W43" i="4"/>
  <c r="X43" i="4"/>
  <c r="X42" i="4"/>
  <c r="W42" i="4"/>
  <c r="X41" i="4"/>
  <c r="W41" i="4"/>
  <c r="Y41" i="4" s="1"/>
  <c r="AP41" i="4" s="1"/>
  <c r="N41" i="4"/>
  <c r="K41" i="4"/>
  <c r="L41" i="4" s="1"/>
  <c r="AA40" i="4"/>
  <c r="Y40" i="4"/>
  <c r="Z40" i="4" s="1"/>
  <c r="W38" i="4"/>
  <c r="AA39" i="4" s="1"/>
  <c r="X38" i="4"/>
  <c r="X37" i="4"/>
  <c r="W37" i="4"/>
  <c r="X36" i="4"/>
  <c r="W36" i="4"/>
  <c r="Y36" i="4" s="1"/>
  <c r="Z36" i="4" s="1"/>
  <c r="N36" i="4"/>
  <c r="O36" i="4" s="1"/>
  <c r="K36" i="4"/>
  <c r="AA35" i="4"/>
  <c r="Y35" i="4"/>
  <c r="Z35" i="4" s="1"/>
  <c r="X33" i="4"/>
  <c r="W33" i="4"/>
  <c r="Y34" i="4" s="1"/>
  <c r="Z34" i="4" s="1"/>
  <c r="X32" i="4"/>
  <c r="W32" i="4"/>
  <c r="X31" i="4"/>
  <c r="W31" i="4"/>
  <c r="AA31" i="4" s="1"/>
  <c r="N31" i="4"/>
  <c r="O31" i="4" s="1"/>
  <c r="K31" i="4"/>
  <c r="L31" i="4" s="1"/>
  <c r="AA30" i="4"/>
  <c r="Y30" i="4"/>
  <c r="Z30" i="4" s="1"/>
  <c r="W28" i="4"/>
  <c r="X28" i="4"/>
  <c r="X27" i="4"/>
  <c r="W27" i="4"/>
  <c r="X26" i="4"/>
  <c r="W26" i="4"/>
  <c r="Y26" i="4" s="1"/>
  <c r="AP26" i="4" s="1"/>
  <c r="AQ26" i="4" s="1"/>
  <c r="N26" i="4"/>
  <c r="O26" i="4" s="1"/>
  <c r="K26" i="4"/>
  <c r="L26" i="4" s="1"/>
  <c r="AA25" i="4"/>
  <c r="Y25" i="4"/>
  <c r="Z25" i="4" s="1"/>
  <c r="W23" i="4"/>
  <c r="X23" i="4"/>
  <c r="X22" i="4"/>
  <c r="W22" i="4"/>
  <c r="X21" i="4"/>
  <c r="W21" i="4"/>
  <c r="N21" i="4"/>
  <c r="O21" i="4" s="1"/>
  <c r="K21" i="4"/>
  <c r="L21" i="4" s="1"/>
  <c r="AA20" i="4"/>
  <c r="Y20" i="4"/>
  <c r="Z20" i="4" s="1"/>
  <c r="W18" i="4"/>
  <c r="X18" i="4"/>
  <c r="X17" i="4"/>
  <c r="W17" i="4"/>
  <c r="X16" i="4"/>
  <c r="W16" i="4"/>
  <c r="AA16" i="4" s="1"/>
  <c r="AB16" i="4" s="1"/>
  <c r="N16" i="4"/>
  <c r="O16" i="4" s="1"/>
  <c r="K16" i="4"/>
  <c r="L16" i="4" s="1"/>
  <c r="X13" i="4"/>
  <c r="W13" i="4"/>
  <c r="X12" i="4"/>
  <c r="W12" i="4"/>
  <c r="N12" i="4"/>
  <c r="O12" i="4" s="1"/>
  <c r="L12" i="4"/>
  <c r="X11" i="4"/>
  <c r="W11" i="4"/>
  <c r="X10" i="4"/>
  <c r="W10" i="4"/>
  <c r="N10" i="4"/>
  <c r="O10" i="4" s="1"/>
  <c r="K10" i="6"/>
  <c r="J12" i="6"/>
  <c r="AF12" i="6" s="1"/>
  <c r="J17" i="6"/>
  <c r="J20" i="6"/>
  <c r="AE20" i="6" s="1"/>
  <c r="J21" i="6"/>
  <c r="J22" i="6"/>
  <c r="AE22" i="6" s="1"/>
  <c r="J23" i="6"/>
  <c r="AE23" i="6" s="1"/>
  <c r="J24" i="6"/>
  <c r="AE24" i="6" s="1"/>
  <c r="J25" i="6"/>
  <c r="J26" i="6"/>
  <c r="AE26" i="6" s="1"/>
  <c r="J27" i="6"/>
  <c r="AE27" i="6" s="1"/>
  <c r="J28" i="6"/>
  <c r="J29" i="6"/>
  <c r="AE29" i="6" s="1"/>
  <c r="J30" i="6"/>
  <c r="AE30" i="6" s="1"/>
  <c r="J31" i="6"/>
  <c r="AE31" i="6" s="1"/>
  <c r="J32" i="6"/>
  <c r="AE32" i="6" s="1"/>
  <c r="J33" i="6"/>
  <c r="AE33" i="6" s="1"/>
  <c r="J34" i="6"/>
  <c r="AE34" i="6" s="1"/>
  <c r="J35" i="6"/>
  <c r="AE35" i="6" s="1"/>
  <c r="J36" i="6"/>
  <c r="AE36" i="6" s="1"/>
  <c r="J37" i="6"/>
  <c r="K37" i="6" s="1"/>
  <c r="J38" i="6"/>
  <c r="AE38" i="6" s="1"/>
  <c r="J39" i="6"/>
  <c r="J40" i="6"/>
  <c r="AE40" i="6" s="1"/>
  <c r="J41" i="6"/>
  <c r="AE41" i="6" s="1"/>
  <c r="J42" i="6"/>
  <c r="AE42" i="6" s="1"/>
  <c r="J43" i="6"/>
  <c r="AF43" i="6" s="1"/>
  <c r="J44" i="6"/>
  <c r="AE44" i="6" s="1"/>
  <c r="J45" i="6"/>
  <c r="AF45" i="6" s="1"/>
  <c r="J46" i="6"/>
  <c r="AE46" i="6" s="1"/>
  <c r="J47" i="6"/>
  <c r="K47" i="6" s="1"/>
  <c r="J48" i="6"/>
  <c r="AE48" i="6" s="1"/>
  <c r="J49" i="6"/>
  <c r="AF49" i="6" s="1"/>
  <c r="J50" i="6"/>
  <c r="AE50" i="6" s="1"/>
  <c r="J51" i="6"/>
  <c r="AE51" i="6" s="1"/>
  <c r="J52" i="6"/>
  <c r="AE52" i="6" s="1"/>
  <c r="J53" i="6"/>
  <c r="AF53" i="6" s="1"/>
  <c r="J54" i="6"/>
  <c r="AE54" i="6" s="1"/>
  <c r="J55" i="6"/>
  <c r="AF55" i="6" s="1"/>
  <c r="J56" i="6"/>
  <c r="AE56" i="6" s="1"/>
  <c r="J57" i="6"/>
  <c r="AE57" i="6" s="1"/>
  <c r="J58" i="6"/>
  <c r="AE58" i="6" s="1"/>
  <c r="J59" i="6"/>
  <c r="J60" i="6"/>
  <c r="AE60" i="6" s="1"/>
  <c r="J61" i="6"/>
  <c r="J62" i="6"/>
  <c r="AE62" i="6" s="1"/>
  <c r="J63" i="6"/>
  <c r="J64" i="6"/>
  <c r="AE64" i="6" s="1"/>
  <c r="J65" i="6"/>
  <c r="AF65" i="6" s="1"/>
  <c r="J66" i="6"/>
  <c r="AE66" i="6" s="1"/>
  <c r="J67" i="6"/>
  <c r="J68" i="6"/>
  <c r="AE68" i="6" s="1"/>
  <c r="J69" i="6"/>
  <c r="J70" i="6"/>
  <c r="AE70" i="6" s="1"/>
  <c r="J71" i="6"/>
  <c r="J72" i="6"/>
  <c r="AE72" i="6" s="1"/>
  <c r="J73" i="6"/>
  <c r="J74" i="6"/>
  <c r="AE74" i="6" s="1"/>
  <c r="J75" i="6"/>
  <c r="J76" i="6"/>
  <c r="AE76" i="6" s="1"/>
  <c r="J77" i="6"/>
  <c r="J78" i="6"/>
  <c r="AE78" i="6" s="1"/>
  <c r="J79" i="6"/>
  <c r="J80" i="6"/>
  <c r="AE80" i="6" s="1"/>
  <c r="J81" i="6"/>
  <c r="J82" i="6"/>
  <c r="AE82" i="6" s="1"/>
  <c r="J83" i="6"/>
  <c r="J84" i="6"/>
  <c r="AE84" i="6" s="1"/>
  <c r="J85" i="6"/>
  <c r="K85" i="6" s="1"/>
  <c r="J86" i="6"/>
  <c r="AE86" i="6" s="1"/>
  <c r="J87" i="6"/>
  <c r="J88" i="6"/>
  <c r="AE88" i="6" s="1"/>
  <c r="J89" i="6"/>
  <c r="AF89" i="6" s="1"/>
  <c r="J90" i="6"/>
  <c r="AE90" i="6" s="1"/>
  <c r="J91" i="6"/>
  <c r="J92" i="6"/>
  <c r="AE92" i="6" s="1"/>
  <c r="J93" i="6"/>
  <c r="AF93" i="6" s="1"/>
  <c r="J94" i="6"/>
  <c r="AE94" i="6" s="1"/>
  <c r="J95" i="6"/>
  <c r="AF95" i="6" s="1"/>
  <c r="J96" i="6"/>
  <c r="AE96" i="6" s="1"/>
  <c r="J97" i="6"/>
  <c r="J98" i="6"/>
  <c r="AE98" i="6" s="1"/>
  <c r="J99" i="6"/>
  <c r="AF99" i="6" s="1"/>
  <c r="J100" i="6"/>
  <c r="AF100" i="6" s="1"/>
  <c r="J101" i="6"/>
  <c r="AE101" i="6" s="1"/>
  <c r="J102" i="6"/>
  <c r="AE102" i="6" s="1"/>
  <c r="J103" i="6"/>
  <c r="J104" i="6"/>
  <c r="AE104" i="6" s="1"/>
  <c r="J105" i="6"/>
  <c r="AF105" i="6" s="1"/>
  <c r="J106" i="6"/>
  <c r="AE106" i="6" s="1"/>
  <c r="J107" i="6"/>
  <c r="K107" i="6" s="1"/>
  <c r="J108" i="6"/>
  <c r="AE108" i="6" s="1"/>
  <c r="J109" i="6"/>
  <c r="J110" i="6"/>
  <c r="AE110" i="6" s="1"/>
  <c r="J111" i="6"/>
  <c r="J112" i="6"/>
  <c r="AE112" i="6" s="1"/>
  <c r="J113" i="6"/>
  <c r="AE113" i="6" s="1"/>
  <c r="AB76" i="4"/>
  <c r="AB77" i="4"/>
  <c r="AB78" i="4"/>
  <c r="AB79" i="4"/>
  <c r="AB80" i="4"/>
  <c r="AB81" i="4"/>
  <c r="AB82" i="4"/>
  <c r="AB83" i="4"/>
  <c r="AB84" i="4"/>
  <c r="AB85" i="4"/>
  <c r="AB86" i="4"/>
  <c r="AB87" i="4"/>
  <c r="AB88" i="4"/>
  <c r="AB89" i="4"/>
  <c r="AB90" i="4"/>
  <c r="AB91" i="4"/>
  <c r="AB92" i="4"/>
  <c r="AB93" i="4"/>
  <c r="AB94" i="4"/>
  <c r="AB95" i="4"/>
  <c r="AB96" i="4"/>
  <c r="AB97" i="4"/>
  <c r="AB98" i="4"/>
  <c r="AB99" i="4"/>
  <c r="AB100" i="4"/>
  <c r="AB101" i="4"/>
  <c r="AB102" i="4"/>
  <c r="AB103" i="4"/>
  <c r="AB104" i="4"/>
  <c r="AB105" i="4"/>
  <c r="AB106" i="4"/>
  <c r="AB107" i="4"/>
  <c r="AB108" i="4"/>
  <c r="AB109" i="4"/>
  <c r="AB110" i="4"/>
  <c r="AB111" i="4"/>
  <c r="AB112" i="4"/>
  <c r="AB113" i="4"/>
  <c r="AB114" i="4"/>
  <c r="AB115" i="4"/>
  <c r="AB116" i="4"/>
  <c r="AB117" i="4"/>
  <c r="AB118" i="4"/>
  <c r="AB119" i="4"/>
  <c r="AB120" i="4"/>
  <c r="AB121" i="4"/>
  <c r="AB122" i="4"/>
  <c r="AB123" i="4"/>
  <c r="AB124" i="4"/>
  <c r="AB125" i="4"/>
  <c r="AB126" i="4"/>
  <c r="AB127" i="4"/>
  <c r="AB128" i="4"/>
  <c r="AB129" i="4"/>
  <c r="AB130" i="4"/>
  <c r="AB131" i="4"/>
  <c r="AB132" i="4"/>
  <c r="AB133" i="4"/>
  <c r="AB134" i="4"/>
  <c r="AB135" i="4"/>
  <c r="AB136" i="4"/>
  <c r="AB137" i="4"/>
  <c r="AB138" i="4"/>
  <c r="AB139" i="4"/>
  <c r="AB140" i="4"/>
  <c r="AB141" i="4"/>
  <c r="AB142" i="4"/>
  <c r="AB143" i="4"/>
  <c r="AB144" i="4"/>
  <c r="AB145" i="4"/>
  <c r="AB146" i="4"/>
  <c r="AB147" i="4"/>
  <c r="AB148" i="4"/>
  <c r="Z76" i="4"/>
  <c r="Z77" i="4"/>
  <c r="Z78" i="4"/>
  <c r="Z79" i="4"/>
  <c r="Z80" i="4"/>
  <c r="Z81" i="4"/>
  <c r="Z82" i="4"/>
  <c r="Z83" i="4"/>
  <c r="Z84" i="4"/>
  <c r="Z85" i="4"/>
  <c r="Z86" i="4"/>
  <c r="Z87" i="4"/>
  <c r="Z88" i="4"/>
  <c r="AQ88" i="4" s="1"/>
  <c r="Z89" i="4"/>
  <c r="AQ89" i="4" s="1"/>
  <c r="Z90" i="4"/>
  <c r="AQ90" i="4" s="1"/>
  <c r="Z91" i="4"/>
  <c r="Z92" i="4"/>
  <c r="AQ92" i="4" s="1"/>
  <c r="Z93" i="4"/>
  <c r="AQ93" i="4" s="1"/>
  <c r="Z94" i="4"/>
  <c r="AQ94" i="4" s="1"/>
  <c r="Z95" i="4"/>
  <c r="Z96" i="4"/>
  <c r="AQ96" i="4" s="1"/>
  <c r="Z97" i="4"/>
  <c r="AQ97" i="4" s="1"/>
  <c r="Z98" i="4"/>
  <c r="AQ98" i="4" s="1"/>
  <c r="Z99" i="4"/>
  <c r="Z100" i="4"/>
  <c r="AQ100" i="4" s="1"/>
  <c r="Z101" i="4"/>
  <c r="AQ101" i="4" s="1"/>
  <c r="Z102" i="4"/>
  <c r="AQ102" i="4" s="1"/>
  <c r="Z103" i="4"/>
  <c r="AQ103" i="4" s="1"/>
  <c r="Z104" i="4"/>
  <c r="AQ104" i="4" s="1"/>
  <c r="Z105" i="4"/>
  <c r="AQ105" i="4" s="1"/>
  <c r="Z106" i="4"/>
  <c r="AQ106" i="4" s="1"/>
  <c r="Z107" i="4"/>
  <c r="AQ107" i="4" s="1"/>
  <c r="Z108" i="4"/>
  <c r="AQ108" i="4" s="1"/>
  <c r="Z109" i="4"/>
  <c r="AQ109" i="4" s="1"/>
  <c r="Z110" i="4"/>
  <c r="AQ110" i="4" s="1"/>
  <c r="Z111" i="4"/>
  <c r="AQ111" i="4" s="1"/>
  <c r="Z112" i="4"/>
  <c r="AQ112" i="4" s="1"/>
  <c r="Z113" i="4"/>
  <c r="AQ113" i="4" s="1"/>
  <c r="Z114" i="4"/>
  <c r="AQ114" i="4" s="1"/>
  <c r="Z115" i="4"/>
  <c r="AQ115" i="4" s="1"/>
  <c r="Z116" i="4"/>
  <c r="AQ116" i="4" s="1"/>
  <c r="Z117" i="4"/>
  <c r="AQ117" i="4" s="1"/>
  <c r="Z118" i="4"/>
  <c r="AQ118" i="4" s="1"/>
  <c r="Z119" i="4"/>
  <c r="AQ119" i="4" s="1"/>
  <c r="Z120" i="4"/>
  <c r="AQ120" i="4" s="1"/>
  <c r="Z121" i="4"/>
  <c r="AQ121" i="4" s="1"/>
  <c r="Z122" i="4"/>
  <c r="AQ122" i="4" s="1"/>
  <c r="Z123" i="4"/>
  <c r="AQ123" i="4" s="1"/>
  <c r="Z124" i="4"/>
  <c r="AQ124" i="4" s="1"/>
  <c r="Z125" i="4"/>
  <c r="AQ125" i="4" s="1"/>
  <c r="Z126" i="4"/>
  <c r="AQ126" i="4" s="1"/>
  <c r="Z127" i="4"/>
  <c r="AQ127" i="4" s="1"/>
  <c r="Z128" i="4"/>
  <c r="AQ128" i="4" s="1"/>
  <c r="Z129" i="4"/>
  <c r="AQ129" i="4" s="1"/>
  <c r="Z130" i="4"/>
  <c r="AQ130" i="4" s="1"/>
  <c r="Z131" i="4"/>
  <c r="AQ131" i="4" s="1"/>
  <c r="Z132" i="4"/>
  <c r="AQ132" i="4" s="1"/>
  <c r="Z133" i="4"/>
  <c r="AQ133" i="4" s="1"/>
  <c r="Z134" i="4"/>
  <c r="AQ134" i="4" s="1"/>
  <c r="Z135" i="4"/>
  <c r="AQ135" i="4" s="1"/>
  <c r="Z136" i="4"/>
  <c r="AQ136" i="4" s="1"/>
  <c r="Z137" i="4"/>
  <c r="AQ137" i="4" s="1"/>
  <c r="Z138" i="4"/>
  <c r="AQ138" i="4" s="1"/>
  <c r="Z139" i="4"/>
  <c r="AQ139" i="4" s="1"/>
  <c r="Z140" i="4"/>
  <c r="AQ140" i="4" s="1"/>
  <c r="Z141" i="4"/>
  <c r="AQ141" i="4" s="1"/>
  <c r="Z142" i="4"/>
  <c r="AQ142" i="4" s="1"/>
  <c r="Z143" i="4"/>
  <c r="AQ143" i="4" s="1"/>
  <c r="Z144" i="4"/>
  <c r="AQ144" i="4" s="1"/>
  <c r="Z145" i="4"/>
  <c r="AQ145" i="4" s="1"/>
  <c r="Z146" i="4"/>
  <c r="AQ146" i="4" s="1"/>
  <c r="Z147" i="4"/>
  <c r="AQ147" i="4" s="1"/>
  <c r="Z148" i="4"/>
  <c r="AQ148" i="4" s="1"/>
  <c r="Z149" i="4"/>
  <c r="AQ149" i="4" s="1"/>
  <c r="Z150" i="4"/>
  <c r="AQ150" i="4" s="1"/>
  <c r="T113" i="6"/>
  <c r="T112" i="6"/>
  <c r="T111" i="6"/>
  <c r="AF110" i="6"/>
  <c r="T110" i="6"/>
  <c r="T109" i="6"/>
  <c r="T108" i="6"/>
  <c r="T107" i="6"/>
  <c r="T106" i="6"/>
  <c r="T105" i="6"/>
  <c r="T104" i="6"/>
  <c r="T103" i="6"/>
  <c r="T102" i="6"/>
  <c r="T101" i="6"/>
  <c r="T100" i="6"/>
  <c r="T99" i="6"/>
  <c r="T98" i="6"/>
  <c r="T97" i="6"/>
  <c r="T96" i="6"/>
  <c r="T95" i="6"/>
  <c r="T94" i="6"/>
  <c r="T93" i="6"/>
  <c r="T92" i="6"/>
  <c r="T91" i="6"/>
  <c r="T90" i="6"/>
  <c r="T89" i="6"/>
  <c r="T88" i="6"/>
  <c r="T87" i="6"/>
  <c r="T86" i="6"/>
  <c r="T85" i="6"/>
  <c r="T84" i="6"/>
  <c r="T83" i="6"/>
  <c r="T82" i="6"/>
  <c r="T81" i="6"/>
  <c r="T80" i="6"/>
  <c r="T79" i="6"/>
  <c r="T78" i="6"/>
  <c r="T77" i="6"/>
  <c r="T76" i="6"/>
  <c r="T75" i="6"/>
  <c r="T74" i="6"/>
  <c r="T73" i="6"/>
  <c r="T72" i="6"/>
  <c r="T71" i="6"/>
  <c r="T70" i="6"/>
  <c r="T69" i="6"/>
  <c r="T68" i="6"/>
  <c r="T67" i="6"/>
  <c r="T66" i="6"/>
  <c r="T65" i="6"/>
  <c r="T64" i="6"/>
  <c r="T63" i="6"/>
  <c r="T62" i="6"/>
  <c r="T61" i="6"/>
  <c r="T60" i="6"/>
  <c r="T59" i="6"/>
  <c r="T58" i="6"/>
  <c r="T57" i="6"/>
  <c r="T56" i="6"/>
  <c r="T55" i="6"/>
  <c r="T54" i="6"/>
  <c r="T53" i="6"/>
  <c r="T52" i="6"/>
  <c r="T51" i="6"/>
  <c r="T50" i="6"/>
  <c r="T49" i="6"/>
  <c r="T48" i="6"/>
  <c r="T47" i="6"/>
  <c r="T46" i="6"/>
  <c r="T45" i="6"/>
  <c r="T44" i="6"/>
  <c r="T43" i="6"/>
  <c r="T42" i="6"/>
  <c r="T41" i="6"/>
  <c r="T40" i="6"/>
  <c r="T39" i="6"/>
  <c r="T38" i="6"/>
  <c r="T37" i="6"/>
  <c r="T36" i="6"/>
  <c r="T35" i="6"/>
  <c r="T34" i="6"/>
  <c r="T33" i="6"/>
  <c r="T32" i="6"/>
  <c r="T31" i="6"/>
  <c r="T30" i="6"/>
  <c r="T29" i="6"/>
  <c r="T28" i="6"/>
  <c r="T27" i="6"/>
  <c r="T26" i="6"/>
  <c r="T25" i="6"/>
  <c r="T24" i="6"/>
  <c r="T23" i="6"/>
  <c r="T22" i="6"/>
  <c r="T21" i="6"/>
  <c r="T20" i="6"/>
  <c r="T17" i="6"/>
  <c r="T10" i="6"/>
  <c r="AQ160" i="4"/>
  <c r="AP160" i="4"/>
  <c r="A160" i="4" s="1"/>
  <c r="B160" i="4" s="1"/>
  <c r="C160" i="4" s="1"/>
  <c r="P160" i="4"/>
  <c r="AQ159" i="4"/>
  <c r="AP159" i="4"/>
  <c r="A159" i="4" s="1"/>
  <c r="B159" i="4" s="1"/>
  <c r="C159" i="4" s="1"/>
  <c r="P159" i="4"/>
  <c r="AQ158" i="4"/>
  <c r="AP158" i="4"/>
  <c r="A158" i="4" s="1"/>
  <c r="B158" i="4" s="1"/>
  <c r="C158" i="4" s="1"/>
  <c r="P158" i="4"/>
  <c r="AQ157" i="4"/>
  <c r="AP157" i="4"/>
  <c r="A157" i="4" s="1"/>
  <c r="B157" i="4" s="1"/>
  <c r="C157" i="4" s="1"/>
  <c r="P157" i="4"/>
  <c r="AQ156" i="4"/>
  <c r="AP156" i="4"/>
  <c r="A156" i="4" s="1"/>
  <c r="B156" i="4" s="1"/>
  <c r="C156" i="4" s="1"/>
  <c r="X156" i="4"/>
  <c r="P156" i="4"/>
  <c r="AQ155" i="4"/>
  <c r="AP155" i="4"/>
  <c r="A155" i="4" s="1"/>
  <c r="B155" i="4" s="1"/>
  <c r="C155" i="4" s="1"/>
  <c r="X155" i="4"/>
  <c r="P155" i="4"/>
  <c r="AQ154" i="4"/>
  <c r="AP154" i="4"/>
  <c r="A154" i="4" s="1"/>
  <c r="B154" i="4" s="1"/>
  <c r="C154" i="4" s="1"/>
  <c r="X154" i="4"/>
  <c r="P154" i="4"/>
  <c r="AQ153" i="4"/>
  <c r="AP153" i="4"/>
  <c r="A153" i="4" s="1"/>
  <c r="B153" i="4" s="1"/>
  <c r="C153" i="4" s="1"/>
  <c r="X153" i="4"/>
  <c r="P153" i="4"/>
  <c r="AQ152" i="4"/>
  <c r="AP152" i="4"/>
  <c r="A152" i="4" s="1"/>
  <c r="B152" i="4" s="1"/>
  <c r="C152" i="4" s="1"/>
  <c r="X152" i="4"/>
  <c r="P152" i="4"/>
  <c r="AQ151" i="4"/>
  <c r="AP151" i="4"/>
  <c r="A151" i="4" s="1"/>
  <c r="B151" i="4" s="1"/>
  <c r="C151" i="4" s="1"/>
  <c r="X151" i="4"/>
  <c r="P151" i="4"/>
  <c r="AP150" i="4"/>
  <c r="A150" i="4" s="1"/>
  <c r="B150" i="4" s="1"/>
  <c r="C150" i="4" s="1"/>
  <c r="X150" i="4"/>
  <c r="P150" i="4"/>
  <c r="AP149" i="4"/>
  <c r="A149" i="4" s="1"/>
  <c r="B149" i="4" s="1"/>
  <c r="C149" i="4" s="1"/>
  <c r="X149" i="4"/>
  <c r="P149" i="4"/>
  <c r="AP148" i="4"/>
  <c r="A148" i="4" s="1"/>
  <c r="B148" i="4" s="1"/>
  <c r="C148" i="4" s="1"/>
  <c r="X148" i="4"/>
  <c r="P148" i="4"/>
  <c r="AP147" i="4"/>
  <c r="A147" i="4" s="1"/>
  <c r="B147" i="4" s="1"/>
  <c r="C147" i="4" s="1"/>
  <c r="X147" i="4"/>
  <c r="P147" i="4"/>
  <c r="AP146" i="4"/>
  <c r="A146" i="4" s="1"/>
  <c r="B146" i="4" s="1"/>
  <c r="C146" i="4" s="1"/>
  <c r="X146" i="4"/>
  <c r="P146" i="4"/>
  <c r="AP145" i="4"/>
  <c r="A145" i="4" s="1"/>
  <c r="B145" i="4" s="1"/>
  <c r="C145" i="4" s="1"/>
  <c r="X145" i="4"/>
  <c r="P145" i="4"/>
  <c r="AP144" i="4"/>
  <c r="A144" i="4" s="1"/>
  <c r="B144" i="4" s="1"/>
  <c r="C144" i="4" s="1"/>
  <c r="X144" i="4"/>
  <c r="P144" i="4"/>
  <c r="AP143" i="4"/>
  <c r="A143" i="4" s="1"/>
  <c r="B143" i="4" s="1"/>
  <c r="C143" i="4" s="1"/>
  <c r="X143" i="4"/>
  <c r="P143" i="4"/>
  <c r="AP142" i="4"/>
  <c r="A142" i="4" s="1"/>
  <c r="B142" i="4" s="1"/>
  <c r="C142" i="4" s="1"/>
  <c r="X142" i="4"/>
  <c r="P142" i="4"/>
  <c r="AP141" i="4"/>
  <c r="A141" i="4" s="1"/>
  <c r="B141" i="4" s="1"/>
  <c r="C141" i="4" s="1"/>
  <c r="X141" i="4"/>
  <c r="P141" i="4"/>
  <c r="AP140" i="4"/>
  <c r="A140" i="4" s="1"/>
  <c r="B140" i="4" s="1"/>
  <c r="C140" i="4" s="1"/>
  <c r="X140" i="4"/>
  <c r="P140" i="4"/>
  <c r="AP139" i="4"/>
  <c r="A139" i="4" s="1"/>
  <c r="B139" i="4" s="1"/>
  <c r="C139" i="4" s="1"/>
  <c r="X139" i="4"/>
  <c r="P139" i="4"/>
  <c r="AP138" i="4"/>
  <c r="A138" i="4" s="1"/>
  <c r="B138" i="4" s="1"/>
  <c r="C138" i="4" s="1"/>
  <c r="X138" i="4"/>
  <c r="P138" i="4"/>
  <c r="AP137" i="4"/>
  <c r="A137" i="4" s="1"/>
  <c r="B137" i="4" s="1"/>
  <c r="C137" i="4" s="1"/>
  <c r="X137" i="4"/>
  <c r="P137" i="4"/>
  <c r="AP136" i="4"/>
  <c r="A136" i="4" s="1"/>
  <c r="B136" i="4" s="1"/>
  <c r="C136" i="4" s="1"/>
  <c r="X136" i="4"/>
  <c r="P136" i="4"/>
  <c r="AP135" i="4"/>
  <c r="A135" i="4" s="1"/>
  <c r="B135" i="4" s="1"/>
  <c r="C135" i="4" s="1"/>
  <c r="X135" i="4"/>
  <c r="P135" i="4"/>
  <c r="AP134" i="4"/>
  <c r="A134" i="4" s="1"/>
  <c r="B134" i="4" s="1"/>
  <c r="C134" i="4" s="1"/>
  <c r="X134" i="4"/>
  <c r="P134" i="4"/>
  <c r="AP133" i="4"/>
  <c r="A133" i="4" s="1"/>
  <c r="B133" i="4" s="1"/>
  <c r="C133" i="4" s="1"/>
  <c r="X133" i="4"/>
  <c r="P133" i="4"/>
  <c r="AP132" i="4"/>
  <c r="A132" i="4" s="1"/>
  <c r="B132" i="4" s="1"/>
  <c r="C132" i="4" s="1"/>
  <c r="X132" i="4"/>
  <c r="P132" i="4"/>
  <c r="AP131" i="4"/>
  <c r="A131" i="4" s="1"/>
  <c r="B131" i="4" s="1"/>
  <c r="C131" i="4" s="1"/>
  <c r="X131" i="4"/>
  <c r="P131" i="4"/>
  <c r="AP130" i="4"/>
  <c r="A130" i="4" s="1"/>
  <c r="B130" i="4" s="1"/>
  <c r="C130" i="4" s="1"/>
  <c r="X130" i="4"/>
  <c r="P130" i="4"/>
  <c r="AP129" i="4"/>
  <c r="A129" i="4" s="1"/>
  <c r="B129" i="4" s="1"/>
  <c r="C129" i="4" s="1"/>
  <c r="X129" i="4"/>
  <c r="P129" i="4"/>
  <c r="AP128" i="4"/>
  <c r="A128" i="4" s="1"/>
  <c r="B128" i="4" s="1"/>
  <c r="C128" i="4" s="1"/>
  <c r="X128" i="4"/>
  <c r="P128" i="4"/>
  <c r="AP127" i="4"/>
  <c r="A127" i="4" s="1"/>
  <c r="B127" i="4" s="1"/>
  <c r="C127" i="4" s="1"/>
  <c r="X127" i="4"/>
  <c r="P127" i="4"/>
  <c r="AP126" i="4"/>
  <c r="A126" i="4" s="1"/>
  <c r="B126" i="4" s="1"/>
  <c r="C126" i="4" s="1"/>
  <c r="X126" i="4"/>
  <c r="P126" i="4"/>
  <c r="AP125" i="4"/>
  <c r="A125" i="4" s="1"/>
  <c r="B125" i="4" s="1"/>
  <c r="C125" i="4" s="1"/>
  <c r="X125" i="4"/>
  <c r="P125" i="4"/>
  <c r="AP124" i="4"/>
  <c r="A124" i="4" s="1"/>
  <c r="B124" i="4" s="1"/>
  <c r="C124" i="4" s="1"/>
  <c r="X124" i="4"/>
  <c r="P124" i="4"/>
  <c r="AP123" i="4"/>
  <c r="A123" i="4" s="1"/>
  <c r="B123" i="4" s="1"/>
  <c r="C123" i="4" s="1"/>
  <c r="X123" i="4"/>
  <c r="P123" i="4"/>
  <c r="AP122" i="4"/>
  <c r="A122" i="4" s="1"/>
  <c r="B122" i="4" s="1"/>
  <c r="C122" i="4" s="1"/>
  <c r="X122" i="4"/>
  <c r="P122" i="4"/>
  <c r="AP121" i="4"/>
  <c r="A121" i="4" s="1"/>
  <c r="B121" i="4" s="1"/>
  <c r="C121" i="4" s="1"/>
  <c r="X121" i="4"/>
  <c r="P121" i="4"/>
  <c r="AP120" i="4"/>
  <c r="A120" i="4" s="1"/>
  <c r="B120" i="4" s="1"/>
  <c r="C120" i="4" s="1"/>
  <c r="X120" i="4"/>
  <c r="P120" i="4"/>
  <c r="AP119" i="4"/>
  <c r="A119" i="4" s="1"/>
  <c r="B119" i="4" s="1"/>
  <c r="C119" i="4" s="1"/>
  <c r="X119" i="4"/>
  <c r="P119" i="4"/>
  <c r="AP118" i="4"/>
  <c r="A118" i="4" s="1"/>
  <c r="B118" i="4" s="1"/>
  <c r="C118" i="4" s="1"/>
  <c r="X118" i="4"/>
  <c r="P118" i="4"/>
  <c r="AP117" i="4"/>
  <c r="A117" i="4" s="1"/>
  <c r="B117" i="4" s="1"/>
  <c r="C117" i="4" s="1"/>
  <c r="X117" i="4"/>
  <c r="P117" i="4"/>
  <c r="AP116" i="4"/>
  <c r="A116" i="4" s="1"/>
  <c r="B116" i="4" s="1"/>
  <c r="C116" i="4" s="1"/>
  <c r="X116" i="4"/>
  <c r="P116" i="4"/>
  <c r="AP115" i="4"/>
  <c r="A115" i="4" s="1"/>
  <c r="B115" i="4" s="1"/>
  <c r="C115" i="4" s="1"/>
  <c r="X115" i="4"/>
  <c r="P115" i="4"/>
  <c r="AP114" i="4"/>
  <c r="A114" i="4" s="1"/>
  <c r="B114" i="4" s="1"/>
  <c r="C114" i="4" s="1"/>
  <c r="X114" i="4"/>
  <c r="P114" i="4"/>
  <c r="AP113" i="4"/>
  <c r="A113" i="4" s="1"/>
  <c r="B113" i="4" s="1"/>
  <c r="C113" i="4" s="1"/>
  <c r="X113" i="4"/>
  <c r="P113" i="4"/>
  <c r="AP112" i="4"/>
  <c r="A112" i="4" s="1"/>
  <c r="B112" i="4" s="1"/>
  <c r="C112" i="4" s="1"/>
  <c r="X112" i="4"/>
  <c r="P112" i="4"/>
  <c r="AP111" i="4"/>
  <c r="A111" i="4" s="1"/>
  <c r="B111" i="4" s="1"/>
  <c r="C111" i="4" s="1"/>
  <c r="X111" i="4"/>
  <c r="P111" i="4"/>
  <c r="AP110" i="4"/>
  <c r="A110" i="4" s="1"/>
  <c r="B110" i="4" s="1"/>
  <c r="C110" i="4" s="1"/>
  <c r="X110" i="4"/>
  <c r="P110" i="4"/>
  <c r="AP109" i="4"/>
  <c r="A109" i="4" s="1"/>
  <c r="B109" i="4" s="1"/>
  <c r="C109" i="4" s="1"/>
  <c r="X109" i="4"/>
  <c r="P109" i="4"/>
  <c r="AP108" i="4"/>
  <c r="A108" i="4" s="1"/>
  <c r="B108" i="4" s="1"/>
  <c r="C108" i="4" s="1"/>
  <c r="X108" i="4"/>
  <c r="P108" i="4"/>
  <c r="AP107" i="4"/>
  <c r="A107" i="4" s="1"/>
  <c r="B107" i="4" s="1"/>
  <c r="C107" i="4" s="1"/>
  <c r="X107" i="4"/>
  <c r="P107" i="4"/>
  <c r="AP106" i="4"/>
  <c r="A106" i="4" s="1"/>
  <c r="B106" i="4" s="1"/>
  <c r="C106" i="4" s="1"/>
  <c r="X106" i="4"/>
  <c r="P106" i="4"/>
  <c r="AP105" i="4"/>
  <c r="A105" i="4" s="1"/>
  <c r="B105" i="4" s="1"/>
  <c r="C105" i="4" s="1"/>
  <c r="X105" i="4"/>
  <c r="P105" i="4"/>
  <c r="AP104" i="4"/>
  <c r="A104" i="4" s="1"/>
  <c r="B104" i="4" s="1"/>
  <c r="C104" i="4" s="1"/>
  <c r="X104" i="4"/>
  <c r="P104" i="4"/>
  <c r="AP103" i="4"/>
  <c r="A103" i="4" s="1"/>
  <c r="B103" i="4" s="1"/>
  <c r="C103" i="4" s="1"/>
  <c r="X103" i="4"/>
  <c r="P103" i="4"/>
  <c r="AP102" i="4"/>
  <c r="A102" i="4" s="1"/>
  <c r="B102" i="4" s="1"/>
  <c r="C102" i="4" s="1"/>
  <c r="X102" i="4"/>
  <c r="P102" i="4"/>
  <c r="AP101" i="4"/>
  <c r="A101" i="4" s="1"/>
  <c r="B101" i="4" s="1"/>
  <c r="C101" i="4" s="1"/>
  <c r="X101" i="4"/>
  <c r="P101" i="4"/>
  <c r="AP100" i="4"/>
  <c r="A100" i="4" s="1"/>
  <c r="B100" i="4" s="1"/>
  <c r="C100" i="4" s="1"/>
  <c r="X100" i="4"/>
  <c r="P100" i="4"/>
  <c r="AP99" i="4"/>
  <c r="A99" i="4" s="1"/>
  <c r="B99" i="4" s="1"/>
  <c r="C99" i="4" s="1"/>
  <c r="X99" i="4"/>
  <c r="P99" i="4"/>
  <c r="AP98" i="4"/>
  <c r="A98" i="4" s="1"/>
  <c r="B98" i="4" s="1"/>
  <c r="C98" i="4" s="1"/>
  <c r="X98" i="4"/>
  <c r="P98" i="4"/>
  <c r="AP97" i="4"/>
  <c r="A97" i="4" s="1"/>
  <c r="B97" i="4" s="1"/>
  <c r="C97" i="4" s="1"/>
  <c r="X97" i="4"/>
  <c r="P97" i="4"/>
  <c r="AP96" i="4"/>
  <c r="A96" i="4" s="1"/>
  <c r="B96" i="4" s="1"/>
  <c r="C96" i="4" s="1"/>
  <c r="X96" i="4"/>
  <c r="P96" i="4"/>
  <c r="AP95" i="4"/>
  <c r="A95" i="4" s="1"/>
  <c r="B95" i="4" s="1"/>
  <c r="C95" i="4" s="1"/>
  <c r="X95" i="4"/>
  <c r="P95" i="4"/>
  <c r="AP94" i="4"/>
  <c r="A94" i="4" s="1"/>
  <c r="B94" i="4" s="1"/>
  <c r="C94" i="4" s="1"/>
  <c r="X94" i="4"/>
  <c r="P94" i="4"/>
  <c r="AP93" i="4"/>
  <c r="A93" i="4" s="1"/>
  <c r="B93" i="4" s="1"/>
  <c r="C93" i="4" s="1"/>
  <c r="X93" i="4"/>
  <c r="P93" i="4"/>
  <c r="AP92" i="4"/>
  <c r="A92" i="4" s="1"/>
  <c r="B92" i="4" s="1"/>
  <c r="C92" i="4" s="1"/>
  <c r="X92" i="4"/>
  <c r="P92" i="4"/>
  <c r="AP91" i="4"/>
  <c r="A91" i="4" s="1"/>
  <c r="B91" i="4" s="1"/>
  <c r="C91" i="4" s="1"/>
  <c r="X91" i="4"/>
  <c r="P91" i="4"/>
  <c r="AP90" i="4"/>
  <c r="A90" i="4" s="1"/>
  <c r="B90" i="4" s="1"/>
  <c r="C90" i="4" s="1"/>
  <c r="X90" i="4"/>
  <c r="P90" i="4"/>
  <c r="AP89" i="4"/>
  <c r="A89" i="4" s="1"/>
  <c r="B89" i="4" s="1"/>
  <c r="C89" i="4" s="1"/>
  <c r="X89" i="4"/>
  <c r="W89" i="4"/>
  <c r="P89" i="4"/>
  <c r="AP88" i="4"/>
  <c r="A88" i="4" s="1"/>
  <c r="B88" i="4" s="1"/>
  <c r="C88" i="4" s="1"/>
  <c r="X88" i="4"/>
  <c r="W88" i="4"/>
  <c r="P88" i="4"/>
  <c r="AP87" i="4"/>
  <c r="A87" i="4" s="1"/>
  <c r="B87" i="4" s="1"/>
  <c r="C87" i="4" s="1"/>
  <c r="X87" i="4"/>
  <c r="W87" i="4"/>
  <c r="P87" i="4"/>
  <c r="AP86" i="4"/>
  <c r="A86" i="4" s="1"/>
  <c r="B86" i="4" s="1"/>
  <c r="C86" i="4" s="1"/>
  <c r="X86" i="4"/>
  <c r="W86" i="4"/>
  <c r="P86" i="4"/>
  <c r="AQ85" i="4"/>
  <c r="AP85" i="4"/>
  <c r="A85" i="4" s="1"/>
  <c r="B85" i="4" s="1"/>
  <c r="C85" i="4" s="1"/>
  <c r="X85" i="4"/>
  <c r="W85" i="4"/>
  <c r="P85" i="4"/>
  <c r="AQ84" i="4"/>
  <c r="AP84" i="4"/>
  <c r="A84" i="4" s="1"/>
  <c r="B84" i="4" s="1"/>
  <c r="C84" i="4" s="1"/>
  <c r="X84" i="4"/>
  <c r="W84" i="4"/>
  <c r="P84" i="4"/>
  <c r="AQ83" i="4"/>
  <c r="AP83" i="4"/>
  <c r="A83" i="4" s="1"/>
  <c r="B83" i="4" s="1"/>
  <c r="C83" i="4" s="1"/>
  <c r="X83" i="4"/>
  <c r="W83" i="4"/>
  <c r="P83" i="4"/>
  <c r="AQ82" i="4"/>
  <c r="AP82" i="4"/>
  <c r="A82" i="4" s="1"/>
  <c r="B82" i="4" s="1"/>
  <c r="C82" i="4" s="1"/>
  <c r="X82" i="4"/>
  <c r="W82" i="4"/>
  <c r="P82" i="4"/>
  <c r="AP81" i="4"/>
  <c r="A81" i="4" s="1"/>
  <c r="B81" i="4" s="1"/>
  <c r="C81" i="4" s="1"/>
  <c r="X81" i="4"/>
  <c r="W81" i="4"/>
  <c r="P81" i="4"/>
  <c r="AQ80" i="4"/>
  <c r="AP80" i="4"/>
  <c r="A80" i="4" s="1"/>
  <c r="B80" i="4" s="1"/>
  <c r="C80" i="4" s="1"/>
  <c r="X80" i="4"/>
  <c r="W80" i="4"/>
  <c r="P80" i="4"/>
  <c r="AQ79" i="4"/>
  <c r="AP79" i="4"/>
  <c r="A79" i="4" s="1"/>
  <c r="B79" i="4" s="1"/>
  <c r="C79" i="4" s="1"/>
  <c r="X79" i="4"/>
  <c r="W79" i="4"/>
  <c r="P79" i="4"/>
  <c r="AQ78" i="4"/>
  <c r="AP78" i="4"/>
  <c r="A78" i="4" s="1"/>
  <c r="B78" i="4" s="1"/>
  <c r="C78" i="4" s="1"/>
  <c r="X78" i="4"/>
  <c r="W78" i="4"/>
  <c r="P78" i="4"/>
  <c r="AP77" i="4"/>
  <c r="A77" i="4" s="1"/>
  <c r="B77" i="4" s="1"/>
  <c r="C77" i="4" s="1"/>
  <c r="AQ77" i="4"/>
  <c r="X77" i="4"/>
  <c r="W77" i="4"/>
  <c r="P77" i="4"/>
  <c r="AP76" i="4"/>
  <c r="A76" i="4" s="1"/>
  <c r="B76" i="4" s="1"/>
  <c r="C76" i="4" s="1"/>
  <c r="X76" i="4"/>
  <c r="W76" i="4"/>
  <c r="P76" i="4"/>
  <c r="X9" i="4"/>
  <c r="W9" i="4"/>
  <c r="O61" i="1"/>
  <c r="P61" i="1" s="1"/>
  <c r="N61" i="1"/>
  <c r="O60" i="1"/>
  <c r="P60" i="1" s="1"/>
  <c r="N60" i="1"/>
  <c r="P58" i="1"/>
  <c r="O55" i="1"/>
  <c r="P55" i="1" s="1"/>
  <c r="N55" i="1"/>
  <c r="O54" i="1"/>
  <c r="P54" i="1" s="1"/>
  <c r="N54" i="1"/>
  <c r="O53" i="1"/>
  <c r="P53" i="1" s="1"/>
  <c r="N53" i="1"/>
  <c r="O52" i="1"/>
  <c r="P52" i="1" s="1"/>
  <c r="N52" i="1"/>
  <c r="O49" i="1"/>
  <c r="P49" i="1" s="1"/>
  <c r="N49" i="1"/>
  <c r="O48" i="1"/>
  <c r="P48" i="1" s="1"/>
  <c r="N48" i="1"/>
  <c r="O47" i="1"/>
  <c r="P47" i="1" s="1"/>
  <c r="N47" i="1"/>
  <c r="O46" i="1"/>
  <c r="P46" i="1" s="1"/>
  <c r="N46" i="1"/>
  <c r="O45" i="1"/>
  <c r="P45" i="1" s="1"/>
  <c r="N45" i="1"/>
  <c r="O44" i="1"/>
  <c r="P44" i="1" s="1"/>
  <c r="N44" i="1"/>
  <c r="O43" i="1"/>
  <c r="P43" i="1" s="1"/>
  <c r="N43" i="1"/>
  <c r="O42" i="1"/>
  <c r="P42" i="1" s="1"/>
  <c r="N42" i="1"/>
  <c r="O41" i="1"/>
  <c r="P41" i="1" s="1"/>
  <c r="N41" i="1"/>
  <c r="O40" i="1"/>
  <c r="P40" i="1" s="1"/>
  <c r="N40" i="1"/>
  <c r="O38" i="1"/>
  <c r="P38" i="1" s="1"/>
  <c r="N38" i="1"/>
  <c r="O37" i="1"/>
  <c r="P37" i="1" s="1"/>
  <c r="N37" i="1"/>
  <c r="O36" i="1"/>
  <c r="P36" i="1" s="1"/>
  <c r="N36" i="1"/>
  <c r="P35" i="1"/>
  <c r="O30" i="1"/>
  <c r="P30" i="1" s="1"/>
  <c r="N30" i="1"/>
  <c r="O29" i="1"/>
  <c r="P29" i="1" s="1"/>
  <c r="N29" i="1"/>
  <c r="N8" i="1"/>
  <c r="O8" i="1" s="1"/>
  <c r="K104" i="6"/>
  <c r="AF112" i="6" l="1"/>
  <c r="A112" i="6" s="1"/>
  <c r="B112" i="6" s="1"/>
  <c r="C112" i="6" s="1"/>
  <c r="AA10" i="4"/>
  <c r="AF68" i="6"/>
  <c r="AF72" i="6"/>
  <c r="A72" i="6" s="1"/>
  <c r="B72" i="6" s="1"/>
  <c r="C72" i="6" s="1"/>
  <c r="AF92" i="6"/>
  <c r="AF96" i="6"/>
  <c r="A96" i="6" s="1"/>
  <c r="B96" i="6" s="1"/>
  <c r="C96" i="6" s="1"/>
  <c r="K96" i="6"/>
  <c r="AF33" i="6"/>
  <c r="A33" i="6" s="1"/>
  <c r="B33" i="6" s="1"/>
  <c r="C33" i="6" s="1"/>
  <c r="AF29" i="6"/>
  <c r="K53" i="6"/>
  <c r="AF56" i="6"/>
  <c r="A56" i="6" s="1"/>
  <c r="B56" i="6" s="1"/>
  <c r="C56" i="6" s="1"/>
  <c r="AF76" i="6"/>
  <c r="AG76" i="6" s="1"/>
  <c r="AH76" i="6" s="1"/>
  <c r="K80" i="6"/>
  <c r="AF108" i="6"/>
  <c r="AG108" i="6" s="1"/>
  <c r="AH108" i="6" s="1"/>
  <c r="AE53" i="6"/>
  <c r="AA41" i="4"/>
  <c r="AB41" i="4" s="1"/>
  <c r="Y61" i="4"/>
  <c r="AP61" i="4" s="1"/>
  <c r="AQ61" i="4" s="1"/>
  <c r="AA71" i="4"/>
  <c r="AR71" i="4" s="1"/>
  <c r="AS71" i="4" s="1"/>
  <c r="AT71" i="4" s="1"/>
  <c r="K51" i="6"/>
  <c r="K31" i="6"/>
  <c r="AF98" i="6"/>
  <c r="A98" i="6" s="1"/>
  <c r="B98" i="6" s="1"/>
  <c r="C98" i="6" s="1"/>
  <c r="AA72" i="4"/>
  <c r="AB72" i="4" s="1"/>
  <c r="AA74" i="4"/>
  <c r="AF106" i="6"/>
  <c r="AG106" i="6" s="1"/>
  <c r="AH106" i="6" s="1"/>
  <c r="K74" i="6"/>
  <c r="AF47" i="6"/>
  <c r="AG112" i="6"/>
  <c r="AH112" i="6" s="1"/>
  <c r="A53" i="6"/>
  <c r="B53" i="6" s="1"/>
  <c r="C53" i="6" s="1"/>
  <c r="K84" i="6"/>
  <c r="K88" i="6"/>
  <c r="K64" i="6"/>
  <c r="K33" i="6"/>
  <c r="K72" i="6"/>
  <c r="K108" i="6"/>
  <c r="AF41" i="6"/>
  <c r="A41" i="6" s="1"/>
  <c r="B41" i="6" s="1"/>
  <c r="C41" i="6" s="1"/>
  <c r="K112" i="6"/>
  <c r="K29" i="6"/>
  <c r="AF60" i="6"/>
  <c r="AG60" i="6" s="1"/>
  <c r="AH60" i="6" s="1"/>
  <c r="K68" i="6"/>
  <c r="AF84" i="6"/>
  <c r="AG84" i="6" s="1"/>
  <c r="AH84" i="6" s="1"/>
  <c r="AF88" i="6"/>
  <c r="A88" i="6" s="1"/>
  <c r="B88" i="6" s="1"/>
  <c r="C88" i="6" s="1"/>
  <c r="Y16" i="4"/>
  <c r="AP16" i="4" s="1"/>
  <c r="AQ16" i="4" s="1"/>
  <c r="AA38" i="4"/>
  <c r="AB38" i="4" s="1"/>
  <c r="Y18" i="4"/>
  <c r="Z18" i="4" s="1"/>
  <c r="AA28" i="4"/>
  <c r="AB28" i="4" s="1"/>
  <c r="AA62" i="4"/>
  <c r="AB62" i="4" s="1"/>
  <c r="K24" i="6"/>
  <c r="K98" i="6"/>
  <c r="K12" i="6"/>
  <c r="K58" i="6"/>
  <c r="K70" i="6"/>
  <c r="AF86" i="6"/>
  <c r="A86" i="6" s="1"/>
  <c r="B86" i="6" s="1"/>
  <c r="C86" i="6" s="1"/>
  <c r="Y37" i="4"/>
  <c r="Z37" i="4" s="1"/>
  <c r="AA64" i="4"/>
  <c r="K40" i="6"/>
  <c r="A19" i="6"/>
  <c r="B19" i="6" s="1"/>
  <c r="C19" i="6" s="1"/>
  <c r="AA57" i="4"/>
  <c r="AB57" i="4" s="1"/>
  <c r="AA12" i="4"/>
  <c r="AB12" i="4" s="1"/>
  <c r="K27" i="6"/>
  <c r="AF82" i="6"/>
  <c r="AG82" i="6" s="1"/>
  <c r="AH82" i="6" s="1"/>
  <c r="AF23" i="6"/>
  <c r="AG23" i="6" s="1"/>
  <c r="AH23" i="6" s="1"/>
  <c r="AF62" i="6"/>
  <c r="AG62" i="6" s="1"/>
  <c r="AH62" i="6" s="1"/>
  <c r="AF78" i="6"/>
  <c r="AG78" i="6" s="1"/>
  <c r="AH78" i="6" s="1"/>
  <c r="AF51" i="6"/>
  <c r="AG51" i="6" s="1"/>
  <c r="AH51" i="6" s="1"/>
  <c r="AF90" i="6"/>
  <c r="AG90" i="6" s="1"/>
  <c r="AH90" i="6" s="1"/>
  <c r="K35" i="6"/>
  <c r="AF66" i="6"/>
  <c r="AG66" i="6" s="1"/>
  <c r="AH66" i="6" s="1"/>
  <c r="AF74" i="6"/>
  <c r="AG74" i="6" s="1"/>
  <c r="AH74" i="6" s="1"/>
  <c r="K23" i="6"/>
  <c r="AF27" i="6"/>
  <c r="AG27" i="6" s="1"/>
  <c r="AH27" i="6" s="1"/>
  <c r="AF31" i="6"/>
  <c r="A31" i="6" s="1"/>
  <c r="B31" i="6" s="1"/>
  <c r="C31" i="6" s="1"/>
  <c r="AF70" i="6"/>
  <c r="AG70" i="6" s="1"/>
  <c r="AH70" i="6" s="1"/>
  <c r="K86" i="6"/>
  <c r="AF94" i="6"/>
  <c r="AG94" i="6" s="1"/>
  <c r="AH94" i="6" s="1"/>
  <c r="K110" i="6"/>
  <c r="K66" i="6"/>
  <c r="K90" i="6"/>
  <c r="AF35" i="6"/>
  <c r="A35" i="6" s="1"/>
  <c r="B35" i="6" s="1"/>
  <c r="C35" i="6" s="1"/>
  <c r="K106" i="6"/>
  <c r="AF54" i="6"/>
  <c r="A54" i="6" s="1"/>
  <c r="K60" i="6"/>
  <c r="K62" i="6"/>
  <c r="AF64" i="6"/>
  <c r="AG64" i="6" s="1"/>
  <c r="AH64" i="6" s="1"/>
  <c r="K76" i="6"/>
  <c r="K78" i="6"/>
  <c r="AF80" i="6"/>
  <c r="A80" i="6" s="1"/>
  <c r="B80" i="6" s="1"/>
  <c r="C80" i="6" s="1"/>
  <c r="K82" i="6"/>
  <c r="K92" i="6"/>
  <c r="K94" i="6"/>
  <c r="AE17" i="6"/>
  <c r="AE12" i="6"/>
  <c r="A12" i="6" s="1"/>
  <c r="AF26" i="6"/>
  <c r="AG26" i="6" s="1"/>
  <c r="AH26" i="6" s="1"/>
  <c r="AF101" i="6"/>
  <c r="A101" i="6" s="1"/>
  <c r="B101" i="6" s="1"/>
  <c r="C101" i="6" s="1"/>
  <c r="K113" i="6"/>
  <c r="AF113" i="6"/>
  <c r="AG113" i="6" s="1"/>
  <c r="AH113" i="6" s="1"/>
  <c r="AF57" i="6"/>
  <c r="A57" i="6" s="1"/>
  <c r="B57" i="6" s="1"/>
  <c r="K46" i="6"/>
  <c r="K101" i="6"/>
  <c r="A106" i="6"/>
  <c r="B106" i="6" s="1"/>
  <c r="C106" i="6" s="1"/>
  <c r="AG98" i="6"/>
  <c r="AH98" i="6" s="1"/>
  <c r="AF22" i="6"/>
  <c r="A22" i="6" s="1"/>
  <c r="B22" i="6" s="1"/>
  <c r="C22" i="6" s="1"/>
  <c r="AF37" i="6"/>
  <c r="K41" i="6"/>
  <c r="K45" i="6"/>
  <c r="AE45" i="6"/>
  <c r="A45" i="6" s="1"/>
  <c r="B45" i="6" s="1"/>
  <c r="C45" i="6" s="1"/>
  <c r="AE111" i="6"/>
  <c r="AF111" i="6"/>
  <c r="K111" i="6"/>
  <c r="AE103" i="6"/>
  <c r="K103" i="6"/>
  <c r="AE91" i="6"/>
  <c r="K91" i="6"/>
  <c r="AE83" i="6"/>
  <c r="K83" i="6"/>
  <c r="AE75" i="6"/>
  <c r="AF75" i="6"/>
  <c r="AE67" i="6"/>
  <c r="K67" i="6"/>
  <c r="AE59" i="6"/>
  <c r="K59" i="6"/>
  <c r="AF103" i="6"/>
  <c r="A110" i="6"/>
  <c r="B110" i="6" s="1"/>
  <c r="C110" i="6" s="1"/>
  <c r="AG110" i="6"/>
  <c r="AH110" i="6" s="1"/>
  <c r="AE25" i="6"/>
  <c r="K25" i="6"/>
  <c r="AF25" i="6"/>
  <c r="AE21" i="6"/>
  <c r="AF21" i="6"/>
  <c r="K21" i="6"/>
  <c r="AF59" i="6"/>
  <c r="AF67" i="6"/>
  <c r="K75" i="6"/>
  <c r="AE109" i="6"/>
  <c r="AF109" i="6"/>
  <c r="K109" i="6"/>
  <c r="AE105" i="6"/>
  <c r="K105" i="6"/>
  <c r="AE97" i="6"/>
  <c r="K97" i="6"/>
  <c r="AF97" i="6"/>
  <c r="AE93" i="6"/>
  <c r="K93" i="6"/>
  <c r="AE89" i="6"/>
  <c r="K89" i="6"/>
  <c r="AE85" i="6"/>
  <c r="AF85" i="6"/>
  <c r="AE81" i="6"/>
  <c r="AF81" i="6"/>
  <c r="K81" i="6"/>
  <c r="AE77" i="6"/>
  <c r="AF77" i="6"/>
  <c r="K77" i="6"/>
  <c r="AE73" i="6"/>
  <c r="K73" i="6"/>
  <c r="AF73" i="6"/>
  <c r="AE69" i="6"/>
  <c r="AF69" i="6"/>
  <c r="K69" i="6"/>
  <c r="AE65" i="6"/>
  <c r="K65" i="6"/>
  <c r="AE61" i="6"/>
  <c r="AF61" i="6"/>
  <c r="K61" i="6"/>
  <c r="AE43" i="6"/>
  <c r="A43" i="6" s="1"/>
  <c r="B43" i="6" s="1"/>
  <c r="C43" i="6" s="1"/>
  <c r="K43" i="6"/>
  <c r="K39" i="6"/>
  <c r="AF39" i="6"/>
  <c r="AE28" i="6"/>
  <c r="K28" i="6"/>
  <c r="AE107" i="6"/>
  <c r="AF107" i="6"/>
  <c r="AE99" i="6"/>
  <c r="K99" i="6"/>
  <c r="AE95" i="6"/>
  <c r="K95" i="6"/>
  <c r="AE87" i="6"/>
  <c r="AF87" i="6"/>
  <c r="K87" i="6"/>
  <c r="AE79" i="6"/>
  <c r="K79" i="6"/>
  <c r="AF79" i="6"/>
  <c r="AE71" i="6"/>
  <c r="AF71" i="6"/>
  <c r="K71" i="6"/>
  <c r="AE63" i="6"/>
  <c r="AF63" i="6"/>
  <c r="K63" i="6"/>
  <c r="AF83" i="6"/>
  <c r="AF91" i="6"/>
  <c r="AG96" i="6"/>
  <c r="AH96" i="6" s="1"/>
  <c r="A92" i="6"/>
  <c r="B92" i="6" s="1"/>
  <c r="C92" i="6" s="1"/>
  <c r="AG92" i="6"/>
  <c r="AH92" i="6" s="1"/>
  <c r="AG68" i="6"/>
  <c r="AH68" i="6" s="1"/>
  <c r="AE49" i="6"/>
  <c r="A49" i="6" s="1"/>
  <c r="B49" i="6" s="1"/>
  <c r="C49" i="6" s="1"/>
  <c r="K49" i="6"/>
  <c r="K102" i="6"/>
  <c r="AF102" i="6"/>
  <c r="AF104" i="6"/>
  <c r="AE100" i="6"/>
  <c r="AG53" i="6"/>
  <c r="AH53" i="6" s="1"/>
  <c r="K100" i="6"/>
  <c r="AG29" i="6"/>
  <c r="AH29" i="6" s="1"/>
  <c r="AC102" i="4"/>
  <c r="AC98" i="4"/>
  <c r="AC94" i="4"/>
  <c r="AC90" i="4"/>
  <c r="AC86" i="4"/>
  <c r="AC82" i="4"/>
  <c r="AC78" i="4"/>
  <c r="AR56" i="4"/>
  <c r="AS56" i="4" s="1"/>
  <c r="Z71" i="4"/>
  <c r="Y31" i="4"/>
  <c r="AP31" i="4" s="1"/>
  <c r="AQ31" i="4" s="1"/>
  <c r="AA67" i="4"/>
  <c r="AB67" i="4" s="1"/>
  <c r="AP46" i="4"/>
  <c r="AQ46" i="4" s="1"/>
  <c r="AQ86" i="4" s="1"/>
  <c r="AA37" i="4"/>
  <c r="AB37" i="4" s="1"/>
  <c r="AA58" i="4"/>
  <c r="AB58" i="4" s="1"/>
  <c r="AA36" i="4"/>
  <c r="Y58" i="4"/>
  <c r="Z58" i="4" s="1"/>
  <c r="Y22" i="4"/>
  <c r="Z22" i="4" s="1"/>
  <c r="P56" i="4"/>
  <c r="AB31" i="4"/>
  <c r="AR31" i="4"/>
  <c r="AS31" i="4" s="1"/>
  <c r="AC101" i="4"/>
  <c r="AC97" i="4"/>
  <c r="AC93" i="4"/>
  <c r="AC85" i="4"/>
  <c r="AC77" i="4"/>
  <c r="AP36" i="4"/>
  <c r="AQ36" i="4" s="1"/>
  <c r="AA34" i="4"/>
  <c r="Y56" i="4"/>
  <c r="AA59" i="4"/>
  <c r="AA69" i="4"/>
  <c r="AC99" i="4"/>
  <c r="AC95" i="4"/>
  <c r="AC91" i="4"/>
  <c r="AC87" i="4"/>
  <c r="AC83" i="4"/>
  <c r="AC79" i="4"/>
  <c r="AA54" i="4"/>
  <c r="P31" i="4"/>
  <c r="AA9" i="4"/>
  <c r="AR8" i="4" s="1"/>
  <c r="AS8" i="4" s="1"/>
  <c r="AA51" i="4"/>
  <c r="AA33" i="4"/>
  <c r="AB33" i="4" s="1"/>
  <c r="Y33" i="4"/>
  <c r="Z33" i="4" s="1"/>
  <c r="AA32" i="4"/>
  <c r="AB32" i="4" s="1"/>
  <c r="AQ76" i="4"/>
  <c r="AC76" i="4"/>
  <c r="AR41" i="4"/>
  <c r="AS41" i="4" s="1"/>
  <c r="O41" i="4"/>
  <c r="P41" i="4"/>
  <c r="AA73" i="4"/>
  <c r="AB73" i="4" s="1"/>
  <c r="Y73" i="4"/>
  <c r="Z73" i="4" s="1"/>
  <c r="AA63" i="4"/>
  <c r="AB63" i="4" s="1"/>
  <c r="Y63" i="4"/>
  <c r="Z63" i="4" s="1"/>
  <c r="P10" i="4"/>
  <c r="L10" i="4"/>
  <c r="Y10" i="4" s="1"/>
  <c r="AA49" i="4"/>
  <c r="Y48" i="4"/>
  <c r="Z48" i="4" s="1"/>
  <c r="Y49" i="4"/>
  <c r="Z49" i="4" s="1"/>
  <c r="Y72" i="4"/>
  <c r="Z72" i="4" s="1"/>
  <c r="AC92" i="4"/>
  <c r="AC89" i="4"/>
  <c r="AC81" i="4"/>
  <c r="Z51" i="4"/>
  <c r="AP51" i="4"/>
  <c r="AQ51" i="4" s="1"/>
  <c r="AC100" i="4"/>
  <c r="AC96" i="4"/>
  <c r="AC88" i="4"/>
  <c r="AC84" i="4"/>
  <c r="AC80" i="4"/>
  <c r="Y27" i="4"/>
  <c r="Z27" i="4" s="1"/>
  <c r="AA43" i="4"/>
  <c r="AB43" i="4" s="1"/>
  <c r="AR16" i="4"/>
  <c r="AS16" i="4" s="1"/>
  <c r="AA27" i="4"/>
  <c r="AB27" i="4" s="1"/>
  <c r="Y67" i="4"/>
  <c r="Z67" i="4" s="1"/>
  <c r="AA17" i="4"/>
  <c r="AB17" i="4" s="1"/>
  <c r="Y32" i="4"/>
  <c r="Z32" i="4" s="1"/>
  <c r="Y42" i="4"/>
  <c r="Z42" i="4" s="1"/>
  <c r="Y62" i="4"/>
  <c r="Z62" i="4" s="1"/>
  <c r="AR61" i="4"/>
  <c r="AS61" i="4" s="1"/>
  <c r="Y21" i="4"/>
  <c r="Z21" i="4" s="1"/>
  <c r="AA26" i="4"/>
  <c r="Y38" i="4"/>
  <c r="Z38" i="4" s="1"/>
  <c r="AA42" i="4"/>
  <c r="AB42" i="4" s="1"/>
  <c r="AA48" i="4"/>
  <c r="AB48" i="4" s="1"/>
  <c r="P51" i="4"/>
  <c r="Y57" i="4"/>
  <c r="Z57" i="4" s="1"/>
  <c r="AA24" i="4"/>
  <c r="Y24" i="4"/>
  <c r="Z24" i="4" s="1"/>
  <c r="P36" i="4"/>
  <c r="L36" i="4"/>
  <c r="AQ99" i="4"/>
  <c r="Y12" i="4"/>
  <c r="AA19" i="4"/>
  <c r="Y19" i="4"/>
  <c r="Z19" i="4" s="1"/>
  <c r="AA23" i="4"/>
  <c r="AB23" i="4" s="1"/>
  <c r="L46" i="4"/>
  <c r="P46" i="4"/>
  <c r="AA53" i="4"/>
  <c r="AB53" i="4" s="1"/>
  <c r="Y53" i="4"/>
  <c r="Z53" i="4" s="1"/>
  <c r="P66" i="4"/>
  <c r="L66" i="4"/>
  <c r="AA68" i="4"/>
  <c r="AB68" i="4" s="1"/>
  <c r="Y68" i="4"/>
  <c r="Z68" i="4" s="1"/>
  <c r="AQ91" i="4"/>
  <c r="AQ95" i="4"/>
  <c r="Z26" i="4"/>
  <c r="Y23" i="4"/>
  <c r="Z23" i="4" s="1"/>
  <c r="AA18" i="4"/>
  <c r="AB18" i="4" s="1"/>
  <c r="AA29" i="4"/>
  <c r="Y28" i="4"/>
  <c r="Z28" i="4" s="1"/>
  <c r="Y29" i="4"/>
  <c r="Z29" i="4" s="1"/>
  <c r="AA44" i="4"/>
  <c r="Y43" i="4"/>
  <c r="Z43" i="4" s="1"/>
  <c r="Y44" i="4"/>
  <c r="Z44" i="4" s="1"/>
  <c r="AQ87" i="4"/>
  <c r="Y47" i="4"/>
  <c r="Z47" i="4" s="1"/>
  <c r="AA46" i="4"/>
  <c r="AA47" i="4"/>
  <c r="AB47" i="4" s="1"/>
  <c r="Y52" i="4"/>
  <c r="Z52" i="4" s="1"/>
  <c r="AA52" i="4"/>
  <c r="AB52" i="4" s="1"/>
  <c r="AA66" i="4"/>
  <c r="Y66" i="4"/>
  <c r="AA22" i="4"/>
  <c r="AB22" i="4" s="1"/>
  <c r="P12" i="4"/>
  <c r="P16" i="4"/>
  <c r="P26" i="4"/>
  <c r="Y39" i="4"/>
  <c r="Z39" i="4" s="1"/>
  <c r="Y17" i="4"/>
  <c r="Z17" i="4" s="1"/>
  <c r="AA21" i="4"/>
  <c r="P71" i="4"/>
  <c r="AE37" i="6"/>
  <c r="K55" i="6"/>
  <c r="K57" i="6"/>
  <c r="AE55" i="6"/>
  <c r="A55" i="6" s="1"/>
  <c r="B55" i="6" s="1"/>
  <c r="C55" i="6" s="1"/>
  <c r="AE47" i="6"/>
  <c r="AE39" i="6"/>
  <c r="A29" i="6"/>
  <c r="B29" i="6" s="1"/>
  <c r="C29" i="6" s="1"/>
  <c r="AF10" i="6"/>
  <c r="AE10" i="6"/>
  <c r="AF17" i="6"/>
  <c r="K30" i="6"/>
  <c r="AF44" i="6"/>
  <c r="A44" i="6" s="1"/>
  <c r="B44" i="6" s="1"/>
  <c r="C44" i="6" s="1"/>
  <c r="K52" i="6"/>
  <c r="K56" i="6"/>
  <c r="K50" i="6"/>
  <c r="K44" i="6"/>
  <c r="K26" i="6"/>
  <c r="K32" i="6"/>
  <c r="A18" i="6"/>
  <c r="B18" i="6" s="1"/>
  <c r="C18" i="6" s="1"/>
  <c r="K42" i="6"/>
  <c r="AF24" i="6"/>
  <c r="AG24" i="6" s="1"/>
  <c r="AH24" i="6" s="1"/>
  <c r="AF28" i="6"/>
  <c r="AF36" i="6"/>
  <c r="AG36" i="6" s="1"/>
  <c r="AH36" i="6" s="1"/>
  <c r="AF38" i="6"/>
  <c r="A38" i="6" s="1"/>
  <c r="B38" i="6" s="1"/>
  <c r="C38" i="6" s="1"/>
  <c r="AF40" i="6"/>
  <c r="A40" i="6" s="1"/>
  <c r="B40" i="6" s="1"/>
  <c r="C40" i="6" s="1"/>
  <c r="AF46" i="6"/>
  <c r="A46" i="6" s="1"/>
  <c r="B46" i="6" s="1"/>
  <c r="C46" i="6" s="1"/>
  <c r="AF48" i="6"/>
  <c r="A48" i="6" s="1"/>
  <c r="B48" i="6" s="1"/>
  <c r="C48" i="6" s="1"/>
  <c r="K54" i="6"/>
  <c r="K22" i="6"/>
  <c r="AF34" i="6"/>
  <c r="A34" i="6" s="1"/>
  <c r="B34" i="6" s="1"/>
  <c r="C34" i="6" s="1"/>
  <c r="K36" i="6"/>
  <c r="AF58" i="6"/>
  <c r="A58" i="6" s="1"/>
  <c r="B58" i="6" s="1"/>
  <c r="C58" i="6" s="1"/>
  <c r="AF42" i="6"/>
  <c r="A42" i="6" s="1"/>
  <c r="B42" i="6" s="1"/>
  <c r="C42" i="6" s="1"/>
  <c r="K34" i="6"/>
  <c r="AF50" i="6"/>
  <c r="A50" i="6" s="1"/>
  <c r="K20" i="6"/>
  <c r="K17" i="6"/>
  <c r="AF20" i="6"/>
  <c r="AG20" i="6" s="1"/>
  <c r="AH20" i="6" s="1"/>
  <c r="AF30" i="6"/>
  <c r="AG30" i="6" s="1"/>
  <c r="AH30" i="6" s="1"/>
  <c r="AF32" i="6"/>
  <c r="A32" i="6" s="1"/>
  <c r="B32" i="6" s="1"/>
  <c r="C32" i="6" s="1"/>
  <c r="K38" i="6"/>
  <c r="K48" i="6"/>
  <c r="AF52" i="6"/>
  <c r="A52" i="6" s="1"/>
  <c r="B52" i="6" s="1"/>
  <c r="C52" i="6" s="1"/>
  <c r="Y9" i="4"/>
  <c r="AP8" i="4" s="1"/>
  <c r="AQ41" i="4"/>
  <c r="Z41" i="4"/>
  <c r="P21" i="4"/>
  <c r="P61" i="4"/>
  <c r="AG72" i="6"/>
  <c r="AH72" i="6" s="1"/>
  <c r="A68" i="6"/>
  <c r="B68" i="6" s="1"/>
  <c r="C68" i="6" s="1"/>
  <c r="A76" i="6" l="1"/>
  <c r="B76" i="6" s="1"/>
  <c r="C76" i="6" s="1"/>
  <c r="AG33" i="6"/>
  <c r="AH33" i="6" s="1"/>
  <c r="AG56" i="6"/>
  <c r="AH56" i="6" s="1"/>
  <c r="AC18" i="4"/>
  <c r="Y11" i="4"/>
  <c r="Z11" i="4" s="1"/>
  <c r="AC28" i="4"/>
  <c r="AA11" i="4"/>
  <c r="A108" i="6"/>
  <c r="B108" i="6" s="1"/>
  <c r="C108" i="6" s="1"/>
  <c r="AG86" i="6"/>
  <c r="AH86" i="6" s="1"/>
  <c r="AC72" i="4"/>
  <c r="Z61" i="4"/>
  <c r="AC61" i="4" s="1"/>
  <c r="A71" i="4"/>
  <c r="B71" i="4" s="1"/>
  <c r="C71" i="4" s="1"/>
  <c r="AB71" i="4"/>
  <c r="AC71" i="4" s="1"/>
  <c r="A8" i="4"/>
  <c r="AQ8" i="4"/>
  <c r="AT8" i="4" s="1"/>
  <c r="AB9" i="4"/>
  <c r="Z9" i="4"/>
  <c r="A60" i="6"/>
  <c r="B60" i="6" s="1"/>
  <c r="C60" i="6" s="1"/>
  <c r="AG49" i="6"/>
  <c r="AH49" i="6" s="1"/>
  <c r="AG88" i="6"/>
  <c r="AH88" i="6" s="1"/>
  <c r="AC38" i="4"/>
  <c r="A90" i="6"/>
  <c r="B90" i="6" s="1"/>
  <c r="C90" i="6" s="1"/>
  <c r="AG41" i="6"/>
  <c r="AH41" i="6" s="1"/>
  <c r="AG22" i="6"/>
  <c r="AH22" i="6" s="1"/>
  <c r="A23" i="6"/>
  <c r="B23" i="6" s="1"/>
  <c r="C23" i="6" s="1"/>
  <c r="A28" i="6"/>
  <c r="B28" i="6" s="1"/>
  <c r="C28" i="6" s="1"/>
  <c r="A27" i="6"/>
  <c r="B27" i="6" s="1"/>
  <c r="C27" i="6" s="1"/>
  <c r="A62" i="6"/>
  <c r="B62" i="6" s="1"/>
  <c r="C62" i="6" s="1"/>
  <c r="AC67" i="4"/>
  <c r="A74" i="6"/>
  <c r="B74" i="6" s="1"/>
  <c r="C74" i="6" s="1"/>
  <c r="A64" i="6"/>
  <c r="B64" i="6" s="1"/>
  <c r="A70" i="6"/>
  <c r="B70" i="6" s="1"/>
  <c r="C70" i="6" s="1"/>
  <c r="AC62" i="4"/>
  <c r="AG48" i="6"/>
  <c r="AH48" i="6" s="1"/>
  <c r="A36" i="6"/>
  <c r="B36" i="6" s="1"/>
  <c r="C36" i="6" s="1"/>
  <c r="Z16" i="4"/>
  <c r="AC16" i="4" s="1"/>
  <c r="A51" i="6"/>
  <c r="B51" i="6" s="1"/>
  <c r="C51" i="6" s="1"/>
  <c r="AG35" i="6"/>
  <c r="AH35" i="6" s="1"/>
  <c r="AC37" i="4"/>
  <c r="A84" i="6"/>
  <c r="B84" i="6" s="1"/>
  <c r="C84" i="6" s="1"/>
  <c r="AC27" i="4"/>
  <c r="AG45" i="6"/>
  <c r="AH45" i="6" s="1"/>
  <c r="AG31" i="6"/>
  <c r="AH31" i="6" s="1"/>
  <c r="AA13" i="4"/>
  <c r="AA14" i="4" s="1"/>
  <c r="AC57" i="4"/>
  <c r="AG80" i="6"/>
  <c r="AH80" i="6" s="1"/>
  <c r="AG101" i="6"/>
  <c r="AH101" i="6" s="1"/>
  <c r="A66" i="6"/>
  <c r="AG17" i="6"/>
  <c r="AH17" i="6" s="1"/>
  <c r="AT16" i="4"/>
  <c r="A16" i="4"/>
  <c r="B16" i="4" s="1"/>
  <c r="C16" i="4" s="1"/>
  <c r="Y13" i="4"/>
  <c r="Y14" i="4" s="1"/>
  <c r="Y15" i="4" s="1"/>
  <c r="Z15" i="4" s="1"/>
  <c r="Z31" i="4"/>
  <c r="AC31" i="4" s="1"/>
  <c r="A24" i="6"/>
  <c r="B24" i="6" s="1"/>
  <c r="C24" i="6" s="1"/>
  <c r="AG57" i="6"/>
  <c r="AH57" i="6" s="1"/>
  <c r="A82" i="6"/>
  <c r="B82" i="6" s="1"/>
  <c r="C82" i="6" s="1"/>
  <c r="AG12" i="6"/>
  <c r="AH12" i="6" s="1"/>
  <c r="AG25" i="6"/>
  <c r="AH25" i="6" s="1"/>
  <c r="AG54" i="6"/>
  <c r="AH54" i="6" s="1"/>
  <c r="A78" i="6"/>
  <c r="B78" i="6" s="1"/>
  <c r="C78" i="6" s="1"/>
  <c r="A26" i="6"/>
  <c r="B26" i="6" s="1"/>
  <c r="C26" i="6" s="1"/>
  <c r="AG50" i="6"/>
  <c r="AH50" i="6" s="1"/>
  <c r="A94" i="6"/>
  <c r="B94" i="6" s="1"/>
  <c r="C94" i="6" s="1"/>
  <c r="AG34" i="6"/>
  <c r="AH34" i="6" s="1"/>
  <c r="A20" i="6"/>
  <c r="B20" i="6" s="1"/>
  <c r="C20" i="6" s="1"/>
  <c r="AG21" i="6"/>
  <c r="AH21" i="6" s="1"/>
  <c r="A113" i="6"/>
  <c r="B113" i="6" s="1"/>
  <c r="C113" i="6" s="1"/>
  <c r="G17" i="7"/>
  <c r="AG40" i="6"/>
  <c r="AH40" i="6" s="1"/>
  <c r="A17" i="6"/>
  <c r="A25" i="6"/>
  <c r="B25" i="6" s="1"/>
  <c r="C25" i="6" s="1"/>
  <c r="A85" i="6"/>
  <c r="B85" i="6" s="1"/>
  <c r="C85" i="6" s="1"/>
  <c r="AG85" i="6"/>
  <c r="AH85" i="6" s="1"/>
  <c r="A100" i="6"/>
  <c r="B100" i="6" s="1"/>
  <c r="C100" i="6" s="1"/>
  <c r="AG100" i="6"/>
  <c r="AH100" i="6" s="1"/>
  <c r="A87" i="6"/>
  <c r="B87" i="6" s="1"/>
  <c r="C87" i="6" s="1"/>
  <c r="AG87" i="6"/>
  <c r="AH87" i="6" s="1"/>
  <c r="AG99" i="6"/>
  <c r="AH99" i="6" s="1"/>
  <c r="A99" i="6"/>
  <c r="B99" i="6" s="1"/>
  <c r="C99" i="6" s="1"/>
  <c r="A69" i="6"/>
  <c r="B69" i="6" s="1"/>
  <c r="C69" i="6" s="1"/>
  <c r="AG69" i="6"/>
  <c r="AH69" i="6" s="1"/>
  <c r="A21" i="6"/>
  <c r="B21" i="6" s="1"/>
  <c r="C21" i="6" s="1"/>
  <c r="AG61" i="6"/>
  <c r="AH61" i="6" s="1"/>
  <c r="A61" i="6"/>
  <c r="B61" i="6" s="1"/>
  <c r="C61" i="6" s="1"/>
  <c r="AG93" i="6"/>
  <c r="AH93" i="6" s="1"/>
  <c r="A93" i="6"/>
  <c r="B93" i="6" s="1"/>
  <c r="C93" i="6" s="1"/>
  <c r="AG83" i="6"/>
  <c r="AH83" i="6" s="1"/>
  <c r="A83" i="6"/>
  <c r="B83" i="6" s="1"/>
  <c r="C83" i="6" s="1"/>
  <c r="AG32" i="6"/>
  <c r="AH32" i="6" s="1"/>
  <c r="A104" i="6"/>
  <c r="B104" i="6" s="1"/>
  <c r="C104" i="6" s="1"/>
  <c r="AG104" i="6"/>
  <c r="AH104" i="6" s="1"/>
  <c r="A79" i="6"/>
  <c r="B79" i="6" s="1"/>
  <c r="C79" i="6" s="1"/>
  <c r="AG79" i="6"/>
  <c r="AH79" i="6" s="1"/>
  <c r="A65" i="6"/>
  <c r="B65" i="6" s="1"/>
  <c r="C65" i="6" s="1"/>
  <c r="AG65" i="6"/>
  <c r="AH65" i="6" s="1"/>
  <c r="A81" i="6"/>
  <c r="B81" i="6" s="1"/>
  <c r="C81" i="6" s="1"/>
  <c r="AG81" i="6"/>
  <c r="AH81" i="6" s="1"/>
  <c r="A89" i="6"/>
  <c r="B89" i="6" s="1"/>
  <c r="C89" i="6" s="1"/>
  <c r="AG89" i="6"/>
  <c r="AH89" i="6" s="1"/>
  <c r="AG109" i="6"/>
  <c r="AH109" i="6" s="1"/>
  <c r="A109" i="6"/>
  <c r="B109" i="6" s="1"/>
  <c r="C109" i="6" s="1"/>
  <c r="A59" i="6"/>
  <c r="B59" i="6" s="1"/>
  <c r="C59" i="6" s="1"/>
  <c r="AG59" i="6"/>
  <c r="AH59" i="6" s="1"/>
  <c r="AG75" i="6"/>
  <c r="AH75" i="6" s="1"/>
  <c r="A75" i="6"/>
  <c r="B75" i="6" s="1"/>
  <c r="C75" i="6" s="1"/>
  <c r="A91" i="6"/>
  <c r="B91" i="6" s="1"/>
  <c r="C91" i="6" s="1"/>
  <c r="AG91" i="6"/>
  <c r="AH91" i="6" s="1"/>
  <c r="AG63" i="6"/>
  <c r="AH63" i="6" s="1"/>
  <c r="A63" i="6"/>
  <c r="B63" i="6" s="1"/>
  <c r="C63" i="6" s="1"/>
  <c r="A73" i="6"/>
  <c r="B73" i="6" s="1"/>
  <c r="C73" i="6" s="1"/>
  <c r="AG73" i="6"/>
  <c r="AH73" i="6" s="1"/>
  <c r="A67" i="6"/>
  <c r="B67" i="6" s="1"/>
  <c r="C67" i="6" s="1"/>
  <c r="AG67" i="6"/>
  <c r="AH67" i="6" s="1"/>
  <c r="A103" i="6"/>
  <c r="B103" i="6" s="1"/>
  <c r="C103" i="6" s="1"/>
  <c r="AG103" i="6"/>
  <c r="AH103" i="6" s="1"/>
  <c r="AG52" i="6"/>
  <c r="AH52" i="6" s="1"/>
  <c r="AG55" i="6"/>
  <c r="AH55" i="6" s="1"/>
  <c r="A102" i="6"/>
  <c r="B102" i="6" s="1"/>
  <c r="C102" i="6" s="1"/>
  <c r="AG102" i="6"/>
  <c r="AH102" i="6" s="1"/>
  <c r="A71" i="6"/>
  <c r="B71" i="6" s="1"/>
  <c r="C71" i="6" s="1"/>
  <c r="AG71" i="6"/>
  <c r="AH71" i="6" s="1"/>
  <c r="AG95" i="6"/>
  <c r="AH95" i="6" s="1"/>
  <c r="A95" i="6"/>
  <c r="B95" i="6" s="1"/>
  <c r="C95" i="6" s="1"/>
  <c r="AG107" i="6"/>
  <c r="AH107" i="6" s="1"/>
  <c r="A107" i="6"/>
  <c r="B107" i="6" s="1"/>
  <c r="C107" i="6" s="1"/>
  <c r="A77" i="6"/>
  <c r="B77" i="6" s="1"/>
  <c r="C77" i="6" s="1"/>
  <c r="AG77" i="6"/>
  <c r="AH77" i="6" s="1"/>
  <c r="AG97" i="6"/>
  <c r="AH97" i="6" s="1"/>
  <c r="A97" i="6"/>
  <c r="B97" i="6" s="1"/>
  <c r="C97" i="6" s="1"/>
  <c r="A105" i="6"/>
  <c r="B105" i="6" s="1"/>
  <c r="C105" i="6" s="1"/>
  <c r="AG105" i="6"/>
  <c r="AH105" i="6" s="1"/>
  <c r="AG43" i="6"/>
  <c r="AH43" i="6" s="1"/>
  <c r="AG111" i="6"/>
  <c r="AH111" i="6" s="1"/>
  <c r="A111" i="6"/>
  <c r="B111" i="6" s="1"/>
  <c r="C111" i="6" s="1"/>
  <c r="AC58" i="4"/>
  <c r="A31" i="4"/>
  <c r="B31" i="4" s="1"/>
  <c r="C31" i="4" s="1"/>
  <c r="A41" i="4"/>
  <c r="B41" i="4" s="1"/>
  <c r="C41" i="4" s="1"/>
  <c r="AC43" i="4"/>
  <c r="AC22" i="4"/>
  <c r="AR36" i="4"/>
  <c r="AS36" i="4" s="1"/>
  <c r="AT36" i="4" s="1"/>
  <c r="AB36" i="4"/>
  <c r="AC36" i="4" s="1"/>
  <c r="AT31" i="4"/>
  <c r="AP21" i="4"/>
  <c r="AQ21" i="4" s="1"/>
  <c r="AC41" i="4"/>
  <c r="AC17" i="4"/>
  <c r="A61" i="4"/>
  <c r="AP56" i="4"/>
  <c r="Z56" i="4"/>
  <c r="AC56" i="4" s="1"/>
  <c r="AC42" i="4"/>
  <c r="AC23" i="4"/>
  <c r="AC32" i="4"/>
  <c r="AC63" i="4"/>
  <c r="AR51" i="4"/>
  <c r="AB51" i="4"/>
  <c r="AC51" i="4" s="1"/>
  <c r="AB26" i="4"/>
  <c r="AC26" i="4" s="1"/>
  <c r="AR26" i="4"/>
  <c r="AT61" i="4"/>
  <c r="AC73" i="4"/>
  <c r="AC68" i="4"/>
  <c r="AC53" i="4"/>
  <c r="AC48" i="4"/>
  <c r="AC33" i="4"/>
  <c r="AR21" i="4"/>
  <c r="AS21" i="4" s="1"/>
  <c r="AB21" i="4"/>
  <c r="AC21" i="4" s="1"/>
  <c r="AR66" i="4"/>
  <c r="AS66" i="4" s="1"/>
  <c r="AB66" i="4"/>
  <c r="AR46" i="4"/>
  <c r="AB46" i="4"/>
  <c r="AC46" i="4" s="1"/>
  <c r="Z66" i="4"/>
  <c r="AP66" i="4"/>
  <c r="AC47" i="4"/>
  <c r="Z12" i="4"/>
  <c r="AC12" i="4" s="1"/>
  <c r="Z10" i="4"/>
  <c r="AB10" i="4"/>
  <c r="AC52" i="4"/>
  <c r="AG39" i="6"/>
  <c r="AH39" i="6" s="1"/>
  <c r="A39" i="6"/>
  <c r="B39" i="6" s="1"/>
  <c r="C39" i="6" s="1"/>
  <c r="C57" i="6"/>
  <c r="AG47" i="6"/>
  <c r="AH47" i="6" s="1"/>
  <c r="A47" i="6"/>
  <c r="B47" i="6" s="1"/>
  <c r="C47" i="6" s="1"/>
  <c r="A30" i="6"/>
  <c r="B30" i="6" s="1"/>
  <c r="C30" i="6" s="1"/>
  <c r="AG37" i="6"/>
  <c r="AH37" i="6" s="1"/>
  <c r="A37" i="6"/>
  <c r="B37" i="6" s="1"/>
  <c r="C37" i="6" s="1"/>
  <c r="AG10" i="6"/>
  <c r="AH10" i="6" s="1"/>
  <c r="A10" i="6"/>
  <c r="B10" i="6" s="1"/>
  <c r="C10" i="6" s="1"/>
  <c r="B50" i="6"/>
  <c r="C50" i="6" s="1"/>
  <c r="AG28" i="6"/>
  <c r="AH28" i="6" s="1"/>
  <c r="AG44" i="6"/>
  <c r="AH44" i="6" s="1"/>
  <c r="AG42" i="6"/>
  <c r="AH42" i="6" s="1"/>
  <c r="AG46" i="6"/>
  <c r="AH46" i="6" s="1"/>
  <c r="H17" i="7"/>
  <c r="AG38" i="6"/>
  <c r="AH38" i="6" s="1"/>
  <c r="AG58" i="6"/>
  <c r="AH58" i="6" s="1"/>
  <c r="AT41" i="4"/>
  <c r="AQ81" i="4"/>
  <c r="B66" i="6"/>
  <c r="C66" i="6" s="1"/>
  <c r="B54" i="6"/>
  <c r="C54" i="6" s="1"/>
  <c r="AB11" i="4" l="1"/>
  <c r="AC11" i="4" s="1"/>
  <c r="AP10" i="4"/>
  <c r="AQ10" i="4" s="1"/>
  <c r="C64" i="6"/>
  <c r="B8" i="4"/>
  <c r="C8" i="4" s="1"/>
  <c r="AC9" i="4"/>
  <c r="AB14" i="4"/>
  <c r="AA15" i="4"/>
  <c r="AB15" i="4" s="1"/>
  <c r="AC15" i="4" s="1"/>
  <c r="AR12" i="4"/>
  <c r="AS12" i="4" s="1"/>
  <c r="AB13" i="4"/>
  <c r="Z13" i="4"/>
  <c r="Z14" i="4"/>
  <c r="B12" i="6"/>
  <c r="C12" i="6" s="1"/>
  <c r="B17" i="6"/>
  <c r="C17" i="6" s="1"/>
  <c r="A36" i="4"/>
  <c r="B36" i="4" s="1"/>
  <c r="C36" i="4" s="1"/>
  <c r="I17" i="7"/>
  <c r="F18" i="7"/>
  <c r="AC66" i="4"/>
  <c r="AC10" i="4"/>
  <c r="B61" i="4"/>
  <c r="C61" i="4" s="1"/>
  <c r="AS51" i="4"/>
  <c r="AT51" i="4" s="1"/>
  <c r="A51" i="4"/>
  <c r="B51" i="4" s="1"/>
  <c r="C51" i="4" s="1"/>
  <c r="AQ56" i="4"/>
  <c r="AT56" i="4" s="1"/>
  <c r="A56" i="4"/>
  <c r="B56" i="4" s="1"/>
  <c r="C56" i="4" s="1"/>
  <c r="A21" i="4"/>
  <c r="B21" i="4" s="1"/>
  <c r="C21" i="4" s="1"/>
  <c r="AS26" i="4"/>
  <c r="AT26" i="4" s="1"/>
  <c r="A26" i="4"/>
  <c r="B26" i="4" s="1"/>
  <c r="C26" i="4" s="1"/>
  <c r="AS46" i="4"/>
  <c r="AT46" i="4" s="1"/>
  <c r="A46" i="4"/>
  <c r="A66" i="4"/>
  <c r="B66" i="4" s="1"/>
  <c r="C66" i="4" s="1"/>
  <c r="AQ66" i="4"/>
  <c r="AT66" i="4" s="1"/>
  <c r="AT21" i="4"/>
  <c r="F16" i="7"/>
  <c r="F19" i="7"/>
  <c r="F17" i="7"/>
  <c r="BH9" i="7"/>
  <c r="BH8" i="7" s="1"/>
  <c r="AR10" i="4" l="1"/>
  <c r="AS10" i="4" s="1"/>
  <c r="AJ129" i="7"/>
  <c r="AJ128" i="7" s="1"/>
  <c r="AC14" i="4"/>
  <c r="AP149" i="7"/>
  <c r="AP148" i="7" s="1"/>
  <c r="BF81" i="7"/>
  <c r="BF80" i="7" s="1"/>
  <c r="AL199" i="7"/>
  <c r="AL198" i="7" s="1"/>
  <c r="AL191" i="7"/>
  <c r="AL190" i="7" s="1"/>
  <c r="AJ177" i="7"/>
  <c r="AJ176" i="7" s="1"/>
  <c r="AZ187" i="7"/>
  <c r="AZ186" i="7" s="1"/>
  <c r="T205" i="7"/>
  <c r="T204" i="7" s="1"/>
  <c r="AZ161" i="7"/>
  <c r="AZ160" i="7" s="1"/>
  <c r="BD175" i="7"/>
  <c r="BD174" i="7" s="1"/>
  <c r="AV191" i="7"/>
  <c r="AV190" i="7" s="1"/>
  <c r="BH179" i="7"/>
  <c r="BH178" i="7" s="1"/>
  <c r="BH23" i="7"/>
  <c r="BH22" i="7" s="1"/>
  <c r="AR193" i="7"/>
  <c r="AR192" i="7" s="1"/>
  <c r="AC13" i="4"/>
  <c r="AP127" i="7"/>
  <c r="AP126" i="7" s="1"/>
  <c r="BD163" i="7"/>
  <c r="BD162" i="7" s="1"/>
  <c r="AT177" i="7"/>
  <c r="AT176" i="7" s="1"/>
  <c r="BJ165" i="7"/>
  <c r="BJ164" i="7" s="1"/>
  <c r="AX203" i="7"/>
  <c r="AX202" i="7" s="1"/>
  <c r="AL109" i="7"/>
  <c r="AL108" i="7" s="1"/>
  <c r="AV203" i="7"/>
  <c r="AV202" i="7" s="1"/>
  <c r="Z197" i="7"/>
  <c r="Z196" i="7" s="1"/>
  <c r="AL187" i="7"/>
  <c r="AL186" i="7" s="1"/>
  <c r="BD203" i="7"/>
  <c r="BD202" i="7" s="1"/>
  <c r="V133" i="7"/>
  <c r="V132" i="7" s="1"/>
  <c r="AJ161" i="7"/>
  <c r="AJ160" i="7" s="1"/>
  <c r="Z113" i="7"/>
  <c r="Z112" i="7" s="1"/>
  <c r="AD51" i="7"/>
  <c r="AD50" i="7" s="1"/>
  <c r="BF139" i="7"/>
  <c r="BF138" i="7" s="1"/>
  <c r="AR173" i="7"/>
  <c r="AR172" i="7" s="1"/>
  <c r="AD133" i="7"/>
  <c r="AD132" i="7" s="1"/>
  <c r="AF141" i="7"/>
  <c r="AF140" i="7" s="1"/>
  <c r="X119" i="7"/>
  <c r="X118" i="7" s="1"/>
  <c r="X175" i="7"/>
  <c r="X174" i="7" s="1"/>
  <c r="AN149" i="7"/>
  <c r="AN148" i="7" s="1"/>
  <c r="BJ149" i="7"/>
  <c r="BJ148" i="7" s="1"/>
  <c r="BD185" i="7"/>
  <c r="BD184" i="7" s="1"/>
  <c r="P197" i="7"/>
  <c r="P196" i="7" s="1"/>
  <c r="AL117" i="7"/>
  <c r="AL116" i="7" s="1"/>
  <c r="P205" i="7"/>
  <c r="P204" i="7" s="1"/>
  <c r="AR181" i="7"/>
  <c r="AR180" i="7" s="1"/>
  <c r="AR123" i="7"/>
  <c r="AR122" i="7" s="1"/>
  <c r="AZ75" i="7"/>
  <c r="AZ74" i="7" s="1"/>
  <c r="AL69" i="7"/>
  <c r="AL68" i="7" s="1"/>
  <c r="AF169" i="7"/>
  <c r="AF168" i="7" s="1"/>
  <c r="BB159" i="7"/>
  <c r="BB158" i="7" s="1"/>
  <c r="AP157" i="7"/>
  <c r="AP156" i="7" s="1"/>
  <c r="BF143" i="7"/>
  <c r="BF142" i="7" s="1"/>
  <c r="X151" i="7"/>
  <c r="X150" i="7" s="1"/>
  <c r="BJ179" i="7"/>
  <c r="BJ178" i="7" s="1"/>
  <c r="AZ113" i="7"/>
  <c r="AZ112" i="7" s="1"/>
  <c r="AZ159" i="7"/>
  <c r="AZ158" i="7" s="1"/>
  <c r="BD107" i="7"/>
  <c r="BD106" i="7" s="1"/>
  <c r="AL157" i="7"/>
  <c r="AL156" i="7" s="1"/>
  <c r="X147" i="7"/>
  <c r="X146" i="7" s="1"/>
  <c r="AH153" i="7"/>
  <c r="AH152" i="7" s="1"/>
  <c r="AJ83" i="7"/>
  <c r="AJ82" i="7" s="1"/>
  <c r="AX135" i="7"/>
  <c r="AX134" i="7" s="1"/>
  <c r="BB131" i="7"/>
  <c r="BB130" i="7" s="1"/>
  <c r="BJ143" i="7"/>
  <c r="BJ142" i="7" s="1"/>
  <c r="P155" i="7"/>
  <c r="P154" i="7" s="1"/>
  <c r="AD203" i="7"/>
  <c r="AD202" i="7" s="1"/>
  <c r="P185" i="7"/>
  <c r="P184" i="7" s="1"/>
  <c r="AD189" i="7"/>
  <c r="AD188" i="7" s="1"/>
  <c r="AD201" i="7"/>
  <c r="AD200" i="7" s="1"/>
  <c r="AT117" i="7"/>
  <c r="AT116" i="7" s="1"/>
  <c r="BH153" i="7"/>
  <c r="BH152" i="7" s="1"/>
  <c r="AB167" i="7"/>
  <c r="AB166" i="7" s="1"/>
  <c r="BF147" i="7"/>
  <c r="BF146" i="7" s="1"/>
  <c r="X145" i="7"/>
  <c r="X144" i="7" s="1"/>
  <c r="AD161" i="7"/>
  <c r="AD160" i="7" s="1"/>
  <c r="AX183" i="7"/>
  <c r="AX182" i="7" s="1"/>
  <c r="AV109" i="7"/>
  <c r="AV108" i="7" s="1"/>
  <c r="AN99" i="7"/>
  <c r="AN98" i="7" s="1"/>
  <c r="AL153" i="7"/>
  <c r="AL152" i="7" s="1"/>
  <c r="P179" i="7"/>
  <c r="P178" i="7" s="1"/>
  <c r="T131" i="7"/>
  <c r="T130" i="7" s="1"/>
  <c r="N135" i="7"/>
  <c r="N134" i="7" s="1"/>
  <c r="AN137" i="7"/>
  <c r="AN136" i="7" s="1"/>
  <c r="AV143" i="7"/>
  <c r="AV142" i="7" s="1"/>
  <c r="AT151" i="7"/>
  <c r="AT150" i="7" s="1"/>
  <c r="T157" i="7"/>
  <c r="T156" i="7" s="1"/>
  <c r="AR187" i="7"/>
  <c r="AR186" i="7" s="1"/>
  <c r="AV189" i="7"/>
  <c r="AV188" i="7" s="1"/>
  <c r="T187" i="7"/>
  <c r="T186" i="7" s="1"/>
  <c r="P129" i="7"/>
  <c r="P128" i="7" s="1"/>
  <c r="AZ191" i="7"/>
  <c r="AZ190" i="7" s="1"/>
  <c r="AT179" i="7"/>
  <c r="AT178" i="7" s="1"/>
  <c r="AX141" i="7"/>
  <c r="AX140" i="7" s="1"/>
  <c r="AR189" i="7"/>
  <c r="AR188" i="7" s="1"/>
  <c r="AL135" i="7"/>
  <c r="AL134" i="7" s="1"/>
  <c r="AJ127" i="7"/>
  <c r="AJ126" i="7" s="1"/>
  <c r="AF187" i="7"/>
  <c r="AF186" i="7" s="1"/>
  <c r="AB105" i="7"/>
  <c r="AB104" i="7" s="1"/>
  <c r="AF145" i="7"/>
  <c r="AF144" i="7" s="1"/>
  <c r="AR205" i="7"/>
  <c r="AR204" i="7" s="1"/>
  <c r="R143" i="7"/>
  <c r="R142" i="7" s="1"/>
  <c r="V199" i="7"/>
  <c r="V198" i="7" s="1"/>
  <c r="BJ123" i="7"/>
  <c r="BJ122" i="7" s="1"/>
  <c r="AL125" i="7"/>
  <c r="AL124" i="7" s="1"/>
  <c r="AN37" i="7"/>
  <c r="AN36" i="7" s="1"/>
  <c r="AD13" i="7"/>
  <c r="AD12" i="7" s="1"/>
  <c r="AD19" i="7"/>
  <c r="X81" i="7"/>
  <c r="X80" i="7" s="1"/>
  <c r="AF45" i="7"/>
  <c r="AF44" i="7" s="1"/>
  <c r="T35" i="7"/>
  <c r="T34" i="7" s="1"/>
  <c r="BF105" i="7"/>
  <c r="BF104" i="7" s="1"/>
  <c r="N75" i="7"/>
  <c r="N74" i="7" s="1"/>
  <c r="AP139" i="7"/>
  <c r="AP138" i="7" s="1"/>
  <c r="BJ159" i="7"/>
  <c r="BJ158" i="7" s="1"/>
  <c r="T147" i="7"/>
  <c r="T146" i="7" s="1"/>
  <c r="N153" i="7"/>
  <c r="N152" i="7" s="1"/>
  <c r="AP113" i="7"/>
  <c r="AP112" i="7" s="1"/>
  <c r="AP131" i="7"/>
  <c r="AP130" i="7" s="1"/>
  <c r="AV135" i="7"/>
  <c r="AV134" i="7" s="1"/>
  <c r="AV133" i="7"/>
  <c r="AV132" i="7" s="1"/>
  <c r="AF177" i="7"/>
  <c r="AF176" i="7" s="1"/>
  <c r="AF111" i="7"/>
  <c r="AF110" i="7" s="1"/>
  <c r="N175" i="7"/>
  <c r="N174" i="7" s="1"/>
  <c r="BD183" i="7"/>
  <c r="BD182" i="7" s="1"/>
  <c r="AH195" i="7"/>
  <c r="AH194" i="7" s="1"/>
  <c r="Z205" i="7"/>
  <c r="Z204" i="7" s="1"/>
  <c r="AX159" i="7"/>
  <c r="AX158" i="7" s="1"/>
  <c r="R109" i="7"/>
  <c r="R108" i="7" s="1"/>
  <c r="N205" i="7"/>
  <c r="N204" i="7" s="1"/>
  <c r="BJ113" i="7"/>
  <c r="BJ112" i="7" s="1"/>
  <c r="R201" i="7"/>
  <c r="R200" i="7" s="1"/>
  <c r="BD155" i="7"/>
  <c r="BD154" i="7" s="1"/>
  <c r="V201" i="7"/>
  <c r="V200" i="7" s="1"/>
  <c r="BH133" i="7"/>
  <c r="BH132" i="7" s="1"/>
  <c r="BB149" i="7"/>
  <c r="BB148" i="7" s="1"/>
  <c r="AX177" i="7"/>
  <c r="AX176" i="7" s="1"/>
  <c r="AD193" i="7"/>
  <c r="AD192" i="7" s="1"/>
  <c r="T149" i="7"/>
  <c r="T148" i="7" s="1"/>
  <c r="AX205" i="7"/>
  <c r="AX204" i="7" s="1"/>
  <c r="T203" i="7"/>
  <c r="T202" i="7" s="1"/>
  <c r="AT171" i="7"/>
  <c r="AT170" i="7" s="1"/>
  <c r="AV125" i="7"/>
  <c r="AV124" i="7" s="1"/>
  <c r="AP169" i="7"/>
  <c r="AP168" i="7" s="1"/>
  <c r="V161" i="7"/>
  <c r="V160" i="7" s="1"/>
  <c r="AV187" i="7"/>
  <c r="AV186" i="7" s="1"/>
  <c r="N185" i="7"/>
  <c r="N184" i="7" s="1"/>
  <c r="AJ203" i="7"/>
  <c r="AJ202" i="7" s="1"/>
  <c r="AD195" i="7"/>
  <c r="AD194" i="7" s="1"/>
  <c r="X153" i="7"/>
  <c r="X152" i="7" s="1"/>
  <c r="P149" i="7"/>
  <c r="P148" i="7" s="1"/>
  <c r="AP159" i="7"/>
  <c r="AP158" i="7" s="1"/>
  <c r="AL179" i="7"/>
  <c r="AL178" i="7" s="1"/>
  <c r="AP59" i="7"/>
  <c r="AP58" i="7" s="1"/>
  <c r="Z67" i="7"/>
  <c r="Z66" i="7" s="1"/>
  <c r="AJ53" i="7"/>
  <c r="AJ52" i="7" s="1"/>
  <c r="AX43" i="7"/>
  <c r="AX42" i="7" s="1"/>
  <c r="P85" i="7"/>
  <c r="P84" i="7" s="1"/>
  <c r="BB11" i="7"/>
  <c r="BB10" i="7" s="1"/>
  <c r="AR55" i="7"/>
  <c r="AR54" i="7" s="1"/>
  <c r="Z87" i="7"/>
  <c r="Z86" i="7" s="1"/>
  <c r="R185" i="7"/>
  <c r="R184" i="7" s="1"/>
  <c r="BB175" i="7"/>
  <c r="BB174" i="7" s="1"/>
  <c r="AD157" i="7"/>
  <c r="AD156" i="7" s="1"/>
  <c r="AZ163" i="7"/>
  <c r="AZ162" i="7" s="1"/>
  <c r="AT165" i="7"/>
  <c r="AT164" i="7" s="1"/>
  <c r="BD103" i="7"/>
  <c r="BD102" i="7" s="1"/>
  <c r="AH149" i="7"/>
  <c r="AH148" i="7" s="1"/>
  <c r="BF121" i="7"/>
  <c r="BF120" i="7" s="1"/>
  <c r="BF165" i="7"/>
  <c r="BF164" i="7" s="1"/>
  <c r="BH155" i="7"/>
  <c r="BH154" i="7" s="1"/>
  <c r="Z173" i="7"/>
  <c r="Z172" i="7" s="1"/>
  <c r="AT183" i="7"/>
  <c r="AT182" i="7" s="1"/>
  <c r="X131" i="7"/>
  <c r="X130" i="7" s="1"/>
  <c r="X195" i="7"/>
  <c r="X194" i="7" s="1"/>
  <c r="AN169" i="7"/>
  <c r="AN168" i="7" s="1"/>
  <c r="AZ201" i="7"/>
  <c r="AZ200" i="7" s="1"/>
  <c r="AD205" i="7"/>
  <c r="AD204" i="7" s="1"/>
  <c r="AR165" i="7"/>
  <c r="AR164" i="7" s="1"/>
  <c r="T195" i="7"/>
  <c r="T194" i="7" s="1"/>
  <c r="AV199" i="7"/>
  <c r="AV198" i="7" s="1"/>
  <c r="AB119" i="7"/>
  <c r="AB118" i="7" s="1"/>
  <c r="AP195" i="7"/>
  <c r="AP194" i="7" s="1"/>
  <c r="Z163" i="7"/>
  <c r="Z162" i="7" s="1"/>
  <c r="T161" i="7"/>
  <c r="T160" i="7" s="1"/>
  <c r="BJ131" i="7"/>
  <c r="BJ130" i="7" s="1"/>
  <c r="AN147" i="7"/>
  <c r="AN146" i="7" s="1"/>
  <c r="BJ203" i="7"/>
  <c r="BJ202" i="7" s="1"/>
  <c r="AB101" i="7"/>
  <c r="AB100" i="7" s="1"/>
  <c r="AF113" i="7"/>
  <c r="AF112" i="7" s="1"/>
  <c r="T193" i="7"/>
  <c r="T192" i="7" s="1"/>
  <c r="AB189" i="7"/>
  <c r="AB188" i="7" s="1"/>
  <c r="AF125" i="7"/>
  <c r="AF124" i="7" s="1"/>
  <c r="AP129" i="7"/>
  <c r="AP128" i="7" s="1"/>
  <c r="BH131" i="7"/>
  <c r="BH130" i="7" s="1"/>
  <c r="AV139" i="7"/>
  <c r="AV138" i="7" s="1"/>
  <c r="V169" i="7"/>
  <c r="V168" i="7" s="1"/>
  <c r="V177" i="7"/>
  <c r="V176" i="7" s="1"/>
  <c r="AH183" i="7"/>
  <c r="AH182" i="7" s="1"/>
  <c r="AN193" i="7"/>
  <c r="AN192" i="7" s="1"/>
  <c r="AJ183" i="7"/>
  <c r="AJ182" i="7" s="1"/>
  <c r="X171" i="7"/>
  <c r="X170" i="7" s="1"/>
  <c r="V125" i="7"/>
  <c r="V124" i="7" s="1"/>
  <c r="BH159" i="7"/>
  <c r="BH158" i="7" s="1"/>
  <c r="BJ187" i="7"/>
  <c r="BJ186" i="7" s="1"/>
  <c r="BD131" i="7"/>
  <c r="BD130" i="7" s="1"/>
  <c r="R165" i="7"/>
  <c r="R164" i="7" s="1"/>
  <c r="AX167" i="7"/>
  <c r="AX166" i="7" s="1"/>
  <c r="BH187" i="7"/>
  <c r="BH186" i="7" s="1"/>
  <c r="BH105" i="7"/>
  <c r="BH104" i="7" s="1"/>
  <c r="AV169" i="7"/>
  <c r="AV168" i="7" s="1"/>
  <c r="BH171" i="7"/>
  <c r="BH170" i="7" s="1"/>
  <c r="P173" i="7"/>
  <c r="P172" i="7" s="1"/>
  <c r="AT107" i="7"/>
  <c r="AT106" i="7" s="1"/>
  <c r="AT193" i="7"/>
  <c r="AT192" i="7" s="1"/>
  <c r="AL173" i="7"/>
  <c r="AL172" i="7" s="1"/>
  <c r="V191" i="7"/>
  <c r="V190" i="7" s="1"/>
  <c r="AH199" i="7"/>
  <c r="AH198" i="7" s="1"/>
  <c r="AZ137" i="7"/>
  <c r="AZ136" i="7" s="1"/>
  <c r="AH161" i="7"/>
  <c r="AH160" i="7" s="1"/>
  <c r="AN151" i="7"/>
  <c r="AN150" i="7" s="1"/>
  <c r="AJ171" i="7"/>
  <c r="AJ170" i="7" s="1"/>
  <c r="AP185" i="7"/>
  <c r="AP184" i="7" s="1"/>
  <c r="AN153" i="7"/>
  <c r="AN152" i="7" s="1"/>
  <c r="BH173" i="7"/>
  <c r="BH172" i="7" s="1"/>
  <c r="AR43" i="7"/>
  <c r="AR42" i="7" s="1"/>
  <c r="BF71" i="7"/>
  <c r="BF70" i="7" s="1"/>
  <c r="AB49" i="7"/>
  <c r="AB48" i="7" s="1"/>
  <c r="BH15" i="7"/>
  <c r="BH14" i="7" s="1"/>
  <c r="AL13" i="7"/>
  <c r="AL12" i="7" s="1"/>
  <c r="BF55" i="7"/>
  <c r="BF54" i="7" s="1"/>
  <c r="Z33" i="7"/>
  <c r="Z32" i="7" s="1"/>
  <c r="AR111" i="7"/>
  <c r="AR110" i="7" s="1"/>
  <c r="Z195" i="7"/>
  <c r="Z194" i="7" s="1"/>
  <c r="V197" i="7"/>
  <c r="V196" i="7" s="1"/>
  <c r="R179" i="7"/>
  <c r="R178" i="7" s="1"/>
  <c r="AN197" i="7"/>
  <c r="AN196" i="7" s="1"/>
  <c r="AZ155" i="7"/>
  <c r="AZ154" i="7" s="1"/>
  <c r="T189" i="7"/>
  <c r="T188" i="7" s="1"/>
  <c r="AD167" i="7"/>
  <c r="AD166" i="7" s="1"/>
  <c r="AZ197" i="7"/>
  <c r="AZ196" i="7" s="1"/>
  <c r="Z117" i="7"/>
  <c r="Z116" i="7" s="1"/>
  <c r="BF189" i="7"/>
  <c r="BF188" i="7" s="1"/>
  <c r="AX143" i="7"/>
  <c r="AX142" i="7" s="1"/>
  <c r="X199" i="7"/>
  <c r="X198" i="7" s="1"/>
  <c r="P125" i="7"/>
  <c r="P124" i="7" s="1"/>
  <c r="V171" i="7"/>
  <c r="V170" i="7" s="1"/>
  <c r="AL193" i="7"/>
  <c r="AL192" i="7" s="1"/>
  <c r="AX179" i="7"/>
  <c r="AX178" i="7" s="1"/>
  <c r="AN187" i="7"/>
  <c r="AN186" i="7" s="1"/>
  <c r="AJ141" i="7"/>
  <c r="AJ140" i="7" s="1"/>
  <c r="T201" i="7"/>
  <c r="T200" i="7" s="1"/>
  <c r="AN107" i="7"/>
  <c r="AN106" i="7" s="1"/>
  <c r="AN171" i="7"/>
  <c r="AN170" i="7" s="1"/>
  <c r="Z169" i="7"/>
  <c r="Z168" i="7" s="1"/>
  <c r="P135" i="7"/>
  <c r="P134" i="7" s="1"/>
  <c r="AN139" i="7"/>
  <c r="AN138" i="7" s="1"/>
  <c r="AD187" i="7"/>
  <c r="AD186" i="7" s="1"/>
  <c r="AJ135" i="7"/>
  <c r="AJ134" i="7" s="1"/>
  <c r="Z89" i="7"/>
  <c r="Z88" i="7" s="1"/>
  <c r="AJ63" i="7"/>
  <c r="AJ62" i="7" s="1"/>
  <c r="AJ31" i="7"/>
  <c r="AJ30" i="7" s="1"/>
  <c r="R55" i="7"/>
  <c r="R54" i="7" s="1"/>
  <c r="BJ61" i="7"/>
  <c r="BJ60" i="7" s="1"/>
  <c r="Z19" i="7"/>
  <c r="V11" i="7"/>
  <c r="V10" i="7" s="1"/>
  <c r="AN49" i="7"/>
  <c r="AN48" i="7" s="1"/>
  <c r="AV163" i="7"/>
  <c r="AV162" i="7" s="1"/>
  <c r="N31" i="7"/>
  <c r="N30" i="7" s="1"/>
  <c r="AT57" i="7"/>
  <c r="AT56" i="7" s="1"/>
  <c r="AV47" i="7"/>
  <c r="AV46" i="7" s="1"/>
  <c r="AZ97" i="7"/>
  <c r="AZ96" i="7" s="1"/>
  <c r="T65" i="7"/>
  <c r="T64" i="7" s="1"/>
  <c r="AP37" i="7"/>
  <c r="AP36" i="7" s="1"/>
  <c r="Z39" i="7"/>
  <c r="Z38" i="7" s="1"/>
  <c r="R11" i="7"/>
  <c r="R10" i="7" s="1"/>
  <c r="AF33" i="7"/>
  <c r="AF32" i="7" s="1"/>
  <c r="BH85" i="7"/>
  <c r="BH84" i="7" s="1"/>
  <c r="AH51" i="7"/>
  <c r="AH50" i="7" s="1"/>
  <c r="AV121" i="7"/>
  <c r="AV120" i="7" s="1"/>
  <c r="AD57" i="7"/>
  <c r="AD56" i="7" s="1"/>
  <c r="R37" i="7"/>
  <c r="R36" i="7" s="1"/>
  <c r="AB27" i="7"/>
  <c r="AB26" i="7" s="1"/>
  <c r="T27" i="7"/>
  <c r="T26" i="7" s="1"/>
  <c r="BD83" i="7"/>
  <c r="BD82" i="7" s="1"/>
  <c r="AB85" i="7"/>
  <c r="AB84" i="7" s="1"/>
  <c r="AV89" i="7"/>
  <c r="AV88" i="7" s="1"/>
  <c r="AN87" i="7"/>
  <c r="AN86" i="7" s="1"/>
  <c r="AP91" i="7"/>
  <c r="AP90" i="7" s="1"/>
  <c r="AP79" i="7"/>
  <c r="AP78" i="7" s="1"/>
  <c r="R59" i="7"/>
  <c r="R58" i="7" s="1"/>
  <c r="V21" i="7"/>
  <c r="V20" i="7" s="1"/>
  <c r="T23" i="7"/>
  <c r="T22" i="7" s="1"/>
  <c r="AP35" i="7"/>
  <c r="AP34" i="7" s="1"/>
  <c r="V61" i="7"/>
  <c r="V60" i="7" s="1"/>
  <c r="R17" i="7"/>
  <c r="R16" i="7" s="1"/>
  <c r="AN39" i="7"/>
  <c r="AN38" i="7" s="1"/>
  <c r="BD35" i="7"/>
  <c r="BD34" i="7" s="1"/>
  <c r="BJ13" i="7"/>
  <c r="BJ12" i="7" s="1"/>
  <c r="AF83" i="7"/>
  <c r="AF82" i="7" s="1"/>
  <c r="AP55" i="7"/>
  <c r="AP54" i="7" s="1"/>
  <c r="AJ33" i="7"/>
  <c r="AJ32" i="7" s="1"/>
  <c r="AF55" i="7"/>
  <c r="AF54" i="7" s="1"/>
  <c r="AB35" i="7"/>
  <c r="AB34" i="7" s="1"/>
  <c r="AN11" i="7"/>
  <c r="AN10" i="7" s="1"/>
  <c r="AP39" i="7"/>
  <c r="AP38" i="7" s="1"/>
  <c r="Z13" i="7"/>
  <c r="Z12" i="7" s="1"/>
  <c r="AR65" i="7"/>
  <c r="AR64" i="7" s="1"/>
  <c r="X37" i="7"/>
  <c r="X36" i="7" s="1"/>
  <c r="AZ35" i="7"/>
  <c r="AZ34" i="7" s="1"/>
  <c r="AT15" i="7"/>
  <c r="AT14" i="7" s="1"/>
  <c r="AL67" i="7"/>
  <c r="AL66" i="7" s="1"/>
  <c r="AR143" i="7"/>
  <c r="AR142" i="7" s="1"/>
  <c r="AJ119" i="7"/>
  <c r="AJ118" i="7" s="1"/>
  <c r="BF145" i="7"/>
  <c r="BF144" i="7" s="1"/>
  <c r="N103" i="7"/>
  <c r="N102" i="7" s="1"/>
  <c r="AT109" i="7"/>
  <c r="AT108" i="7" s="1"/>
  <c r="AB95" i="7"/>
  <c r="AB94" i="7" s="1"/>
  <c r="AZ77" i="7"/>
  <c r="AZ76" i="7" s="1"/>
  <c r="P191" i="7"/>
  <c r="P190" i="7" s="1"/>
  <c r="R113" i="7"/>
  <c r="R112" i="7" s="1"/>
  <c r="BH121" i="7"/>
  <c r="BH120" i="7" s="1"/>
  <c r="AX197" i="7"/>
  <c r="AX196" i="7" s="1"/>
  <c r="V111" i="7"/>
  <c r="V110" i="7" s="1"/>
  <c r="T115" i="7"/>
  <c r="T114" i="7" s="1"/>
  <c r="AH113" i="7"/>
  <c r="AH112" i="7" s="1"/>
  <c r="T99" i="7"/>
  <c r="T98" i="7" s="1"/>
  <c r="BB81" i="7"/>
  <c r="BB80" i="7" s="1"/>
  <c r="N117" i="7"/>
  <c r="N116" i="7" s="1"/>
  <c r="BH169" i="7"/>
  <c r="BH168" i="7" s="1"/>
  <c r="BB133" i="7"/>
  <c r="BB132" i="7" s="1"/>
  <c r="AJ145" i="7"/>
  <c r="AJ144" i="7" s="1"/>
  <c r="AD117" i="7"/>
  <c r="AD116" i="7" s="1"/>
  <c r="AB185" i="7"/>
  <c r="AB184" i="7" s="1"/>
  <c r="AH131" i="7"/>
  <c r="AH130" i="7" s="1"/>
  <c r="BJ103" i="7"/>
  <c r="BJ102" i="7" s="1"/>
  <c r="BH111" i="7"/>
  <c r="BH110" i="7" s="1"/>
  <c r="BJ137" i="7"/>
  <c r="BJ136" i="7" s="1"/>
  <c r="R101" i="7"/>
  <c r="R100" i="7" s="1"/>
  <c r="AF97" i="7"/>
  <c r="AF96" i="7" s="1"/>
  <c r="BJ85" i="7"/>
  <c r="BJ84" i="7" s="1"/>
  <c r="AJ81" i="7"/>
  <c r="AJ80" i="7" s="1"/>
  <c r="R197" i="7"/>
  <c r="R196" i="7" s="1"/>
  <c r="BF131" i="7"/>
  <c r="BF130" i="7" s="1"/>
  <c r="N91" i="7"/>
  <c r="N90" i="7" s="1"/>
  <c r="AX103" i="7"/>
  <c r="AX102" i="7" s="1"/>
  <c r="P119" i="7"/>
  <c r="P118" i="7" s="1"/>
  <c r="BJ83" i="7"/>
  <c r="BJ82" i="7" s="1"/>
  <c r="AX99" i="7"/>
  <c r="AX98" i="7" s="1"/>
  <c r="Z75" i="7"/>
  <c r="Z74" i="7" s="1"/>
  <c r="AV63" i="7"/>
  <c r="AV62" i="7" s="1"/>
  <c r="BH79" i="7"/>
  <c r="BH78" i="7" s="1"/>
  <c r="AL123" i="7"/>
  <c r="AL122" i="7" s="1"/>
  <c r="N97" i="7"/>
  <c r="N96" i="7" s="1"/>
  <c r="AB69" i="7"/>
  <c r="AB68" i="7" s="1"/>
  <c r="BH165" i="7"/>
  <c r="BH164" i="7" s="1"/>
  <c r="N115" i="7"/>
  <c r="N114" i="7" s="1"/>
  <c r="AP85" i="7"/>
  <c r="AP84" i="7" s="1"/>
  <c r="X85" i="7"/>
  <c r="X84" i="7" s="1"/>
  <c r="AL111" i="7"/>
  <c r="AL110" i="7" s="1"/>
  <c r="AD83" i="7"/>
  <c r="AD82" i="7" s="1"/>
  <c r="V93" i="7"/>
  <c r="V92" i="7" s="1"/>
  <c r="V73" i="7"/>
  <c r="V72" i="7" s="1"/>
  <c r="AR61" i="7"/>
  <c r="AR60" i="7" s="1"/>
  <c r="P73" i="7"/>
  <c r="P72" i="7" s="1"/>
  <c r="AZ105" i="7"/>
  <c r="AZ104" i="7" s="1"/>
  <c r="R95" i="7"/>
  <c r="R94" i="7" s="1"/>
  <c r="AZ61" i="7"/>
  <c r="AZ60" i="7" s="1"/>
  <c r="AF129" i="7"/>
  <c r="AF128" i="7" s="1"/>
  <c r="AL137" i="7"/>
  <c r="AL136" i="7" s="1"/>
  <c r="AP133" i="7"/>
  <c r="AP132" i="7" s="1"/>
  <c r="Z79" i="7"/>
  <c r="Z78" i="7" s="1"/>
  <c r="AD141" i="7"/>
  <c r="AD140" i="7" s="1"/>
  <c r="AZ103" i="7"/>
  <c r="AZ102" i="7" s="1"/>
  <c r="AX91" i="7"/>
  <c r="AX90" i="7" s="1"/>
  <c r="AN91" i="7"/>
  <c r="AN90" i="7" s="1"/>
  <c r="N83" i="7"/>
  <c r="N82" i="7" s="1"/>
  <c r="AR71" i="7"/>
  <c r="AR70" i="7" s="1"/>
  <c r="P99" i="7"/>
  <c r="P98" i="7" s="1"/>
  <c r="AZ87" i="7"/>
  <c r="AZ86" i="7" s="1"/>
  <c r="AZ91" i="7"/>
  <c r="AZ90" i="7" s="1"/>
  <c r="T67" i="7"/>
  <c r="T66" i="7" s="1"/>
  <c r="AX41" i="7"/>
  <c r="AX40" i="7" s="1"/>
  <c r="AD65" i="7"/>
  <c r="AD64" i="7" s="1"/>
  <c r="T101" i="7"/>
  <c r="T100" i="7" s="1"/>
  <c r="AX75" i="7"/>
  <c r="AX74" i="7" s="1"/>
  <c r="X109" i="7"/>
  <c r="X108" i="7" s="1"/>
  <c r="AZ67" i="7"/>
  <c r="AZ66" i="7" s="1"/>
  <c r="BF33" i="7"/>
  <c r="BF32" i="7" s="1"/>
  <c r="AZ47" i="7"/>
  <c r="AZ46" i="7" s="1"/>
  <c r="Z85" i="7"/>
  <c r="Z84" i="7" s="1"/>
  <c r="T73" i="7"/>
  <c r="T72" i="7" s="1"/>
  <c r="BH67" i="7"/>
  <c r="BH66" i="7" s="1"/>
  <c r="AT39" i="7"/>
  <c r="AT38" i="7" s="1"/>
  <c r="BF107" i="7"/>
  <c r="BF106" i="7" s="1"/>
  <c r="X75" i="7"/>
  <c r="X74" i="7" s="1"/>
  <c r="BD77" i="7"/>
  <c r="BD76" i="7" s="1"/>
  <c r="AP167" i="7"/>
  <c r="AP166" i="7" s="1"/>
  <c r="N89" i="7"/>
  <c r="N88" i="7" s="1"/>
  <c r="AX65" i="7"/>
  <c r="AX64" i="7" s="1"/>
  <c r="V27" i="7"/>
  <c r="V26" i="7" s="1"/>
  <c r="BJ167" i="7"/>
  <c r="BJ166" i="7" s="1"/>
  <c r="BD167" i="7"/>
  <c r="BD166" i="7" s="1"/>
  <c r="BB85" i="7"/>
  <c r="BB84" i="7" s="1"/>
  <c r="AF65" i="7"/>
  <c r="AF64" i="7" s="1"/>
  <c r="Z77" i="7"/>
  <c r="Z76" i="7" s="1"/>
  <c r="Z69" i="7"/>
  <c r="Z68" i="7" s="1"/>
  <c r="AD39" i="7"/>
  <c r="AD38" i="7" s="1"/>
  <c r="P57" i="7"/>
  <c r="P56" i="7" s="1"/>
  <c r="T119" i="7"/>
  <c r="T118" i="7" s="1"/>
  <c r="AJ95" i="7"/>
  <c r="AJ94" i="7" s="1"/>
  <c r="AN79" i="7"/>
  <c r="AN78" i="7" s="1"/>
  <c r="AN81" i="7"/>
  <c r="AN80" i="7" s="1"/>
  <c r="BF57" i="7"/>
  <c r="BF56" i="7" s="1"/>
  <c r="R129" i="7"/>
  <c r="R128" i="7" s="1"/>
  <c r="AR103" i="7"/>
  <c r="AR102" i="7" s="1"/>
  <c r="AB89" i="7"/>
  <c r="AB88" i="7" s="1"/>
  <c r="AV91" i="7"/>
  <c r="AV90" i="7" s="1"/>
  <c r="AH57" i="7"/>
  <c r="AH56" i="7" s="1"/>
  <c r="BF103" i="7"/>
  <c r="BF102" i="7" s="1"/>
  <c r="AF73" i="7"/>
  <c r="AF72" i="7" s="1"/>
  <c r="N35" i="7"/>
  <c r="N34" i="7" s="1"/>
  <c r="AB183" i="7"/>
  <c r="AB182" i="7" s="1"/>
  <c r="BD109" i="7"/>
  <c r="BD108" i="7" s="1"/>
  <c r="V101" i="7"/>
  <c r="V100" i="7" s="1"/>
  <c r="AF81" i="7"/>
  <c r="AF80" i="7" s="1"/>
  <c r="P71" i="7"/>
  <c r="P70" i="7" s="1"/>
  <c r="AZ63" i="7"/>
  <c r="AZ62" i="7" s="1"/>
  <c r="BB43" i="7"/>
  <c r="BB42" i="7" s="1"/>
  <c r="AH63" i="7"/>
  <c r="AH62" i="7" s="1"/>
  <c r="Z141" i="7"/>
  <c r="Z140" i="7" s="1"/>
  <c r="BD105" i="7"/>
  <c r="BD104" i="7" s="1"/>
  <c r="AH75" i="7"/>
  <c r="AH74" i="7" s="1"/>
  <c r="AH77" i="7"/>
  <c r="AH76" i="7" s="1"/>
  <c r="BB63" i="7"/>
  <c r="BB62" i="7" s="1"/>
  <c r="AH37" i="7"/>
  <c r="AH36" i="7" s="1"/>
  <c r="AH89" i="7"/>
  <c r="AH88" i="7" s="1"/>
  <c r="AN85" i="7"/>
  <c r="AN84" i="7" s="1"/>
  <c r="AX77" i="7"/>
  <c r="AX76" i="7" s="1"/>
  <c r="BF61" i="7"/>
  <c r="BF60" i="7" s="1"/>
  <c r="X105" i="7"/>
  <c r="X104" i="7" s="1"/>
  <c r="X87" i="7"/>
  <c r="X86" i="7" s="1"/>
  <c r="R41" i="7"/>
  <c r="R40" i="7" s="1"/>
  <c r="AB59" i="7"/>
  <c r="AB58" i="7" s="1"/>
  <c r="X29" i="7"/>
  <c r="X28" i="7" s="1"/>
  <c r="BH77" i="7"/>
  <c r="BH76" i="7" s="1"/>
  <c r="V25" i="7"/>
  <c r="V24" i="7" s="1"/>
  <c r="AD63" i="7"/>
  <c r="AD62" i="7" s="1"/>
  <c r="BH35" i="7"/>
  <c r="BH34" i="7" s="1"/>
  <c r="AL43" i="7"/>
  <c r="AL42" i="7" s="1"/>
  <c r="AN53" i="7"/>
  <c r="AN52" i="7" s="1"/>
  <c r="BJ37" i="7"/>
  <c r="BJ36" i="7" s="1"/>
  <c r="AN71" i="7"/>
  <c r="AN70" i="7" s="1"/>
  <c r="AZ25" i="7"/>
  <c r="AZ24" i="7" s="1"/>
  <c r="AP13" i="7"/>
  <c r="AP12" i="7" s="1"/>
  <c r="AF51" i="7"/>
  <c r="AF50" i="7" s="1"/>
  <c r="AJ59" i="7"/>
  <c r="AJ58" i="7" s="1"/>
  <c r="AR51" i="7"/>
  <c r="AR50" i="7" s="1"/>
  <c r="AJ121" i="7"/>
  <c r="AJ120" i="7" s="1"/>
  <c r="AH59" i="7"/>
  <c r="AH58" i="7" s="1"/>
  <c r="V65" i="7"/>
  <c r="V64" i="7" s="1"/>
  <c r="AT133" i="7"/>
  <c r="AT132" i="7" s="1"/>
  <c r="BF11" i="7"/>
  <c r="BF10" i="7" s="1"/>
  <c r="BB49" i="7"/>
  <c r="BB48" i="7" s="1"/>
  <c r="X13" i="7"/>
  <c r="X12" i="7" s="1"/>
  <c r="BB23" i="7"/>
  <c r="BB22" i="7" s="1"/>
  <c r="AR113" i="7"/>
  <c r="AR112" i="7" s="1"/>
  <c r="AN19" i="7"/>
  <c r="AN18" i="7" s="1"/>
  <c r="AP95" i="7"/>
  <c r="AP94" i="7" s="1"/>
  <c r="BB51" i="7"/>
  <c r="BB50" i="7" s="1"/>
  <c r="AL27" i="7"/>
  <c r="AL26" i="7" s="1"/>
  <c r="AV159" i="7"/>
  <c r="AV158" i="7" s="1"/>
  <c r="BD121" i="7"/>
  <c r="BD120" i="7" s="1"/>
  <c r="V113" i="7"/>
  <c r="V112" i="7" s="1"/>
  <c r="AH133" i="7"/>
  <c r="AH132" i="7" s="1"/>
  <c r="N99" i="7"/>
  <c r="N98" i="7" s="1"/>
  <c r="AL119" i="7"/>
  <c r="AL118" i="7" s="1"/>
  <c r="Z103" i="7"/>
  <c r="Z102" i="7" s="1"/>
  <c r="Z179" i="7"/>
  <c r="Z178" i="7" s="1"/>
  <c r="BD193" i="7"/>
  <c r="BD192" i="7" s="1"/>
  <c r="Z167" i="7"/>
  <c r="Z166" i="7" s="1"/>
  <c r="R111" i="7"/>
  <c r="R110" i="7" s="1"/>
  <c r="AB155" i="7"/>
  <c r="AB154" i="7" s="1"/>
  <c r="AX117" i="7"/>
  <c r="AX116" i="7" s="1"/>
  <c r="AF105" i="7"/>
  <c r="AF104" i="7" s="1"/>
  <c r="V109" i="7"/>
  <c r="V108" i="7" s="1"/>
  <c r="AV93" i="7"/>
  <c r="AV92" i="7" s="1"/>
  <c r="AD77" i="7"/>
  <c r="AD76" i="7" s="1"/>
  <c r="V173" i="7"/>
  <c r="V172" i="7" s="1"/>
  <c r="AP187" i="7"/>
  <c r="AP186" i="7" s="1"/>
  <c r="BJ205" i="7"/>
  <c r="BJ204" i="7" s="1"/>
  <c r="AT25" i="7"/>
  <c r="AT24" i="7" s="1"/>
  <c r="AZ73" i="7"/>
  <c r="AZ72" i="7" s="1"/>
  <c r="AF35" i="7"/>
  <c r="AF34" i="7" s="1"/>
  <c r="AX37" i="7"/>
  <c r="AX36" i="7" s="1"/>
  <c r="AF93" i="7"/>
  <c r="AF92" i="7" s="1"/>
  <c r="BH37" i="7"/>
  <c r="BH36" i="7" s="1"/>
  <c r="AJ49" i="7"/>
  <c r="AJ48" i="7" s="1"/>
  <c r="AV69" i="7"/>
  <c r="AV68" i="7" s="1"/>
  <c r="AF57" i="7"/>
  <c r="AF56" i="7" s="1"/>
  <c r="BJ47" i="7"/>
  <c r="BJ46" i="7" s="1"/>
  <c r="AX51" i="7"/>
  <c r="AX50" i="7" s="1"/>
  <c r="N45" i="7"/>
  <c r="N44" i="7" s="1"/>
  <c r="AX63" i="7"/>
  <c r="AX62" i="7" s="1"/>
  <c r="AP53" i="7"/>
  <c r="AP52" i="7" s="1"/>
  <c r="BD9" i="7"/>
  <c r="BD8" i="7" s="1"/>
  <c r="AR57" i="7"/>
  <c r="AR56" i="7" s="1"/>
  <c r="BD25" i="7"/>
  <c r="BD24" i="7" s="1"/>
  <c r="AJ9" i="7"/>
  <c r="AJ8" i="7" s="1"/>
  <c r="AJ43" i="7"/>
  <c r="AJ42" i="7" s="1"/>
  <c r="BH33" i="7"/>
  <c r="BH32" i="7" s="1"/>
  <c r="R53" i="7"/>
  <c r="R52" i="7" s="1"/>
  <c r="AN199" i="7"/>
  <c r="AN198" i="7" s="1"/>
  <c r="Z153" i="7"/>
  <c r="Z152" i="7" s="1"/>
  <c r="BB111" i="7"/>
  <c r="BB110" i="7" s="1"/>
  <c r="AF115" i="7"/>
  <c r="AF114" i="7" s="1"/>
  <c r="AR107" i="7"/>
  <c r="AR106" i="7" s="1"/>
  <c r="AX97" i="7"/>
  <c r="AX96" i="7" s="1"/>
  <c r="AH83" i="7"/>
  <c r="AH82" i="7" s="1"/>
  <c r="BH197" i="7"/>
  <c r="BH196" i="7" s="1"/>
  <c r="R133" i="7"/>
  <c r="R132" i="7" s="1"/>
  <c r="AT131" i="7"/>
  <c r="AT130" i="7" s="1"/>
  <c r="AP109" i="7"/>
  <c r="AP108" i="7" s="1"/>
  <c r="AF137" i="7"/>
  <c r="AF136" i="7" s="1"/>
  <c r="AH101" i="7"/>
  <c r="AH100" i="7" s="1"/>
  <c r="Z147" i="7"/>
  <c r="Z146" i="7" s="1"/>
  <c r="R97" i="7"/>
  <c r="R96" i="7" s="1"/>
  <c r="AD97" i="7"/>
  <c r="AD96" i="7" s="1"/>
  <c r="AB77" i="7"/>
  <c r="AB76" i="7" s="1"/>
  <c r="AF153" i="7"/>
  <c r="AF152" i="7" s="1"/>
  <c r="AH125" i="7"/>
  <c r="AH124" i="7" s="1"/>
  <c r="AR137" i="7"/>
  <c r="AR136" i="7" s="1"/>
  <c r="AP119" i="7"/>
  <c r="AP118" i="7" s="1"/>
  <c r="AN183" i="7"/>
  <c r="AN182" i="7" s="1"/>
  <c r="AD169" i="7"/>
  <c r="AD168" i="7" s="1"/>
  <c r="Z143" i="7"/>
  <c r="Z142" i="7" s="1"/>
  <c r="AL91" i="7"/>
  <c r="AL90" i="7" s="1"/>
  <c r="AX157" i="7"/>
  <c r="AX156" i="7" s="1"/>
  <c r="V145" i="7"/>
  <c r="V144" i="7" s="1"/>
  <c r="AF109" i="7"/>
  <c r="AF108" i="7" s="1"/>
  <c r="AD101" i="7"/>
  <c r="AD100" i="7" s="1"/>
  <c r="AD81" i="7"/>
  <c r="AD80" i="7" s="1"/>
  <c r="AD131" i="7"/>
  <c r="AD130" i="7" s="1"/>
  <c r="AR151" i="7"/>
  <c r="AR150" i="7" s="1"/>
  <c r="BF137" i="7"/>
  <c r="BF136" i="7" s="1"/>
  <c r="Z105" i="7"/>
  <c r="Z104" i="7" s="1"/>
  <c r="AX125" i="7"/>
  <c r="AX124" i="7" s="1"/>
  <c r="AV95" i="7"/>
  <c r="AV94" i="7" s="1"/>
  <c r="P113" i="7"/>
  <c r="P112" i="7" s="1"/>
  <c r="AD85" i="7"/>
  <c r="AD84" i="7" s="1"/>
  <c r="AV79" i="7"/>
  <c r="AV78" i="7" s="1"/>
  <c r="AT75" i="7"/>
  <c r="AT74" i="7" s="1"/>
  <c r="R195" i="7"/>
  <c r="R194" i="7" s="1"/>
  <c r="BB87" i="7"/>
  <c r="BB86" i="7" s="1"/>
  <c r="X91" i="7"/>
  <c r="X90" i="7" s="1"/>
  <c r="BH149" i="7"/>
  <c r="BH148" i="7" s="1"/>
  <c r="BH129" i="7"/>
  <c r="BH128" i="7" s="1"/>
  <c r="BB121" i="7"/>
  <c r="BB120" i="7" s="1"/>
  <c r="AD99" i="7"/>
  <c r="AD98" i="7" s="1"/>
  <c r="T135" i="7"/>
  <c r="T134" i="7" s="1"/>
  <c r="AP101" i="7"/>
  <c r="AP100" i="7" s="1"/>
  <c r="AP107" i="7"/>
  <c r="AP106" i="7" s="1"/>
  <c r="Z83" i="7"/>
  <c r="Z82" i="7" s="1"/>
  <c r="BD71" i="7"/>
  <c r="BD70" i="7" s="1"/>
  <c r="AP73" i="7"/>
  <c r="AP72" i="7" s="1"/>
  <c r="X163" i="7"/>
  <c r="X162" i="7" s="1"/>
  <c r="P97" i="7"/>
  <c r="P96" i="7" s="1"/>
  <c r="P87" i="7"/>
  <c r="P86" i="7" s="1"/>
  <c r="BD171" i="7"/>
  <c r="BD170" i="7" s="1"/>
  <c r="AN133" i="7"/>
  <c r="AN132" i="7" s="1"/>
  <c r="BB129" i="7"/>
  <c r="BB128" i="7" s="1"/>
  <c r="AX93" i="7"/>
  <c r="AX92" i="7" s="1"/>
  <c r="AT113" i="7"/>
  <c r="AT112" i="7" s="1"/>
  <c r="BB95" i="7"/>
  <c r="BB94" i="7" s="1"/>
  <c r="R107" i="7"/>
  <c r="R106" i="7" s="1"/>
  <c r="AT81" i="7"/>
  <c r="AT80" i="7" s="1"/>
  <c r="AT19" i="7"/>
  <c r="AT18" i="7" s="1"/>
  <c r="AZ53" i="7"/>
  <c r="AZ52" i="7" s="1"/>
  <c r="AT53" i="7"/>
  <c r="AT52" i="7" s="1"/>
  <c r="AL65" i="7"/>
  <c r="AL64" i="7" s="1"/>
  <c r="AV33" i="7"/>
  <c r="AV32" i="7" s="1"/>
  <c r="AT71" i="7"/>
  <c r="AT70" i="7" s="1"/>
  <c r="AT115" i="7"/>
  <c r="AT114" i="7" s="1"/>
  <c r="AR149" i="7"/>
  <c r="AR148" i="7" s="1"/>
  <c r="N145" i="7"/>
  <c r="N144" i="7" s="1"/>
  <c r="BF91" i="7"/>
  <c r="BF90" i="7" s="1"/>
  <c r="AH159" i="7"/>
  <c r="AH158" i="7" s="1"/>
  <c r="Z161" i="7"/>
  <c r="Z160" i="7" s="1"/>
  <c r="T97" i="7"/>
  <c r="T96" i="7" s="1"/>
  <c r="R141" i="7"/>
  <c r="R140" i="7" s="1"/>
  <c r="AB103" i="7"/>
  <c r="AB102" i="7" s="1"/>
  <c r="BH89" i="7"/>
  <c r="BH88" i="7" s="1"/>
  <c r="V127" i="7"/>
  <c r="V126" i="7" s="1"/>
  <c r="AJ107" i="7"/>
  <c r="AJ106" i="7" s="1"/>
  <c r="AP93" i="7"/>
  <c r="AP92" i="7" s="1"/>
  <c r="T87" i="7"/>
  <c r="T86" i="7" s="1"/>
  <c r="T89" i="7"/>
  <c r="T88" i="7" s="1"/>
  <c r="BJ105" i="7"/>
  <c r="BJ104" i="7" s="1"/>
  <c r="BB163" i="7"/>
  <c r="BB162" i="7" s="1"/>
  <c r="AL103" i="7"/>
  <c r="AL102" i="7" s="1"/>
  <c r="BB117" i="7"/>
  <c r="BB116" i="7" s="1"/>
  <c r="R103" i="7"/>
  <c r="R102" i="7" s="1"/>
  <c r="X67" i="7"/>
  <c r="X66" i="7" s="1"/>
  <c r="AV115" i="7"/>
  <c r="AV114" i="7" s="1"/>
  <c r="AJ73" i="7"/>
  <c r="AJ72" i="7" s="1"/>
  <c r="Z135" i="7"/>
  <c r="Z134" i="7" s="1"/>
  <c r="BB93" i="7"/>
  <c r="BB92" i="7" s="1"/>
  <c r="AD87" i="7"/>
  <c r="AD86" i="7" s="1"/>
  <c r="V77" i="7"/>
  <c r="V76" i="7" s="1"/>
  <c r="AP77" i="7"/>
  <c r="AP76" i="7" s="1"/>
  <c r="AH151" i="7"/>
  <c r="AH150" i="7" s="1"/>
  <c r="N101" i="7"/>
  <c r="N100" i="7" s="1"/>
  <c r="BF77" i="7"/>
  <c r="BF76" i="7" s="1"/>
  <c r="R57" i="7"/>
  <c r="R56" i="7" s="1"/>
  <c r="AX21" i="7"/>
  <c r="AX20" i="7" s="1"/>
  <c r="BJ129" i="7"/>
  <c r="BJ128" i="7" s="1"/>
  <c r="R77" i="7"/>
  <c r="R76" i="7" s="1"/>
  <c r="AJ79" i="7"/>
  <c r="AJ78" i="7" s="1"/>
  <c r="BF25" i="7"/>
  <c r="BF24" i="7" s="1"/>
  <c r="AP175" i="7"/>
  <c r="AP174" i="7" s="1"/>
  <c r="N81" i="7"/>
  <c r="N80" i="7" s="1"/>
  <c r="AP69" i="7"/>
  <c r="AP68" i="7" s="1"/>
  <c r="P103" i="7"/>
  <c r="P102" i="7" s="1"/>
  <c r="AL73" i="7"/>
  <c r="AL72" i="7" s="1"/>
  <c r="P69" i="7"/>
  <c r="P68" i="7" s="1"/>
  <c r="AT91" i="7"/>
  <c r="AT90" i="7" s="1"/>
  <c r="AF77" i="7"/>
  <c r="AF76" i="7" s="1"/>
  <c r="AH21" i="7"/>
  <c r="AH20" i="7" s="1"/>
  <c r="AL95" i="7"/>
  <c r="AL94" i="7" s="1"/>
  <c r="AT105" i="7"/>
  <c r="AT104" i="7" s="1"/>
  <c r="AB115" i="7"/>
  <c r="AB114" i="7" s="1"/>
  <c r="AN73" i="7"/>
  <c r="AN72" i="7" s="1"/>
  <c r="Z45" i="7"/>
  <c r="Z44" i="7" s="1"/>
  <c r="BH51" i="7"/>
  <c r="BH50" i="7" s="1"/>
  <c r="AT95" i="7"/>
  <c r="AT94" i="7" s="1"/>
  <c r="BJ77" i="7"/>
  <c r="BJ76" i="7" s="1"/>
  <c r="AV73" i="7"/>
  <c r="AV72" i="7" s="1"/>
  <c r="AT43" i="7"/>
  <c r="AT42" i="7" s="1"/>
  <c r="Z93" i="7"/>
  <c r="Z92" i="7" s="1"/>
  <c r="AB73" i="7"/>
  <c r="AB72" i="7" s="1"/>
  <c r="AB67" i="7"/>
  <c r="AB66" i="7" s="1"/>
  <c r="BB83" i="7"/>
  <c r="BB82" i="7" s="1"/>
  <c r="BJ59" i="7"/>
  <c r="BJ58" i="7" s="1"/>
  <c r="R71" i="7"/>
  <c r="R70" i="7" s="1"/>
  <c r="AJ103" i="7"/>
  <c r="AJ102" i="7" s="1"/>
  <c r="P89" i="7"/>
  <c r="P88" i="7" s="1"/>
  <c r="V91" i="7"/>
  <c r="V90" i="7" s="1"/>
  <c r="AB71" i="7"/>
  <c r="AB70" i="7" s="1"/>
  <c r="BB35" i="7"/>
  <c r="BB34" i="7" s="1"/>
  <c r="AB51" i="7"/>
  <c r="AB50" i="7" s="1"/>
  <c r="BB91" i="7"/>
  <c r="BB90" i="7" s="1"/>
  <c r="AJ77" i="7"/>
  <c r="AJ76" i="7" s="1"/>
  <c r="AZ71" i="7"/>
  <c r="AZ70" i="7" s="1"/>
  <c r="N43" i="7"/>
  <c r="N42" i="7" s="1"/>
  <c r="AJ99" i="7"/>
  <c r="AJ98" i="7" s="1"/>
  <c r="X71" i="7"/>
  <c r="X70" i="7" s="1"/>
  <c r="P65" i="7"/>
  <c r="P64" i="7" s="1"/>
  <c r="AH99" i="7"/>
  <c r="AH98" i="7" s="1"/>
  <c r="AX57" i="7"/>
  <c r="AX56" i="7" s="1"/>
  <c r="BF67" i="7"/>
  <c r="BF66" i="7" s="1"/>
  <c r="AR47" i="7"/>
  <c r="AR46" i="7" s="1"/>
  <c r="AB53" i="7"/>
  <c r="AB52" i="7" s="1"/>
  <c r="Z51" i="7"/>
  <c r="Z50" i="7" s="1"/>
  <c r="T47" i="7"/>
  <c r="T46" i="7" s="1"/>
  <c r="AD75" i="7"/>
  <c r="AD74" i="7" s="1"/>
  <c r="AJ11" i="7"/>
  <c r="AJ10" i="7" s="1"/>
  <c r="R19" i="7"/>
  <c r="AV39" i="7"/>
  <c r="AV38" i="7" s="1"/>
  <c r="AT61" i="7"/>
  <c r="AT60" i="7" s="1"/>
  <c r="Z35" i="7"/>
  <c r="Z34" i="7" s="1"/>
  <c r="AH55" i="7"/>
  <c r="AH54" i="7" s="1"/>
  <c r="BH31" i="7"/>
  <c r="BH30" i="7" s="1"/>
  <c r="T59" i="7"/>
  <c r="T58" i="7" s="1"/>
  <c r="AL47" i="7"/>
  <c r="AL46" i="7" s="1"/>
  <c r="BB79" i="7"/>
  <c r="BB78" i="7" s="1"/>
  <c r="AP105" i="7"/>
  <c r="AP104" i="7" s="1"/>
  <c r="AL21" i="7"/>
  <c r="AL20" i="7" s="1"/>
  <c r="BJ63" i="7"/>
  <c r="BJ62" i="7" s="1"/>
  <c r="T43" i="7"/>
  <c r="T42" i="7" s="1"/>
  <c r="AD59" i="7"/>
  <c r="AD58" i="7" s="1"/>
  <c r="AB9" i="7"/>
  <c r="AB8" i="7" s="1"/>
  <c r="AF15" i="7"/>
  <c r="AF14" i="7" s="1"/>
  <c r="R13" i="7"/>
  <c r="R12" i="7" s="1"/>
  <c r="X27" i="7"/>
  <c r="X26" i="7" s="1"/>
  <c r="BD47" i="7"/>
  <c r="BD46" i="7" s="1"/>
  <c r="AD23" i="7"/>
  <c r="AD22" i="7" s="1"/>
  <c r="R43" i="7"/>
  <c r="R42" i="7" s="1"/>
  <c r="AT63" i="7"/>
  <c r="AT62" i="7" s="1"/>
  <c r="BJ17" i="7"/>
  <c r="BJ16" i="7" s="1"/>
  <c r="AZ39" i="7"/>
  <c r="AZ38" i="7" s="1"/>
  <c r="AL71" i="7"/>
  <c r="AL70" i="7" s="1"/>
  <c r="BD79" i="7"/>
  <c r="BD78" i="7" s="1"/>
  <c r="AN77" i="7"/>
  <c r="AN76" i="7" s="1"/>
  <c r="BD53" i="7"/>
  <c r="BD52" i="7" s="1"/>
  <c r="BF117" i="7"/>
  <c r="BF116" i="7" s="1"/>
  <c r="AF29" i="7"/>
  <c r="AF28" i="7" s="1"/>
  <c r="R33" i="7"/>
  <c r="R32" i="7" s="1"/>
  <c r="BF79" i="7"/>
  <c r="BF78" i="7" s="1"/>
  <c r="AN9" i="7"/>
  <c r="AN8" i="7" s="1"/>
  <c r="AJ25" i="7"/>
  <c r="AJ24" i="7" s="1"/>
  <c r="P47" i="7"/>
  <c r="P46" i="7" s="1"/>
  <c r="AT21" i="7"/>
  <c r="AT20" i="7" s="1"/>
  <c r="AD41" i="7"/>
  <c r="AD40" i="7" s="1"/>
  <c r="AX61" i="7"/>
  <c r="AX60" i="7" s="1"/>
  <c r="AR39" i="7"/>
  <c r="AR38" i="7" s="1"/>
  <c r="AP23" i="7"/>
  <c r="AP22" i="7" s="1"/>
  <c r="AP57" i="7"/>
  <c r="AP56" i="7" s="1"/>
  <c r="N77" i="7"/>
  <c r="N76" i="7" s="1"/>
  <c r="V131" i="7"/>
  <c r="V130" i="7" s="1"/>
  <c r="R35" i="7"/>
  <c r="R34" i="7" s="1"/>
  <c r="AD15" i="7"/>
  <c r="AD14" i="7" s="1"/>
  <c r="BB61" i="7"/>
  <c r="BB60" i="7" s="1"/>
  <c r="AF91" i="7"/>
  <c r="AF90" i="7" s="1"/>
  <c r="T19" i="7"/>
  <c r="AF11" i="7"/>
  <c r="AF10" i="7" s="1"/>
  <c r="AF19" i="7"/>
  <c r="AR33" i="7"/>
  <c r="AR32" i="7" s="1"/>
  <c r="X55" i="7"/>
  <c r="X54" i="7" s="1"/>
  <c r="AD29" i="7"/>
  <c r="AD28" i="7" s="1"/>
  <c r="V49" i="7"/>
  <c r="V48" i="7" s="1"/>
  <c r="AX69" i="7"/>
  <c r="AX68" i="7" s="1"/>
  <c r="P25" i="7"/>
  <c r="P24" i="7" s="1"/>
  <c r="P49" i="7"/>
  <c r="P48" i="7" s="1"/>
  <c r="AN97" i="7"/>
  <c r="AN96" i="7" s="1"/>
  <c r="BF85" i="7"/>
  <c r="BF84" i="7" s="1"/>
  <c r="AV87" i="7"/>
  <c r="AV86" i="7" s="1"/>
  <c r="Z41" i="7"/>
  <c r="Z40" i="7" s="1"/>
  <c r="AX95" i="7"/>
  <c r="AX94" i="7" s="1"/>
  <c r="AN41" i="7"/>
  <c r="AN40" i="7" s="1"/>
  <c r="AJ75" i="7"/>
  <c r="AJ74" i="7" s="1"/>
  <c r="T9" i="7"/>
  <c r="T8" i="7" s="1"/>
  <c r="AX15" i="7"/>
  <c r="AX14" i="7" s="1"/>
  <c r="AJ37" i="7"/>
  <c r="AJ36" i="7" s="1"/>
  <c r="P59" i="7"/>
  <c r="P58" i="7" s="1"/>
  <c r="N33" i="7"/>
  <c r="N32" i="7" s="1"/>
  <c r="V53" i="7"/>
  <c r="V52" i="7" s="1"/>
  <c r="AN29" i="7"/>
  <c r="AN28" i="7" s="1"/>
  <c r="AZ55" i="7"/>
  <c r="AZ54" i="7" s="1"/>
  <c r="BF41" i="7"/>
  <c r="BF40" i="7" s="1"/>
  <c r="AH73" i="7"/>
  <c r="AH72" i="7" s="1"/>
  <c r="BF89" i="7"/>
  <c r="BF88" i="7" s="1"/>
  <c r="AD61" i="7"/>
  <c r="AD60" i="7" s="1"/>
  <c r="BJ57" i="7"/>
  <c r="BJ56" i="7" s="1"/>
  <c r="AF37" i="7"/>
  <c r="AF36" i="7" s="1"/>
  <c r="AD47" i="7"/>
  <c r="AD46" i="7" s="1"/>
  <c r="BF101" i="7"/>
  <c r="BF100" i="7" s="1"/>
  <c r="AV21" i="7"/>
  <c r="AV20" i="7" s="1"/>
  <c r="V37" i="7"/>
  <c r="V36" i="7" s="1"/>
  <c r="P109" i="7"/>
  <c r="P108" i="7" s="1"/>
  <c r="AP51" i="7"/>
  <c r="AP50" i="7" s="1"/>
  <c r="AH15" i="7"/>
  <c r="AH14" i="7" s="1"/>
  <c r="AH181" i="7"/>
  <c r="AH180" i="7" s="1"/>
  <c r="X97" i="7"/>
  <c r="X96" i="7" s="1"/>
  <c r="X141" i="7"/>
  <c r="X140" i="7" s="1"/>
  <c r="AP97" i="7"/>
  <c r="AP96" i="7" s="1"/>
  <c r="T165" i="7"/>
  <c r="T164" i="7" s="1"/>
  <c r="AR135" i="7"/>
  <c r="AR134" i="7" s="1"/>
  <c r="AD143" i="7"/>
  <c r="AD142" i="7" s="1"/>
  <c r="BJ99" i="7"/>
  <c r="BJ98" i="7" s="1"/>
  <c r="AB113" i="7"/>
  <c r="AB112" i="7" s="1"/>
  <c r="BB105" i="7"/>
  <c r="BB104" i="7" s="1"/>
  <c r="AV75" i="7"/>
  <c r="AV74" i="7" s="1"/>
  <c r="AZ149" i="7"/>
  <c r="AZ148" i="7" s="1"/>
  <c r="AJ85" i="7"/>
  <c r="AJ84" i="7" s="1"/>
  <c r="AB107" i="7"/>
  <c r="AB106" i="7" s="1"/>
  <c r="AF87" i="7"/>
  <c r="AF86" i="7" s="1"/>
  <c r="AN69" i="7"/>
  <c r="AN68" i="7" s="1"/>
  <c r="R87" i="7"/>
  <c r="R86" i="7" s="1"/>
  <c r="N125" i="7"/>
  <c r="N124" i="7" s="1"/>
  <c r="AT137" i="7"/>
  <c r="AT136" i="7" s="1"/>
  <c r="P107" i="7"/>
  <c r="P106" i="7" s="1"/>
  <c r="AX87" i="7"/>
  <c r="AX86" i="7" s="1"/>
  <c r="N79" i="7"/>
  <c r="N78" i="7" s="1"/>
  <c r="V99" i="7"/>
  <c r="V98" i="7" s="1"/>
  <c r="AL79" i="7"/>
  <c r="AL78" i="7" s="1"/>
  <c r="AR127" i="7"/>
  <c r="AR126" i="7" s="1"/>
  <c r="AT205" i="7"/>
  <c r="AT204" i="7" s="1"/>
  <c r="AN93" i="7"/>
  <c r="AN92" i="7" s="1"/>
  <c r="T77" i="7"/>
  <c r="T76" i="7" s="1"/>
  <c r="R73" i="7"/>
  <c r="R72" i="7" s="1"/>
  <c r="AH127" i="7"/>
  <c r="AH126" i="7" s="1"/>
  <c r="AP75" i="7"/>
  <c r="AP74" i="7" s="1"/>
  <c r="AV81" i="7"/>
  <c r="AV80" i="7" s="1"/>
  <c r="AT51" i="7"/>
  <c r="AT50" i="7" s="1"/>
  <c r="AN57" i="7"/>
  <c r="AN56" i="7" s="1"/>
  <c r="V95" i="7"/>
  <c r="V94" i="7" s="1"/>
  <c r="Z109" i="7"/>
  <c r="Z108" i="7" s="1"/>
  <c r="AT59" i="7"/>
  <c r="AT58" i="7" s="1"/>
  <c r="AH71" i="7"/>
  <c r="AH70" i="7" s="1"/>
  <c r="AT99" i="7"/>
  <c r="AT98" i="7" s="1"/>
  <c r="AJ61" i="7"/>
  <c r="AJ60" i="7" s="1"/>
  <c r="BF53" i="7"/>
  <c r="BF52" i="7" s="1"/>
  <c r="Z97" i="7"/>
  <c r="Z96" i="7" s="1"/>
  <c r="AN63" i="7"/>
  <c r="AN62" i="7" s="1"/>
  <c r="AV61" i="7"/>
  <c r="AV60" i="7" s="1"/>
  <c r="AZ111" i="7"/>
  <c r="AZ110" i="7" s="1"/>
  <c r="AL51" i="7"/>
  <c r="AL50" i="7" s="1"/>
  <c r="R63" i="7"/>
  <c r="R62" i="7" s="1"/>
  <c r="R89" i="7"/>
  <c r="R88" i="7" s="1"/>
  <c r="AR89" i="7"/>
  <c r="AR88" i="7" s="1"/>
  <c r="R99" i="7"/>
  <c r="R98" i="7" s="1"/>
  <c r="X65" i="7"/>
  <c r="X64" i="7" s="1"/>
  <c r="AD31" i="7"/>
  <c r="AD30" i="7" s="1"/>
  <c r="AB47" i="7"/>
  <c r="AB46" i="7" s="1"/>
  <c r="AB111" i="7"/>
  <c r="AB110" i="7" s="1"/>
  <c r="T69" i="7"/>
  <c r="T68" i="7" s="1"/>
  <c r="AV65" i="7"/>
  <c r="AV64" i="7" s="1"/>
  <c r="N39" i="7"/>
  <c r="N38" i="7" s="1"/>
  <c r="AL105" i="7"/>
  <c r="AL104" i="7" s="1"/>
  <c r="AJ91" i="7"/>
  <c r="AJ90" i="7" s="1"/>
  <c r="R65" i="7"/>
  <c r="R64" i="7" s="1"/>
  <c r="AP83" i="7"/>
  <c r="AP82" i="7" s="1"/>
  <c r="AP49" i="7"/>
  <c r="AP48" i="7" s="1"/>
  <c r="BH59" i="7"/>
  <c r="BH58" i="7" s="1"/>
  <c r="AF121" i="7"/>
  <c r="AF120" i="7" s="1"/>
  <c r="AB81" i="7"/>
  <c r="AB80" i="7" s="1"/>
  <c r="V89" i="7"/>
  <c r="V88" i="7" s="1"/>
  <c r="AD67" i="7"/>
  <c r="AD66" i="7" s="1"/>
  <c r="BF29" i="7"/>
  <c r="BF28" i="7" s="1"/>
  <c r="AN45" i="7"/>
  <c r="AN44" i="7" s="1"/>
  <c r="AV113" i="7"/>
  <c r="AV112" i="7" s="1"/>
  <c r="AJ65" i="7"/>
  <c r="AJ64" i="7" s="1"/>
  <c r="AN61" i="7"/>
  <c r="AN60" i="7" s="1"/>
  <c r="AV137" i="7"/>
  <c r="AV136" i="7" s="1"/>
  <c r="AH103" i="7"/>
  <c r="AH102" i="7" s="1"/>
  <c r="AR87" i="7"/>
  <c r="AR86" i="7" s="1"/>
  <c r="BB55" i="7"/>
  <c r="BB54" i="7" s="1"/>
  <c r="AL77" i="7"/>
  <c r="AL76" i="7" s="1"/>
  <c r="BB47" i="7"/>
  <c r="BB46" i="7" s="1"/>
  <c r="N61" i="7"/>
  <c r="N60" i="7" s="1"/>
  <c r="V35" i="7"/>
  <c r="V34" i="7" s="1"/>
  <c r="AP63" i="7"/>
  <c r="AP62" i="7" s="1"/>
  <c r="AJ13" i="7"/>
  <c r="AJ12" i="7" s="1"/>
  <c r="AR59" i="7"/>
  <c r="AR58" i="7" s="1"/>
  <c r="AZ85" i="7"/>
  <c r="AZ84" i="7" s="1"/>
  <c r="BD19" i="7"/>
  <c r="BD18" i="7" s="1"/>
  <c r="AZ23" i="7"/>
  <c r="AZ22" i="7" s="1"/>
  <c r="AJ45" i="7"/>
  <c r="AJ44" i="7" s="1"/>
  <c r="AP71" i="7"/>
  <c r="AP70" i="7" s="1"/>
  <c r="AX39" i="7"/>
  <c r="AX38" i="7" s="1"/>
  <c r="BF59" i="7"/>
  <c r="BF58" i="7" s="1"/>
  <c r="T39" i="7"/>
  <c r="T38" i="7" s="1"/>
  <c r="BF21" i="7"/>
  <c r="BF20" i="7" s="1"/>
  <c r="AD55" i="7"/>
  <c r="AD54" i="7" s="1"/>
  <c r="AF75" i="7"/>
  <c r="AF74" i="7" s="1"/>
  <c r="X125" i="7"/>
  <c r="X124" i="7" s="1"/>
  <c r="BF31" i="7"/>
  <c r="BF30" i="7" s="1"/>
  <c r="AZ13" i="7"/>
  <c r="AZ12" i="7" s="1"/>
  <c r="BD57" i="7"/>
  <c r="BD56" i="7" s="1"/>
  <c r="AB79" i="7"/>
  <c r="AB78" i="7" s="1"/>
  <c r="AB17" i="7"/>
  <c r="AB16" i="7" s="1"/>
  <c r="AV9" i="7"/>
  <c r="AV8" i="7" s="1"/>
  <c r="AN17" i="7"/>
  <c r="AN16" i="7" s="1"/>
  <c r="BD31" i="7"/>
  <c r="BD30" i="7" s="1"/>
  <c r="AR53" i="7"/>
  <c r="AR52" i="7" s="1"/>
  <c r="AX27" i="7"/>
  <c r="AX26" i="7" s="1"/>
  <c r="AP47" i="7"/>
  <c r="AP46" i="7" s="1"/>
  <c r="R69" i="7"/>
  <c r="R68" i="7" s="1"/>
  <c r="AF23" i="7"/>
  <c r="AF22" i="7" s="1"/>
  <c r="AV45" i="7"/>
  <c r="AV44" i="7" s="1"/>
  <c r="AT93" i="7"/>
  <c r="AT92" i="7" s="1"/>
  <c r="AR95" i="7"/>
  <c r="AR94" i="7" s="1"/>
  <c r="BH73" i="7"/>
  <c r="BH72" i="7" s="1"/>
  <c r="AD35" i="7"/>
  <c r="AD34" i="7" s="1"/>
  <c r="V81" i="7"/>
  <c r="V80" i="7" s="1"/>
  <c r="BD37" i="7"/>
  <c r="BD36" i="7" s="1"/>
  <c r="R49" i="7"/>
  <c r="R48" i="7" s="1"/>
  <c r="AT87" i="7"/>
  <c r="AT86" i="7" s="1"/>
  <c r="T17" i="7"/>
  <c r="T16" i="7" s="1"/>
  <c r="P31" i="7"/>
  <c r="P30" i="7" s="1"/>
  <c r="AV51" i="7"/>
  <c r="AV50" i="7" s="1"/>
  <c r="BJ25" i="7"/>
  <c r="BJ24" i="7" s="1"/>
  <c r="BB45" i="7"/>
  <c r="BB44" i="7" s="1"/>
  <c r="X23" i="7"/>
  <c r="X22" i="7" s="1"/>
  <c r="AJ47" i="7"/>
  <c r="AJ46" i="7" s="1"/>
  <c r="Z29" i="7"/>
  <c r="Z28" i="7" s="1"/>
  <c r="AN65" i="7"/>
  <c r="AN64" i="7" s="1"/>
  <c r="BJ97" i="7"/>
  <c r="BJ96" i="7" s="1"/>
  <c r="BH45" i="7"/>
  <c r="BH44" i="7" s="1"/>
  <c r="AT45" i="7"/>
  <c r="AT44" i="7" s="1"/>
  <c r="P23" i="7"/>
  <c r="P22" i="7" s="1"/>
  <c r="R29" i="7"/>
  <c r="R28" i="7" s="1"/>
  <c r="AF79" i="7"/>
  <c r="AF78" i="7" s="1"/>
  <c r="BJ9" i="7"/>
  <c r="BJ8" i="7" s="1"/>
  <c r="BH19" i="7"/>
  <c r="BH18" i="7" s="1"/>
  <c r="AP17" i="7"/>
  <c r="AP16" i="7" s="1"/>
  <c r="X39" i="7"/>
  <c r="X38" i="7" s="1"/>
  <c r="BD59" i="7"/>
  <c r="BD58" i="7" s="1"/>
  <c r="BB33" i="7"/>
  <c r="BB32" i="7" s="1"/>
  <c r="AD53" i="7"/>
  <c r="AD52" i="7" s="1"/>
  <c r="BH13" i="7"/>
  <c r="BH12" i="7" s="1"/>
  <c r="AV29" i="7"/>
  <c r="AV28" i="7" s="1"/>
  <c r="T55" i="7"/>
  <c r="T54" i="7" s="1"/>
  <c r="BB59" i="7"/>
  <c r="BB58" i="7" s="1"/>
  <c r="BD149" i="7"/>
  <c r="BD148" i="7" s="1"/>
  <c r="AV101" i="7"/>
  <c r="AV100" i="7" s="1"/>
  <c r="AB63" i="7"/>
  <c r="AB62" i="7" s="1"/>
  <c r="AD89" i="7"/>
  <c r="AD88" i="7" s="1"/>
  <c r="AJ55" i="7"/>
  <c r="AJ54" i="7" s="1"/>
  <c r="AZ41" i="7"/>
  <c r="AZ40" i="7" s="1"/>
  <c r="AP43" i="7"/>
  <c r="AP42" i="7" s="1"/>
  <c r="T111" i="7"/>
  <c r="T110" i="7" s="1"/>
  <c r="R31" i="7"/>
  <c r="R30" i="7" s="1"/>
  <c r="AX131" i="7"/>
  <c r="AX130" i="7" s="1"/>
  <c r="BB143" i="7"/>
  <c r="BB142" i="7" s="1"/>
  <c r="R93" i="7"/>
  <c r="R92" i="7" s="1"/>
  <c r="AH155" i="7"/>
  <c r="AH154" i="7" s="1"/>
  <c r="Z159" i="7"/>
  <c r="Z158" i="7" s="1"/>
  <c r="AF131" i="7"/>
  <c r="AF130" i="7" s="1"/>
  <c r="AV171" i="7"/>
  <c r="AV170" i="7" s="1"/>
  <c r="P133" i="7"/>
  <c r="P132" i="7" s="1"/>
  <c r="N87" i="7"/>
  <c r="N86" i="7" s="1"/>
  <c r="BB107" i="7"/>
  <c r="BB106" i="7" s="1"/>
  <c r="BF95" i="7"/>
  <c r="BF94" i="7" s="1"/>
  <c r="BJ155" i="7"/>
  <c r="BJ154" i="7" s="1"/>
  <c r="AZ93" i="7"/>
  <c r="AZ92" i="7" s="1"/>
  <c r="N173" i="7"/>
  <c r="N172" i="7" s="1"/>
  <c r="V105" i="7"/>
  <c r="V104" i="7" s="1"/>
  <c r="AJ69" i="7"/>
  <c r="AJ68" i="7" s="1"/>
  <c r="P171" i="7"/>
  <c r="P170" i="7" s="1"/>
  <c r="BD75" i="7"/>
  <c r="BD74" i="7" s="1"/>
  <c r="R115" i="7"/>
  <c r="R114" i="7" s="1"/>
  <c r="AN101" i="7"/>
  <c r="AN100" i="7" s="1"/>
  <c r="BJ87" i="7"/>
  <c r="BJ86" i="7" s="1"/>
  <c r="AT77" i="7"/>
  <c r="AT76" i="7" s="1"/>
  <c r="AV83" i="7"/>
  <c r="AV82" i="7" s="1"/>
  <c r="N105" i="7"/>
  <c r="N104" i="7" s="1"/>
  <c r="AR175" i="7"/>
  <c r="AR174" i="7" s="1"/>
  <c r="AL99" i="7"/>
  <c r="AL98" i="7" s="1"/>
  <c r="X111" i="7"/>
  <c r="X110" i="7" s="1"/>
  <c r="V97" i="7"/>
  <c r="V96" i="7" s="1"/>
  <c r="AF71" i="7"/>
  <c r="AF70" i="7" s="1"/>
  <c r="X77" i="7"/>
  <c r="X76" i="7" s="1"/>
  <c r="AZ115" i="7"/>
  <c r="AZ114" i="7" s="1"/>
  <c r="T81" i="7"/>
  <c r="T80" i="7" s="1"/>
  <c r="BH71" i="7"/>
  <c r="BH70" i="7" s="1"/>
  <c r="Z37" i="7"/>
  <c r="Z36" i="7" s="1"/>
  <c r="BH113" i="7"/>
  <c r="BH112" i="7" s="1"/>
  <c r="P93" i="7"/>
  <c r="P92" i="7" s="1"/>
  <c r="AT73" i="7"/>
  <c r="AT72" i="7" s="1"/>
  <c r="AX53" i="7"/>
  <c r="AX52" i="7" s="1"/>
  <c r="AF53" i="7"/>
  <c r="AF52" i="7" s="1"/>
  <c r="BJ101" i="7"/>
  <c r="BJ100" i="7" s="1"/>
  <c r="Z81" i="7"/>
  <c r="Z80" i="7" s="1"/>
  <c r="AH45" i="7"/>
  <c r="AH44" i="7" s="1"/>
  <c r="AH95" i="7"/>
  <c r="AH94" i="7" s="1"/>
  <c r="AH81" i="7"/>
  <c r="AH80" i="7" s="1"/>
  <c r="N59" i="7"/>
  <c r="N58" i="7" s="1"/>
  <c r="AR81" i="7"/>
  <c r="AR80" i="7" s="1"/>
  <c r="AF9" i="7"/>
  <c r="AF8" i="7" s="1"/>
  <c r="AD49" i="7"/>
  <c r="AD48" i="7" s="1"/>
  <c r="AD91" i="7"/>
  <c r="AD90" i="7" s="1"/>
  <c r="AB99" i="7"/>
  <c r="AB98" i="7" s="1"/>
  <c r="AV97" i="7"/>
  <c r="AV96" i="7" s="1"/>
  <c r="Z101" i="7"/>
  <c r="Z100" i="7" s="1"/>
  <c r="T95" i="7"/>
  <c r="T94" i="7" s="1"/>
  <c r="AV195" i="7"/>
  <c r="AV194" i="7" s="1"/>
  <c r="AZ65" i="7"/>
  <c r="AZ64" i="7" s="1"/>
  <c r="V63" i="7"/>
  <c r="V62" i="7" s="1"/>
  <c r="AZ89" i="7"/>
  <c r="AZ88" i="7" s="1"/>
  <c r="AR75" i="7"/>
  <c r="AR74" i="7" s="1"/>
  <c r="AD123" i="7"/>
  <c r="AD122" i="7" s="1"/>
  <c r="BJ177" i="7"/>
  <c r="BJ176" i="7" s="1"/>
  <c r="AB65" i="7"/>
  <c r="AB64" i="7" s="1"/>
  <c r="V59" i="7"/>
  <c r="V58" i="7" s="1"/>
  <c r="AB141" i="7"/>
  <c r="AB140" i="7" s="1"/>
  <c r="BD89" i="7"/>
  <c r="BD88" i="7" s="1"/>
  <c r="AH167" i="7"/>
  <c r="AH166" i="7" s="1"/>
  <c r="AT79" i="7"/>
  <c r="AT78" i="7" s="1"/>
  <c r="BD67" i="7"/>
  <c r="BD66" i="7" s="1"/>
  <c r="R137" i="7"/>
  <c r="R136" i="7" s="1"/>
  <c r="T91" i="7"/>
  <c r="T90" i="7" s="1"/>
  <c r="AT55" i="7"/>
  <c r="AT54" i="7" s="1"/>
  <c r="BF115" i="7"/>
  <c r="BF114" i="7" s="1"/>
  <c r="AV85" i="7"/>
  <c r="AV84" i="7" s="1"/>
  <c r="AX113" i="7"/>
  <c r="AX112" i="7" s="1"/>
  <c r="AR85" i="7"/>
  <c r="AR84" i="7" s="1"/>
  <c r="BD63" i="7"/>
  <c r="BD62" i="7" s="1"/>
  <c r="BJ33" i="7"/>
  <c r="BJ32" i="7" s="1"/>
  <c r="AL33" i="7"/>
  <c r="AL32" i="7" s="1"/>
  <c r="AX29" i="7"/>
  <c r="AX28" i="7" s="1"/>
  <c r="AX13" i="7"/>
  <c r="AX12" i="7" s="1"/>
  <c r="P51" i="7"/>
  <c r="P50" i="7" s="1"/>
  <c r="V45" i="7"/>
  <c r="V44" i="7" s="1"/>
  <c r="BH43" i="7"/>
  <c r="BH42" i="7" s="1"/>
  <c r="BD61" i="7"/>
  <c r="BD60" i="7" s="1"/>
  <c r="AN43" i="7"/>
  <c r="AN42" i="7" s="1"/>
  <c r="BB19" i="7"/>
  <c r="BB18" i="7" s="1"/>
  <c r="AZ69" i="7"/>
  <c r="AZ68" i="7" s="1"/>
  <c r="AJ17" i="7"/>
  <c r="AJ16" i="7" s="1"/>
  <c r="AR37" i="7"/>
  <c r="AR36" i="7" s="1"/>
  <c r="V33" i="7"/>
  <c r="V32" i="7" s="1"/>
  <c r="AR13" i="7"/>
  <c r="AR12" i="7" s="1"/>
  <c r="X53" i="7"/>
  <c r="X52" i="7" s="1"/>
  <c r="BH119" i="7"/>
  <c r="BH118" i="7" s="1"/>
  <c r="Z61" i="7"/>
  <c r="Z60" i="7" s="1"/>
  <c r="P53" i="7"/>
  <c r="P52" i="7" s="1"/>
  <c r="BD127" i="7"/>
  <c r="BD126" i="7" s="1"/>
  <c r="AV35" i="7"/>
  <c r="AV34" i="7" s="1"/>
  <c r="AH31" i="7"/>
  <c r="AH30" i="7" s="1"/>
  <c r="BH27" i="7"/>
  <c r="BH26" i="7" s="1"/>
  <c r="V39" i="7"/>
  <c r="V38" i="7" s="1"/>
  <c r="AT83" i="7"/>
  <c r="AT82" i="7" s="1"/>
  <c r="V57" i="7"/>
  <c r="V56" i="7" s="1"/>
  <c r="BJ39" i="7"/>
  <c r="BJ38" i="7" s="1"/>
  <c r="N13" i="7"/>
  <c r="N12" i="7" s="1"/>
  <c r="AB23" i="7"/>
  <c r="AB22" i="7" s="1"/>
  <c r="AT69" i="7"/>
  <c r="AT68" i="7" s="1"/>
  <c r="BB57" i="7"/>
  <c r="BB56" i="7" s="1"/>
  <c r="AR35" i="7"/>
  <c r="AR34" i="7" s="1"/>
  <c r="BB75" i="7"/>
  <c r="BB74" i="7" s="1"/>
  <c r="AT161" i="7"/>
  <c r="AT160" i="7" s="1"/>
  <c r="BF151" i="7"/>
  <c r="BF150" i="7" s="1"/>
  <c r="P67" i="7"/>
  <c r="P66" i="7" s="1"/>
  <c r="X11" i="7"/>
  <c r="X10" i="7" s="1"/>
  <c r="AV31" i="7"/>
  <c r="AV30" i="7" s="1"/>
  <c r="R67" i="7"/>
  <c r="R66" i="7" s="1"/>
  <c r="BJ41" i="7"/>
  <c r="BJ40" i="7" s="1"/>
  <c r="BD23" i="7"/>
  <c r="BD22" i="7" s="1"/>
  <c r="BB69" i="7"/>
  <c r="BB68" i="7" s="1"/>
  <c r="AH65" i="7"/>
  <c r="AH64" i="7" s="1"/>
  <c r="AP103" i="7"/>
  <c r="AP102" i="7" s="1"/>
  <c r="BB25" i="7"/>
  <c r="BB24" i="7" s="1"/>
  <c r="BJ15" i="7"/>
  <c r="BJ14" i="7" s="1"/>
  <c r="AL31" i="7"/>
  <c r="AL30" i="7" s="1"/>
  <c r="AR11" i="7"/>
  <c r="AR10" i="7" s="1"/>
  <c r="AV17" i="7"/>
  <c r="AV16" i="7" s="1"/>
  <c r="X15" i="7"/>
  <c r="X14" i="7" s="1"/>
  <c r="AR29" i="7"/>
  <c r="AR28" i="7" s="1"/>
  <c r="X51" i="7"/>
  <c r="X50" i="7" s="1"/>
  <c r="AL25" i="7"/>
  <c r="AL24" i="7" s="1"/>
  <c r="AD45" i="7"/>
  <c r="AD44" i="7" s="1"/>
  <c r="BF65" i="7"/>
  <c r="BF64" i="7" s="1"/>
  <c r="P21" i="7"/>
  <c r="P20" i="7" s="1"/>
  <c r="AB43" i="7"/>
  <c r="AB42" i="7" s="1"/>
  <c r="AB61" i="7"/>
  <c r="AB60" i="7" s="1"/>
  <c r="AP87" i="7"/>
  <c r="AP86" i="7" s="1"/>
  <c r="V83" i="7"/>
  <c r="V82" i="7" s="1"/>
  <c r="Z21" i="7"/>
  <c r="Z20" i="7" s="1"/>
  <c r="AP81" i="7"/>
  <c r="AP80" i="7" s="1"/>
  <c r="BF183" i="7"/>
  <c r="BF182" i="7" s="1"/>
  <c r="AH191" i="7"/>
  <c r="AH190" i="7" s="1"/>
  <c r="BB199" i="7"/>
  <c r="BB198" i="7" s="1"/>
  <c r="N157" i="7"/>
  <c r="N156" i="7" s="1"/>
  <c r="R131" i="7"/>
  <c r="R130" i="7" s="1"/>
  <c r="AN181" i="7"/>
  <c r="AN180" i="7" s="1"/>
  <c r="AH189" i="7"/>
  <c r="AH188" i="7" s="1"/>
  <c r="BB187" i="7"/>
  <c r="BB186" i="7" s="1"/>
  <c r="AB143" i="7"/>
  <c r="AB142" i="7" s="1"/>
  <c r="AP183" i="7"/>
  <c r="AP182" i="7" s="1"/>
  <c r="AR199" i="7"/>
  <c r="AR198" i="7" s="1"/>
  <c r="V193" i="7"/>
  <c r="V192" i="7" s="1"/>
  <c r="T113" i="7"/>
  <c r="T112" i="7" s="1"/>
  <c r="BD181" i="7"/>
  <c r="BD180" i="7" s="1"/>
  <c r="AD173" i="7"/>
  <c r="AD172" i="7" s="1"/>
  <c r="N187" i="7"/>
  <c r="N186" i="7" s="1"/>
  <c r="AH163" i="7"/>
  <c r="AH162" i="7" s="1"/>
  <c r="AD163" i="7"/>
  <c r="AD162" i="7" s="1"/>
  <c r="AB197" i="7"/>
  <c r="AB196" i="7" s="1"/>
  <c r="AF167" i="7"/>
  <c r="AF166" i="7" s="1"/>
  <c r="AL151" i="7"/>
  <c r="AL150" i="7" s="1"/>
  <c r="T145" i="7"/>
  <c r="T144" i="7" s="1"/>
  <c r="X179" i="7"/>
  <c r="X178" i="7" s="1"/>
  <c r="AV151" i="7"/>
  <c r="AV150" i="7" s="1"/>
  <c r="AB133" i="7"/>
  <c r="AB132" i="7" s="1"/>
  <c r="R147" i="7"/>
  <c r="R146" i="7" s="1"/>
  <c r="AJ117" i="7"/>
  <c r="AJ116" i="7" s="1"/>
  <c r="AZ117" i="7"/>
  <c r="AZ116" i="7" s="1"/>
  <c r="AZ135" i="7"/>
  <c r="AZ134" i="7" s="1"/>
  <c r="AX119" i="7"/>
  <c r="AX118" i="7" s="1"/>
  <c r="X197" i="7"/>
  <c r="X196" i="7" s="1"/>
  <c r="AL159" i="7"/>
  <c r="AL158" i="7" s="1"/>
  <c r="N201" i="7"/>
  <c r="N200" i="7" s="1"/>
  <c r="AF123" i="7"/>
  <c r="AF122" i="7" s="1"/>
  <c r="P139" i="7"/>
  <c r="P138" i="7" s="1"/>
  <c r="AJ153" i="7"/>
  <c r="AJ152" i="7" s="1"/>
  <c r="BF193" i="7"/>
  <c r="BF192" i="7" s="1"/>
  <c r="AL167" i="7"/>
  <c r="AL166" i="7" s="1"/>
  <c r="BB167" i="7"/>
  <c r="BB166" i="7" s="1"/>
  <c r="AX201" i="7"/>
  <c r="AX200" i="7" s="1"/>
  <c r="AX163" i="7"/>
  <c r="AX162" i="7" s="1"/>
  <c r="Z149" i="7"/>
  <c r="Z148" i="7" s="1"/>
  <c r="AN103" i="7"/>
  <c r="AN102" i="7" s="1"/>
  <c r="BH151" i="7"/>
  <c r="BH150" i="7" s="1"/>
  <c r="P111" i="7"/>
  <c r="P110" i="7" s="1"/>
  <c r="AD127" i="7"/>
  <c r="AD126" i="7" s="1"/>
  <c r="AN115" i="7"/>
  <c r="AN114" i="7" s="1"/>
  <c r="AD111" i="7"/>
  <c r="AD110" i="7" s="1"/>
  <c r="V129" i="7"/>
  <c r="V128" i="7" s="1"/>
  <c r="AR197" i="7"/>
  <c r="AR196" i="7" s="1"/>
  <c r="BJ169" i="7"/>
  <c r="BJ168" i="7" s="1"/>
  <c r="AX129" i="7"/>
  <c r="AX128" i="7" s="1"/>
  <c r="AL165" i="7"/>
  <c r="AL164" i="7" s="1"/>
  <c r="AR179" i="7"/>
  <c r="AR178" i="7" s="1"/>
  <c r="X183" i="7"/>
  <c r="X182" i="7" s="1"/>
  <c r="AT181" i="7"/>
  <c r="AT180" i="7" s="1"/>
  <c r="Z189" i="7"/>
  <c r="Z188" i="7" s="1"/>
  <c r="X165" i="7"/>
  <c r="X164" i="7" s="1"/>
  <c r="AH165" i="7"/>
  <c r="AH164" i="7" s="1"/>
  <c r="T151" i="7"/>
  <c r="T150" i="7" s="1"/>
  <c r="BB191" i="7"/>
  <c r="BB190" i="7" s="1"/>
  <c r="P165" i="7"/>
  <c r="P164" i="7" s="1"/>
  <c r="AL161" i="7"/>
  <c r="AL160" i="7" s="1"/>
  <c r="BF129" i="7"/>
  <c r="BF128" i="7" s="1"/>
  <c r="AN117" i="7"/>
  <c r="AN116" i="7" s="1"/>
  <c r="AR109" i="7"/>
  <c r="AR108" i="7" s="1"/>
  <c r="AZ167" i="7"/>
  <c r="AZ166" i="7" s="1"/>
  <c r="AB135" i="7"/>
  <c r="AB134" i="7" s="1"/>
  <c r="AL149" i="7"/>
  <c r="AL148" i="7" s="1"/>
  <c r="BF201" i="7"/>
  <c r="BF200" i="7" s="1"/>
  <c r="AV193" i="7"/>
  <c r="AV192" i="7" s="1"/>
  <c r="R151" i="7"/>
  <c r="R150" i="7" s="1"/>
  <c r="BB161" i="7"/>
  <c r="BB160" i="7" s="1"/>
  <c r="T133" i="7"/>
  <c r="T132" i="7" s="1"/>
  <c r="AB93" i="7"/>
  <c r="AB92" i="7" s="1"/>
  <c r="Z193" i="7"/>
  <c r="Z192" i="7" s="1"/>
  <c r="V135" i="7"/>
  <c r="V134" i="7" s="1"/>
  <c r="T123" i="7"/>
  <c r="T122" i="7" s="1"/>
  <c r="AL183" i="7"/>
  <c r="AL182" i="7" s="1"/>
  <c r="N163" i="7"/>
  <c r="N162" i="7" s="1"/>
  <c r="Z177" i="7"/>
  <c r="Z176" i="7" s="1"/>
  <c r="AL115" i="7"/>
  <c r="AL114" i="7" s="1"/>
  <c r="AV149" i="7"/>
  <c r="AV148" i="7" s="1"/>
  <c r="AT123" i="7"/>
  <c r="AT122" i="7" s="1"/>
  <c r="AJ109" i="7"/>
  <c r="AJ108" i="7" s="1"/>
  <c r="X103" i="7"/>
  <c r="X102" i="7" s="1"/>
  <c r="AP203" i="7"/>
  <c r="AP202" i="7" s="1"/>
  <c r="AJ201" i="7"/>
  <c r="AJ200" i="7" s="1"/>
  <c r="AH187" i="7"/>
  <c r="AH186" i="7" s="1"/>
  <c r="BH185" i="7"/>
  <c r="BH184" i="7" s="1"/>
  <c r="BF135" i="7"/>
  <c r="BF134" i="7" s="1"/>
  <c r="AR105" i="7"/>
  <c r="AR104" i="7" s="1"/>
  <c r="AT17" i="7"/>
  <c r="AT16" i="7" s="1"/>
  <c r="BF127" i="7"/>
  <c r="BF126" i="7" s="1"/>
  <c r="AZ131" i="7"/>
  <c r="AZ130" i="7" s="1"/>
  <c r="AD95" i="7"/>
  <c r="AD94" i="7" s="1"/>
  <c r="N119" i="7"/>
  <c r="N118" i="7" s="1"/>
  <c r="AB87" i="7"/>
  <c r="AB86" i="7" s="1"/>
  <c r="X83" i="7"/>
  <c r="X82" i="7" s="1"/>
  <c r="BJ125" i="7"/>
  <c r="BJ124" i="7" s="1"/>
  <c r="BD65" i="7"/>
  <c r="BD64" i="7" s="1"/>
  <c r="BB31" i="7"/>
  <c r="BB30" i="7" s="1"/>
  <c r="AX45" i="7"/>
  <c r="AX44" i="7" s="1"/>
  <c r="BB137" i="7"/>
  <c r="BB136" i="7" s="1"/>
  <c r="AF85" i="7"/>
  <c r="AF84" i="7" s="1"/>
  <c r="AJ115" i="7"/>
  <c r="AJ114" i="7" s="1"/>
  <c r="P91" i="7"/>
  <c r="P90" i="7" s="1"/>
  <c r="V51" i="7"/>
  <c r="V50" i="7" s="1"/>
  <c r="AB117" i="7"/>
  <c r="AB116" i="7" s="1"/>
  <c r="AD79" i="7"/>
  <c r="AD78" i="7" s="1"/>
  <c r="P95" i="7"/>
  <c r="P94" i="7" s="1"/>
  <c r="BH75" i="7"/>
  <c r="BH74" i="7" s="1"/>
  <c r="BJ79" i="7"/>
  <c r="BJ78" i="7" s="1"/>
  <c r="X135" i="7"/>
  <c r="X134" i="7" s="1"/>
  <c r="BB135" i="7"/>
  <c r="BB134" i="7" s="1"/>
  <c r="AX49" i="7"/>
  <c r="AX48" i="7" s="1"/>
  <c r="AJ101" i="7"/>
  <c r="AJ100" i="7" s="1"/>
  <c r="AR79" i="7"/>
  <c r="AR78" i="7" s="1"/>
  <c r="AT103" i="7"/>
  <c r="AT102" i="7" s="1"/>
  <c r="BD73" i="7"/>
  <c r="BD72" i="7" s="1"/>
  <c r="T63" i="7"/>
  <c r="T62" i="7" s="1"/>
  <c r="N53" i="7"/>
  <c r="N52" i="7" s="1"/>
  <c r="BB41" i="7"/>
  <c r="BB40" i="7" s="1"/>
  <c r="AF61" i="7"/>
  <c r="AF60" i="7" s="1"/>
  <c r="AF13" i="7"/>
  <c r="AF12" i="7" s="1"/>
  <c r="AV55" i="7"/>
  <c r="AV54" i="7" s="1"/>
  <c r="BJ49" i="7"/>
  <c r="BJ48" i="7" s="1"/>
  <c r="AJ51" i="7"/>
  <c r="AJ50" i="7" s="1"/>
  <c r="P77" i="7"/>
  <c r="P76" i="7" s="1"/>
  <c r="AN55" i="7"/>
  <c r="AN54" i="7" s="1"/>
  <c r="T31" i="7"/>
  <c r="T30" i="7" s="1"/>
  <c r="AH107" i="7"/>
  <c r="AH106" i="7" s="1"/>
  <c r="AX9" i="7"/>
  <c r="AX8" i="7" s="1"/>
  <c r="X43" i="7"/>
  <c r="X42" i="7" s="1"/>
  <c r="AT37" i="7"/>
  <c r="AT36" i="7" s="1"/>
  <c r="BB15" i="7"/>
  <c r="BB14" i="7" s="1"/>
  <c r="BB27" i="7"/>
  <c r="BB26" i="7" s="1"/>
  <c r="AL55" i="7"/>
  <c r="AL54" i="7" s="1"/>
  <c r="BF73" i="7"/>
  <c r="BF72" i="7" s="1"/>
  <c r="N65" i="7"/>
  <c r="N64" i="7" s="1"/>
  <c r="BF13" i="7"/>
  <c r="BF12" i="7" s="1"/>
  <c r="AJ41" i="7"/>
  <c r="AJ40" i="7" s="1"/>
  <c r="BF35" i="7"/>
  <c r="BF34" i="7" s="1"/>
  <c r="AN33" i="7"/>
  <c r="AN32" i="7" s="1"/>
  <c r="AH49" i="7"/>
  <c r="AH48" i="7" s="1"/>
  <c r="AJ105" i="7"/>
  <c r="AJ104" i="7" s="1"/>
  <c r="V67" i="7"/>
  <c r="V66" i="7" s="1"/>
  <c r="BJ67" i="7"/>
  <c r="BJ66" i="7" s="1"/>
  <c r="P17" i="7"/>
  <c r="P16" i="7" s="1"/>
  <c r="BD27" i="7"/>
  <c r="BD26" i="7" s="1"/>
  <c r="BJ23" i="7"/>
  <c r="BJ22" i="7" s="1"/>
  <c r="Z65" i="7"/>
  <c r="Z64" i="7" s="1"/>
  <c r="X41" i="7"/>
  <c r="X40" i="7" s="1"/>
  <c r="R79" i="7"/>
  <c r="R78" i="7" s="1"/>
  <c r="AL61" i="7"/>
  <c r="AL60" i="7" s="1"/>
  <c r="AZ31" i="7"/>
  <c r="AZ30" i="7" s="1"/>
  <c r="AJ87" i="7"/>
  <c r="AJ86" i="7" s="1"/>
  <c r="AR19" i="7"/>
  <c r="AR18" i="7" s="1"/>
  <c r="P43" i="7"/>
  <c r="P42" i="7" s="1"/>
  <c r="V23" i="7"/>
  <c r="V22" i="7" s="1"/>
  <c r="AH47" i="7"/>
  <c r="AH46" i="7" s="1"/>
  <c r="AJ35" i="7"/>
  <c r="AJ34" i="7" s="1"/>
  <c r="Z25" i="7"/>
  <c r="Z24" i="7" s="1"/>
  <c r="X69" i="7"/>
  <c r="X68" i="7" s="1"/>
  <c r="BJ115" i="7"/>
  <c r="BJ114" i="7" s="1"/>
  <c r="AD37" i="7"/>
  <c r="AD36" i="7" s="1"/>
  <c r="AF25" i="7"/>
  <c r="AF24" i="7" s="1"/>
  <c r="BH63" i="7"/>
  <c r="BH62" i="7" s="1"/>
  <c r="N9" i="7"/>
  <c r="N8" i="7" s="1"/>
  <c r="P13" i="7"/>
  <c r="P12" i="7" s="1"/>
  <c r="AN13" i="7"/>
  <c r="AN12" i="7" s="1"/>
  <c r="X35" i="7"/>
  <c r="X34" i="7" s="1"/>
  <c r="BD55" i="7"/>
  <c r="BD54" i="7" s="1"/>
  <c r="BJ29" i="7"/>
  <c r="BJ28" i="7" s="1"/>
  <c r="AT49" i="7"/>
  <c r="AT48" i="7" s="1"/>
  <c r="AD71" i="7"/>
  <c r="AD70" i="7" s="1"/>
  <c r="AV25" i="7"/>
  <c r="AV24" i="7" s="1"/>
  <c r="BD49" i="7"/>
  <c r="BD48" i="7" s="1"/>
  <c r="BF97" i="7"/>
  <c r="BF96" i="7" s="1"/>
  <c r="BB99" i="7"/>
  <c r="BB98" i="7" s="1"/>
  <c r="AR83" i="7"/>
  <c r="AR82" i="7" s="1"/>
  <c r="Z49" i="7"/>
  <c r="Z48" i="7" s="1"/>
  <c r="T103" i="7"/>
  <c r="T102" i="7" s="1"/>
  <c r="BB203" i="7"/>
  <c r="BB202" i="7" s="1"/>
  <c r="V147" i="7"/>
  <c r="V146" i="7" s="1"/>
  <c r="X107" i="7"/>
  <c r="X106" i="7" s="1"/>
  <c r="BD165" i="7"/>
  <c r="BD164" i="7" s="1"/>
  <c r="AB203" i="7"/>
  <c r="AB202" i="7" s="1"/>
  <c r="AD155" i="7"/>
  <c r="AD154" i="7" s="1"/>
  <c r="AR129" i="7"/>
  <c r="AR128" i="7" s="1"/>
  <c r="AL169" i="7"/>
  <c r="AL168" i="7" s="1"/>
  <c r="AL139" i="7"/>
  <c r="AL138" i="7" s="1"/>
  <c r="AN203" i="7"/>
  <c r="AN202" i="7" s="1"/>
  <c r="AD179" i="7"/>
  <c r="AD178" i="7" s="1"/>
  <c r="R105" i="7"/>
  <c r="R104" i="7" s="1"/>
  <c r="P145" i="7"/>
  <c r="P144" i="7" s="1"/>
  <c r="AD185" i="7"/>
  <c r="AD184" i="7" s="1"/>
  <c r="P161" i="7"/>
  <c r="P160" i="7" s="1"/>
  <c r="BJ201" i="7"/>
  <c r="BJ200" i="7" s="1"/>
  <c r="BJ147" i="7"/>
  <c r="BJ146" i="7" s="1"/>
  <c r="AB163" i="7"/>
  <c r="AB162" i="7" s="1"/>
  <c r="AJ195" i="7"/>
  <c r="AJ194" i="7" s="1"/>
  <c r="X155" i="7"/>
  <c r="X154" i="7" s="1"/>
  <c r="AX171" i="7"/>
  <c r="AX170" i="7" s="1"/>
  <c r="AZ133" i="7"/>
  <c r="AZ132" i="7" s="1"/>
  <c r="V205" i="7"/>
  <c r="V204" i="7" s="1"/>
  <c r="N191" i="7"/>
  <c r="N190" i="7" s="1"/>
  <c r="AX151" i="7"/>
  <c r="AX150" i="7" s="1"/>
  <c r="BH135" i="7"/>
  <c r="BH134" i="7" s="1"/>
  <c r="AP143" i="7"/>
  <c r="AP142" i="7" s="1"/>
  <c r="V163" i="7"/>
  <c r="V162" i="7" s="1"/>
  <c r="AL195" i="7"/>
  <c r="AL194" i="7" s="1"/>
  <c r="T139" i="7"/>
  <c r="T138" i="7" s="1"/>
  <c r="N199" i="7"/>
  <c r="N198" i="7" s="1"/>
  <c r="T177" i="7"/>
  <c r="T176" i="7" s="1"/>
  <c r="BH93" i="7"/>
  <c r="BH92" i="7" s="1"/>
  <c r="Z137" i="7"/>
  <c r="Z136" i="7" s="1"/>
  <c r="BH191" i="7"/>
  <c r="BH190" i="7" s="1"/>
  <c r="AB175" i="7"/>
  <c r="AB174" i="7" s="1"/>
  <c r="P131" i="7"/>
  <c r="P130" i="7" s="1"/>
  <c r="BB151" i="7"/>
  <c r="BB150" i="7" s="1"/>
  <c r="BH167" i="7"/>
  <c r="BH166" i="7" s="1"/>
  <c r="AN205" i="7"/>
  <c r="AN204" i="7" s="1"/>
  <c r="BD151" i="7"/>
  <c r="BD150" i="7" s="1"/>
  <c r="BF167" i="7"/>
  <c r="BF166" i="7" s="1"/>
  <c r="AX189" i="7"/>
  <c r="AX188" i="7" s="1"/>
  <c r="BB173" i="7"/>
  <c r="BB172" i="7" s="1"/>
  <c r="N179" i="7"/>
  <c r="N178" i="7" s="1"/>
  <c r="BB153" i="7"/>
  <c r="BB152" i="7" s="1"/>
  <c r="R121" i="7"/>
  <c r="R120" i="7" s="1"/>
  <c r="AV175" i="7"/>
  <c r="AV174" i="7" s="1"/>
  <c r="BD117" i="7"/>
  <c r="BD116" i="7" s="1"/>
  <c r="AR201" i="7"/>
  <c r="AR200" i="7" s="1"/>
  <c r="AP147" i="7"/>
  <c r="AP146" i="7" s="1"/>
  <c r="AJ149" i="7"/>
  <c r="AJ148" i="7" s="1"/>
  <c r="R157" i="7"/>
  <c r="R156" i="7" s="1"/>
  <c r="AB191" i="7"/>
  <c r="AB190" i="7" s="1"/>
  <c r="AJ159" i="7"/>
  <c r="AJ158" i="7" s="1"/>
  <c r="X159" i="7"/>
  <c r="X158" i="7" s="1"/>
  <c r="AB205" i="7"/>
  <c r="AB204" i="7" s="1"/>
  <c r="N171" i="7"/>
  <c r="N170" i="7" s="1"/>
  <c r="AX153" i="7"/>
  <c r="AX152" i="7" s="1"/>
  <c r="V153" i="7"/>
  <c r="V152" i="7" s="1"/>
  <c r="BJ185" i="7"/>
  <c r="BJ184" i="7" s="1"/>
  <c r="AJ157" i="7"/>
  <c r="AJ156" i="7" s="1"/>
  <c r="X139" i="7"/>
  <c r="X138" i="7" s="1"/>
  <c r="BJ157" i="7"/>
  <c r="BJ156" i="7" s="1"/>
  <c r="X123" i="7"/>
  <c r="X122" i="7" s="1"/>
  <c r="AH121" i="7"/>
  <c r="AH120" i="7" s="1"/>
  <c r="AF193" i="7"/>
  <c r="AF192" i="7" s="1"/>
  <c r="BB119" i="7"/>
  <c r="BB118" i="7" s="1"/>
  <c r="AN159" i="7"/>
  <c r="AN158" i="7" s="1"/>
  <c r="AJ133" i="7"/>
  <c r="AJ132" i="7" s="1"/>
  <c r="AT169" i="7"/>
  <c r="AT168" i="7" s="1"/>
  <c r="Z129" i="7"/>
  <c r="Z128" i="7" s="1"/>
  <c r="BB177" i="7"/>
  <c r="BB176" i="7" s="1"/>
  <c r="R193" i="7"/>
  <c r="R192" i="7" s="1"/>
  <c r="T117" i="7"/>
  <c r="T116" i="7" s="1"/>
  <c r="P159" i="7"/>
  <c r="P158" i="7" s="1"/>
  <c r="AB187" i="7"/>
  <c r="AB186" i="7" s="1"/>
  <c r="X157" i="7"/>
  <c r="X156" i="7" s="1"/>
  <c r="AB171" i="7"/>
  <c r="AB170" i="7" s="1"/>
  <c r="BH53" i="7"/>
  <c r="BH52" i="7" s="1"/>
  <c r="AB83" i="7"/>
  <c r="AB82" i="7" s="1"/>
  <c r="V157" i="7"/>
  <c r="V156" i="7" s="1"/>
  <c r="AF89" i="7"/>
  <c r="AF88" i="7" s="1"/>
  <c r="BB89" i="7"/>
  <c r="BB88" i="7" s="1"/>
  <c r="BD135" i="7"/>
  <c r="BD134" i="7" s="1"/>
  <c r="AJ67" i="7"/>
  <c r="AJ66" i="7" s="1"/>
  <c r="AL107" i="7"/>
  <c r="AL106" i="7" s="1"/>
  <c r="AR115" i="7"/>
  <c r="AR114" i="7" s="1"/>
  <c r="T105" i="7"/>
  <c r="T104" i="7" s="1"/>
  <c r="AZ203" i="7"/>
  <c r="AZ202" i="7" s="1"/>
  <c r="N85" i="7"/>
  <c r="N84" i="7" s="1"/>
  <c r="BJ43" i="7"/>
  <c r="BJ42" i="7" s="1"/>
  <c r="BF123" i="7"/>
  <c r="BF122" i="7" s="1"/>
  <c r="P79" i="7"/>
  <c r="P78" i="7" s="1"/>
  <c r="AH25" i="7"/>
  <c r="AH24" i="7" s="1"/>
  <c r="AP99" i="7"/>
  <c r="AP98" i="7" s="1"/>
  <c r="N67" i="7"/>
  <c r="N66" i="7" s="1"/>
  <c r="N93" i="7"/>
  <c r="N92" i="7" s="1"/>
  <c r="AT135" i="7"/>
  <c r="AT134" i="7" s="1"/>
  <c r="V43" i="7"/>
  <c r="V42" i="7" s="1"/>
  <c r="AV99" i="7"/>
  <c r="AV98" i="7" s="1"/>
  <c r="AL75" i="7"/>
  <c r="AL74" i="7" s="1"/>
  <c r="BF23" i="7"/>
  <c r="BF22" i="7" s="1"/>
  <c r="AL97" i="7"/>
  <c r="AL96" i="7" s="1"/>
  <c r="Z57" i="7"/>
  <c r="Z56" i="7" s="1"/>
  <c r="AT89" i="7"/>
  <c r="AT88" i="7" s="1"/>
  <c r="BD129" i="7"/>
  <c r="BD128" i="7" s="1"/>
  <c r="AH33" i="7"/>
  <c r="AH32" i="7" s="1"/>
  <c r="X61" i="7"/>
  <c r="X60" i="7" s="1"/>
  <c r="BB17" i="7"/>
  <c r="BB16" i="7" s="1"/>
  <c r="BD93" i="7"/>
  <c r="BD92" i="7" s="1"/>
  <c r="AJ29" i="7"/>
  <c r="AJ28" i="7" s="1"/>
  <c r="AD25" i="7"/>
  <c r="AD24" i="7" s="1"/>
  <c r="AN21" i="7"/>
  <c r="AN20" i="7" s="1"/>
  <c r="AT27" i="7"/>
  <c r="AT26" i="7" s="1"/>
  <c r="AL93" i="7"/>
  <c r="AL92" i="7" s="1"/>
  <c r="AH43" i="7"/>
  <c r="AH42" i="7" s="1"/>
  <c r="AX25" i="7"/>
  <c r="AX24" i="7" s="1"/>
  <c r="AT9" i="7"/>
  <c r="AT8" i="7" s="1"/>
  <c r="BF15" i="7"/>
  <c r="BF14" i="7" s="1"/>
  <c r="X59" i="7"/>
  <c r="X58" i="7" s="1"/>
  <c r="BF51" i="7"/>
  <c r="BF50" i="7" s="1"/>
  <c r="P29" i="7"/>
  <c r="P28" i="7" s="1"/>
  <c r="N55" i="7"/>
  <c r="N54" i="7" s="1"/>
  <c r="AD105" i="7"/>
  <c r="AD104" i="7" s="1"/>
  <c r="BF155" i="7"/>
  <c r="BF154" i="7" s="1"/>
  <c r="AR67" i="7"/>
  <c r="AR66" i="7" s="1"/>
  <c r="R15" i="7"/>
  <c r="R14" i="7" s="1"/>
  <c r="AJ57" i="7"/>
  <c r="AJ56" i="7" s="1"/>
  <c r="X177" i="7"/>
  <c r="X176" i="7" s="1"/>
  <c r="BD133" i="7"/>
  <c r="BD132" i="7" s="1"/>
  <c r="AL155" i="7"/>
  <c r="AL154" i="7" s="1"/>
  <c r="AT145" i="7"/>
  <c r="AT144" i="7" s="1"/>
  <c r="N197" i="7"/>
  <c r="N196" i="7" s="1"/>
  <c r="AP193" i="7"/>
  <c r="AP192" i="7" s="1"/>
  <c r="AJ179" i="7"/>
  <c r="AJ178" i="7" s="1"/>
  <c r="BH139" i="7"/>
  <c r="BH138" i="7" s="1"/>
  <c r="BD143" i="7"/>
  <c r="BD142" i="7" s="1"/>
  <c r="AH109" i="7"/>
  <c r="AH108" i="7" s="1"/>
  <c r="AZ169" i="7"/>
  <c r="AZ168" i="7" s="1"/>
  <c r="AB137" i="7"/>
  <c r="AB136" i="7" s="1"/>
  <c r="BJ139" i="7"/>
  <c r="BJ138" i="7" s="1"/>
  <c r="AN191" i="7"/>
  <c r="AN190" i="7" s="1"/>
  <c r="P167" i="7"/>
  <c r="P166" i="7" s="1"/>
  <c r="AH173" i="7"/>
  <c r="AH172" i="7" s="1"/>
  <c r="AR167" i="7"/>
  <c r="AR166" i="7" s="1"/>
  <c r="AJ147" i="7"/>
  <c r="AJ146" i="7" s="1"/>
  <c r="AX133" i="7"/>
  <c r="AX132" i="7" s="1"/>
  <c r="AV155" i="7"/>
  <c r="AV154" i="7" s="1"/>
  <c r="AB149" i="7"/>
  <c r="AB148" i="7" s="1"/>
  <c r="AZ109" i="7"/>
  <c r="AZ108" i="7" s="1"/>
  <c r="AX187" i="7"/>
  <c r="AX186" i="7" s="1"/>
  <c r="AX185" i="7"/>
  <c r="AX184" i="7" s="1"/>
  <c r="AZ181" i="7"/>
  <c r="AZ180" i="7" s="1"/>
  <c r="AJ139" i="7"/>
  <c r="AJ138" i="7" s="1"/>
  <c r="AR101" i="7"/>
  <c r="AR100" i="7" s="1"/>
  <c r="AF185" i="7"/>
  <c r="AF184" i="7" s="1"/>
  <c r="BB115" i="7"/>
  <c r="BB114" i="7" s="1"/>
  <c r="V165" i="7"/>
  <c r="V164" i="7" s="1"/>
  <c r="P151" i="7"/>
  <c r="P150" i="7" s="1"/>
  <c r="AD109" i="7"/>
  <c r="AD108" i="7" s="1"/>
  <c r="T169" i="7"/>
  <c r="T168" i="7" s="1"/>
  <c r="AP125" i="7"/>
  <c r="AP124" i="7" s="1"/>
  <c r="R163" i="7"/>
  <c r="R162" i="7" s="1"/>
  <c r="AJ151" i="7"/>
  <c r="AJ150" i="7" s="1"/>
  <c r="AH137" i="7"/>
  <c r="AH136" i="7" s="1"/>
  <c r="Z165" i="7"/>
  <c r="Z164" i="7" s="1"/>
  <c r="T141" i="7"/>
  <c r="T140" i="7" s="1"/>
  <c r="N149" i="7"/>
  <c r="N148" i="7" s="1"/>
  <c r="BJ171" i="7"/>
  <c r="BJ170" i="7" s="1"/>
  <c r="AF203" i="7"/>
  <c r="AF202" i="7" s="1"/>
  <c r="BH97" i="7"/>
  <c r="BH96" i="7" s="1"/>
  <c r="N203" i="7"/>
  <c r="N202" i="7" s="1"/>
  <c r="BD187" i="7"/>
  <c r="BD186" i="7" s="1"/>
  <c r="BJ197" i="7"/>
  <c r="BJ196" i="7" s="1"/>
  <c r="T175" i="7"/>
  <c r="T174" i="7" s="1"/>
  <c r="AN113" i="7"/>
  <c r="AN112" i="7" s="1"/>
  <c r="AF197" i="7"/>
  <c r="AF196" i="7" s="1"/>
  <c r="Z119" i="7"/>
  <c r="Z118" i="7" s="1"/>
  <c r="X181" i="7"/>
  <c r="X180" i="7" s="1"/>
  <c r="AD177" i="7"/>
  <c r="AD176" i="7" s="1"/>
  <c r="BB113" i="7"/>
  <c r="BB112" i="7" s="1"/>
  <c r="X121" i="7"/>
  <c r="X120" i="7" s="1"/>
  <c r="BF169" i="7"/>
  <c r="BF168" i="7" s="1"/>
  <c r="Z111" i="7"/>
  <c r="Z110" i="7" s="1"/>
  <c r="X203" i="7"/>
  <c r="X202" i="7" s="1"/>
  <c r="X161" i="7"/>
  <c r="X160" i="7" s="1"/>
  <c r="AH157" i="7"/>
  <c r="AH156" i="7" s="1"/>
  <c r="AD149" i="7"/>
  <c r="AD148" i="7" s="1"/>
  <c r="BF171" i="7"/>
  <c r="BF170" i="7" s="1"/>
  <c r="BF153" i="7"/>
  <c r="BF152" i="7" s="1"/>
  <c r="AJ169" i="7"/>
  <c r="AJ168" i="7" s="1"/>
  <c r="N141" i="7"/>
  <c r="N140" i="7" s="1"/>
  <c r="AP197" i="7"/>
  <c r="AP196" i="7" s="1"/>
  <c r="AF181" i="7"/>
  <c r="AF180" i="7" s="1"/>
  <c r="AV179" i="7"/>
  <c r="AV178" i="7" s="1"/>
  <c r="BB195" i="7"/>
  <c r="BB194" i="7" s="1"/>
  <c r="AV123" i="7"/>
  <c r="AV122" i="7" s="1"/>
  <c r="AL201" i="7"/>
  <c r="AL200" i="7" s="1"/>
  <c r="AF205" i="7"/>
  <c r="AF204" i="7" s="1"/>
  <c r="P203" i="7"/>
  <c r="P202" i="7" s="1"/>
  <c r="AF163" i="7"/>
  <c r="AF162" i="7" s="1"/>
  <c r="V195" i="7"/>
  <c r="V194" i="7" s="1"/>
  <c r="AH139" i="7"/>
  <c r="AH138" i="7" s="1"/>
  <c r="AR185" i="7"/>
  <c r="AR184" i="7" s="1"/>
  <c r="AR171" i="7"/>
  <c r="AR170" i="7" s="1"/>
  <c r="T179" i="7"/>
  <c r="T178" i="7" s="1"/>
  <c r="BD125" i="7"/>
  <c r="BD124" i="7" s="1"/>
  <c r="BF109" i="7"/>
  <c r="BF108" i="7" s="1"/>
  <c r="AB139" i="7"/>
  <c r="AB138" i="7" s="1"/>
  <c r="T137" i="7"/>
  <c r="T136" i="7" s="1"/>
  <c r="BF187" i="7"/>
  <c r="BF186" i="7" s="1"/>
  <c r="T173" i="7"/>
  <c r="T172" i="7" s="1"/>
  <c r="Z185" i="7"/>
  <c r="Z184" i="7" s="1"/>
  <c r="BJ173" i="7"/>
  <c r="BJ172" i="7" s="1"/>
  <c r="BJ119" i="7"/>
  <c r="BJ118" i="7" s="1"/>
  <c r="P189" i="7"/>
  <c r="P188" i="7" s="1"/>
  <c r="BH181" i="7"/>
  <c r="BH180" i="7" s="1"/>
  <c r="R173" i="7"/>
  <c r="R172" i="7" s="1"/>
  <c r="AJ189" i="7"/>
  <c r="AJ188" i="7" s="1"/>
  <c r="AJ113" i="7"/>
  <c r="AJ112" i="7" s="1"/>
  <c r="AL113" i="7"/>
  <c r="AL112" i="7" s="1"/>
  <c r="BB197" i="7"/>
  <c r="BB196" i="7" s="1"/>
  <c r="AJ131" i="7"/>
  <c r="AJ130" i="7" s="1"/>
  <c r="R145" i="7"/>
  <c r="R144" i="7" s="1"/>
  <c r="AL121" i="7"/>
  <c r="AL120" i="7" s="1"/>
  <c r="BD139" i="7"/>
  <c r="BD138" i="7" s="1"/>
  <c r="AZ127" i="7"/>
  <c r="AZ126" i="7" s="1"/>
  <c r="AJ165" i="7"/>
  <c r="AJ164" i="7" s="1"/>
  <c r="AT155" i="7"/>
  <c r="AT154" i="7" s="1"/>
  <c r="BH203" i="7"/>
  <c r="BH202" i="7" s="1"/>
  <c r="AP145" i="7"/>
  <c r="AP144" i="7" s="1"/>
  <c r="AH193" i="7"/>
  <c r="AH192" i="7" s="1"/>
  <c r="BJ175" i="7"/>
  <c r="BJ174" i="7" s="1"/>
  <c r="AH169" i="7"/>
  <c r="AH168" i="7" s="1"/>
  <c r="AT175" i="7"/>
  <c r="AT174" i="7" s="1"/>
  <c r="AZ125" i="7"/>
  <c r="AZ124" i="7" s="1"/>
  <c r="X173" i="7"/>
  <c r="X172" i="7" s="1"/>
  <c r="AX191" i="7"/>
  <c r="AX190" i="7" s="1"/>
  <c r="AF149" i="7"/>
  <c r="AF148" i="7" s="1"/>
  <c r="AX169" i="7"/>
  <c r="AX168" i="7" s="1"/>
  <c r="BF161" i="7"/>
  <c r="BF160" i="7" s="1"/>
  <c r="N111" i="7"/>
  <c r="N110" i="7" s="1"/>
  <c r="AT203" i="7"/>
  <c r="AT202" i="7" s="1"/>
  <c r="AH201" i="7"/>
  <c r="AH200" i="7" s="1"/>
  <c r="T181" i="7"/>
  <c r="T180" i="7" s="1"/>
  <c r="AT119" i="7"/>
  <c r="AT118" i="7" s="1"/>
  <c r="R203" i="7"/>
  <c r="R202" i="7" s="1"/>
  <c r="AH185" i="7"/>
  <c r="AH184" i="7" s="1"/>
  <c r="X191" i="7"/>
  <c r="X190" i="7" s="1"/>
  <c r="AT199" i="7"/>
  <c r="AT198" i="7" s="1"/>
  <c r="AV111" i="7"/>
  <c r="AV110" i="7" s="1"/>
  <c r="AN109" i="7"/>
  <c r="AN108" i="7" s="1"/>
  <c r="Z203" i="7"/>
  <c r="Z202" i="7" s="1"/>
  <c r="N189" i="7"/>
  <c r="N188" i="7" s="1"/>
  <c r="P177" i="7"/>
  <c r="P176" i="7" s="1"/>
  <c r="N137" i="7"/>
  <c r="N136" i="7" s="1"/>
  <c r="BB145" i="7"/>
  <c r="BB144" i="7" s="1"/>
  <c r="AD119" i="7"/>
  <c r="AD118" i="7" s="1"/>
  <c r="R171" i="7"/>
  <c r="R170" i="7" s="1"/>
  <c r="AX173" i="7"/>
  <c r="AX172" i="7" s="1"/>
  <c r="AT111" i="7"/>
  <c r="AT110" i="7" s="1"/>
  <c r="AX165" i="7"/>
  <c r="AX164" i="7" s="1"/>
  <c r="AR155" i="7"/>
  <c r="AR154" i="7" s="1"/>
  <c r="BD141" i="7"/>
  <c r="BD140" i="7" s="1"/>
  <c r="AB159" i="7"/>
  <c r="AB158" i="7" s="1"/>
  <c r="BD189" i="7"/>
  <c r="BD188" i="7" s="1"/>
  <c r="AL145" i="7"/>
  <c r="AL144" i="7" s="1"/>
  <c r="Z139" i="7"/>
  <c r="Z138" i="7" s="1"/>
  <c r="R167" i="7"/>
  <c r="R166" i="7" s="1"/>
  <c r="AZ165" i="7"/>
  <c r="AZ164" i="7" s="1"/>
  <c r="R175" i="7"/>
  <c r="R174" i="7" s="1"/>
  <c r="AN175" i="7"/>
  <c r="AN174" i="7" s="1"/>
  <c r="AR133" i="7"/>
  <c r="AR132" i="7" s="1"/>
  <c r="AD175" i="7"/>
  <c r="AD174" i="7" s="1"/>
  <c r="AT191" i="7"/>
  <c r="AT190" i="7" s="1"/>
  <c r="P153" i="7"/>
  <c r="P152" i="7" s="1"/>
  <c r="BF179" i="7"/>
  <c r="BF178" i="7" s="1"/>
  <c r="V139" i="7"/>
  <c r="V138" i="7" s="1"/>
  <c r="AX149" i="7"/>
  <c r="AX148" i="7" s="1"/>
  <c r="V167" i="7"/>
  <c r="V166" i="7" s="1"/>
  <c r="P143" i="7"/>
  <c r="P142" i="7" s="1"/>
  <c r="AR153" i="7"/>
  <c r="AR152" i="7" s="1"/>
  <c r="AN145" i="7"/>
  <c r="AN144" i="7" s="1"/>
  <c r="R135" i="7"/>
  <c r="R134" i="7" s="1"/>
  <c r="AX105" i="7"/>
  <c r="AX104" i="7" s="1"/>
  <c r="BB193" i="7"/>
  <c r="BB192" i="7" s="1"/>
  <c r="AL185" i="7"/>
  <c r="AL184" i="7" s="1"/>
  <c r="AF173" i="7"/>
  <c r="AF172" i="7" s="1"/>
  <c r="AZ157" i="7"/>
  <c r="AZ156" i="7" s="1"/>
  <c r="AD199" i="7"/>
  <c r="AD198" i="7" s="1"/>
  <c r="AF179" i="7"/>
  <c r="AF178" i="7" s="1"/>
  <c r="BF205" i="7"/>
  <c r="BF204" i="7" s="1"/>
  <c r="AV117" i="7"/>
  <c r="AV116" i="7" s="1"/>
  <c r="X99" i="7"/>
  <c r="X98" i="7" s="1"/>
  <c r="AL203" i="7"/>
  <c r="AL202" i="7" s="1"/>
  <c r="T183" i="7"/>
  <c r="T182" i="7" s="1"/>
  <c r="AZ189" i="7"/>
  <c r="AZ188" i="7" s="1"/>
  <c r="BB157" i="7"/>
  <c r="BB156" i="7" s="1"/>
  <c r="AT167" i="7"/>
  <c r="AT166" i="7" s="1"/>
  <c r="AL129" i="7"/>
  <c r="AL128" i="7" s="1"/>
  <c r="AF151" i="7"/>
  <c r="AF150" i="7" s="1"/>
  <c r="BD197" i="7"/>
  <c r="BD196" i="7" s="1"/>
  <c r="BF113" i="7"/>
  <c r="BF112" i="7" s="1"/>
  <c r="P121" i="7"/>
  <c r="P120" i="7" s="1"/>
  <c r="R149" i="7"/>
  <c r="R148" i="7" s="1"/>
  <c r="Z125" i="7"/>
  <c r="Z124" i="7" s="1"/>
  <c r="AD159" i="7"/>
  <c r="AD158" i="7" s="1"/>
  <c r="BB109" i="7"/>
  <c r="BB108" i="7" s="1"/>
  <c r="AB165" i="7"/>
  <c r="AB164" i="7" s="1"/>
  <c r="AF117" i="7"/>
  <c r="AF116" i="7" s="1"/>
  <c r="X187" i="7"/>
  <c r="X186" i="7" s="1"/>
  <c r="N155" i="7"/>
  <c r="N154" i="7" s="1"/>
  <c r="AD147" i="7"/>
  <c r="AD146" i="7" s="1"/>
  <c r="R191" i="7"/>
  <c r="R190" i="7" s="1"/>
  <c r="AT157" i="7"/>
  <c r="AT156" i="7" s="1"/>
  <c r="AV183" i="7"/>
  <c r="AV182" i="7" s="1"/>
  <c r="AX195" i="7"/>
  <c r="AX194" i="7" s="1"/>
  <c r="AF157" i="7"/>
  <c r="AF156" i="7" s="1"/>
  <c r="AN161" i="7"/>
  <c r="AN160" i="7" s="1"/>
  <c r="AT143" i="7"/>
  <c r="AT142" i="7" s="1"/>
  <c r="AT159" i="7"/>
  <c r="AT158" i="7" s="1"/>
  <c r="AV161" i="7"/>
  <c r="AV160" i="7" s="1"/>
  <c r="Z151" i="7"/>
  <c r="Z150" i="7" s="1"/>
  <c r="BH157" i="7"/>
  <c r="BH156" i="7" s="1"/>
  <c r="P187" i="7"/>
  <c r="P186" i="7" s="1"/>
  <c r="AR121" i="7"/>
  <c r="AR120" i="7" s="1"/>
  <c r="AD151" i="7"/>
  <c r="AD150" i="7" s="1"/>
  <c r="BH201" i="7"/>
  <c r="BH200" i="7" s="1"/>
  <c r="Z183" i="7"/>
  <c r="Z182" i="7" s="1"/>
  <c r="T171" i="7"/>
  <c r="T170" i="7" s="1"/>
  <c r="V175" i="7"/>
  <c r="V174" i="7" s="1"/>
  <c r="V185" i="7"/>
  <c r="V184" i="7" s="1"/>
  <c r="BF185" i="7"/>
  <c r="BF184" i="7" s="1"/>
  <c r="AJ197" i="7"/>
  <c r="AJ196" i="7" s="1"/>
  <c r="BH115" i="7"/>
  <c r="BH114" i="7" s="1"/>
  <c r="V115" i="7"/>
  <c r="V114" i="7" s="1"/>
  <c r="AP123" i="7"/>
  <c r="AP122" i="7" s="1"/>
  <c r="V189" i="7"/>
  <c r="V188" i="7" s="1"/>
  <c r="AN201" i="7"/>
  <c r="AN200" i="7" s="1"/>
  <c r="AT189" i="7"/>
  <c r="AT188" i="7" s="1"/>
  <c r="AB193" i="7"/>
  <c r="AB192" i="7" s="1"/>
  <c r="BD205" i="7"/>
  <c r="BD204" i="7" s="1"/>
  <c r="T121" i="7"/>
  <c r="T120" i="7" s="1"/>
  <c r="AJ167" i="7"/>
  <c r="AJ166" i="7" s="1"/>
  <c r="P183" i="7"/>
  <c r="P182" i="7" s="1"/>
  <c r="AF201" i="7"/>
  <c r="AF200" i="7" s="1"/>
  <c r="AH105" i="7"/>
  <c r="AH104" i="7" s="1"/>
  <c r="V121" i="7"/>
  <c r="V120" i="7" s="1"/>
  <c r="AT139" i="7"/>
  <c r="AT138" i="7" s="1"/>
  <c r="AF195" i="7"/>
  <c r="AF194" i="7" s="1"/>
  <c r="AL171" i="7"/>
  <c r="AL170" i="7" s="1"/>
  <c r="X201" i="7"/>
  <c r="X200" i="7" s="1"/>
  <c r="Z115" i="7"/>
  <c r="Z114" i="7" s="1"/>
  <c r="BJ189" i="7"/>
  <c r="BJ188" i="7" s="1"/>
  <c r="AJ193" i="7"/>
  <c r="AJ192" i="7" s="1"/>
  <c r="AB161" i="7"/>
  <c r="AB160" i="7" s="1"/>
  <c r="AN135" i="7"/>
  <c r="AN134" i="7" s="1"/>
  <c r="AV181" i="7"/>
  <c r="AV180" i="7" s="1"/>
  <c r="V123" i="7"/>
  <c r="V122" i="7" s="1"/>
  <c r="BB139" i="7"/>
  <c r="BB138" i="7" s="1"/>
  <c r="AP189" i="7"/>
  <c r="AP188" i="7" s="1"/>
  <c r="AX161" i="7"/>
  <c r="AX160" i="7" s="1"/>
  <c r="BH177" i="7"/>
  <c r="BH176" i="7" s="1"/>
  <c r="BF157" i="7"/>
  <c r="BF156" i="7" s="1"/>
  <c r="X189" i="7"/>
  <c r="X188" i="7" s="1"/>
  <c r="N159" i="7"/>
  <c r="N158" i="7" s="1"/>
  <c r="T199" i="7"/>
  <c r="T198" i="7" s="1"/>
  <c r="BD153" i="7"/>
  <c r="BD152" i="7" s="1"/>
  <c r="AL175" i="7"/>
  <c r="AL174" i="7" s="1"/>
  <c r="AL127" i="7"/>
  <c r="AL126" i="7" s="1"/>
  <c r="V159" i="7"/>
  <c r="V158" i="7" s="1"/>
  <c r="P199" i="7"/>
  <c r="P198" i="7" s="1"/>
  <c r="AZ151" i="7"/>
  <c r="AZ150" i="7" s="1"/>
  <c r="AP165" i="7"/>
  <c r="AP164" i="7" s="1"/>
  <c r="BJ117" i="7"/>
  <c r="BJ116" i="7" s="1"/>
  <c r="AP111" i="7"/>
  <c r="AP110" i="7" s="1"/>
  <c r="R155" i="7"/>
  <c r="R154" i="7" s="1"/>
  <c r="AD145" i="7"/>
  <c r="AD144" i="7" s="1"/>
  <c r="AT127" i="7"/>
  <c r="AT126" i="7" s="1"/>
  <c r="X193" i="7"/>
  <c r="X192" i="7" s="1"/>
  <c r="AZ147" i="7"/>
  <c r="AZ146" i="7" s="1"/>
  <c r="BD161" i="7"/>
  <c r="BD160" i="7" s="1"/>
  <c r="BD147" i="7"/>
  <c r="BD146" i="7" s="1"/>
  <c r="V179" i="7"/>
  <c r="V178" i="7" s="1"/>
  <c r="AT163" i="7"/>
  <c r="AT162" i="7" s="1"/>
  <c r="AZ205" i="7"/>
  <c r="AZ204" i="7" s="1"/>
  <c r="BB127" i="7"/>
  <c r="BB126" i="7" s="1"/>
  <c r="AJ187" i="7"/>
  <c r="AJ186" i="7" s="1"/>
  <c r="AT185" i="7"/>
  <c r="AT184" i="7" s="1"/>
  <c r="AF171" i="7"/>
  <c r="AF170" i="7" s="1"/>
  <c r="AJ155" i="7"/>
  <c r="AJ154" i="7" s="1"/>
  <c r="BH83" i="7"/>
  <c r="BH82" i="7" s="1"/>
  <c r="BB71" i="7"/>
  <c r="BB70" i="7" s="1"/>
  <c r="BF45" i="7"/>
  <c r="BF44" i="7" s="1"/>
  <c r="AD17" i="7"/>
  <c r="AD16" i="7" s="1"/>
  <c r="BF39" i="7"/>
  <c r="BF38" i="7" s="1"/>
  <c r="AR45" i="7"/>
  <c r="AR44" i="7" s="1"/>
  <c r="AH11" i="7"/>
  <c r="AH10" i="7" s="1"/>
  <c r="R75" i="7"/>
  <c r="R74" i="7" s="1"/>
  <c r="AH69" i="7"/>
  <c r="AH68" i="7" s="1"/>
  <c r="BJ81" i="7"/>
  <c r="BJ80" i="7" s="1"/>
  <c r="BH47" i="7"/>
  <c r="BH46" i="7" s="1"/>
  <c r="AL37" i="7"/>
  <c r="AL36" i="7" s="1"/>
  <c r="P27" i="7"/>
  <c r="P26" i="7" s="1"/>
  <c r="BJ51" i="7"/>
  <c r="BJ50" i="7" s="1"/>
  <c r="AX73" i="7"/>
  <c r="AX72" i="7" s="1"/>
  <c r="AL19" i="7"/>
  <c r="AL18" i="7" s="1"/>
  <c r="AR49" i="7"/>
  <c r="AR48" i="7" s="1"/>
  <c r="AT23" i="7"/>
  <c r="AT22" i="7" s="1"/>
  <c r="AP67" i="7"/>
  <c r="AP66" i="7" s="1"/>
  <c r="BF63" i="7"/>
  <c r="BF62" i="7" s="1"/>
  <c r="Z155" i="7"/>
  <c r="Z154" i="7" s="1"/>
  <c r="AH67" i="7"/>
  <c r="AH66" i="7" s="1"/>
  <c r="AL53" i="7"/>
  <c r="AL52" i="7" s="1"/>
  <c r="BB29" i="7"/>
  <c r="BB28" i="7" s="1"/>
  <c r="BH41" i="7"/>
  <c r="BH40" i="7" s="1"/>
  <c r="AT47" i="7"/>
  <c r="AT46" i="7" s="1"/>
  <c r="BH107" i="7"/>
  <c r="BH106" i="7" s="1"/>
  <c r="Z53" i="7"/>
  <c r="Z52" i="7" s="1"/>
  <c r="AX85" i="7"/>
  <c r="AX84" i="7" s="1"/>
  <c r="BH69" i="7"/>
  <c r="BH68" i="7" s="1"/>
  <c r="X79" i="7"/>
  <c r="X78" i="7" s="1"/>
  <c r="P123" i="7"/>
  <c r="P122" i="7" s="1"/>
  <c r="AP121" i="7"/>
  <c r="AP120" i="7" s="1"/>
  <c r="R153" i="7"/>
  <c r="R152" i="7" s="1"/>
  <c r="N127" i="7"/>
  <c r="N126" i="7" s="1"/>
  <c r="AX145" i="7"/>
  <c r="AX144" i="7" s="1"/>
  <c r="AZ173" i="7"/>
  <c r="AZ172" i="7" s="1"/>
  <c r="Z121" i="7"/>
  <c r="Z120" i="7" s="1"/>
  <c r="AR93" i="7"/>
  <c r="AR92" i="7" s="1"/>
  <c r="Z191" i="7"/>
  <c r="Z190" i="7" s="1"/>
  <c r="AD129" i="7"/>
  <c r="AD128" i="7" s="1"/>
  <c r="AF199" i="7"/>
  <c r="AF198" i="7" s="1"/>
  <c r="V203" i="7"/>
  <c r="V202" i="7" s="1"/>
  <c r="AT129" i="7"/>
  <c r="AT128" i="7" s="1"/>
  <c r="AR131" i="7"/>
  <c r="AR130" i="7" s="1"/>
  <c r="BH163" i="7"/>
  <c r="BH162" i="7" s="1"/>
  <c r="N123" i="7"/>
  <c r="N122" i="7" s="1"/>
  <c r="AV145" i="7"/>
  <c r="AV144" i="7" s="1"/>
  <c r="BJ181" i="7"/>
  <c r="BJ180" i="7" s="1"/>
  <c r="Z187" i="7"/>
  <c r="Z186" i="7" s="1"/>
  <c r="AB169" i="7"/>
  <c r="AB168" i="7" s="1"/>
  <c r="AR169" i="7"/>
  <c r="AR168" i="7" s="1"/>
  <c r="AJ137" i="7"/>
  <c r="AJ136" i="7" s="1"/>
  <c r="AX181" i="7"/>
  <c r="AX180" i="7" s="1"/>
  <c r="BJ107" i="7"/>
  <c r="BJ106" i="7" s="1"/>
  <c r="AT201" i="7"/>
  <c r="AT200" i="7" s="1"/>
  <c r="AZ175" i="7"/>
  <c r="AZ174" i="7" s="1"/>
  <c r="AP205" i="7"/>
  <c r="AP204" i="7" s="1"/>
  <c r="T167" i="7"/>
  <c r="T166" i="7" s="1"/>
  <c r="P195" i="7"/>
  <c r="P194" i="7" s="1"/>
  <c r="AP173" i="7"/>
  <c r="AP172" i="7" s="1"/>
  <c r="BH123" i="7"/>
  <c r="BH122" i="7" s="1"/>
  <c r="AL131" i="7"/>
  <c r="AL130" i="7" s="1"/>
  <c r="Z127" i="7"/>
  <c r="Z126" i="7" s="1"/>
  <c r="N161" i="7"/>
  <c r="N160" i="7" s="1"/>
  <c r="BD177" i="7"/>
  <c r="BD176" i="7" s="1"/>
  <c r="BF149" i="7"/>
  <c r="BF148" i="7" s="1"/>
  <c r="R139" i="7"/>
  <c r="R138" i="7" s="1"/>
  <c r="AV205" i="7"/>
  <c r="AV204" i="7" s="1"/>
  <c r="AH175" i="7"/>
  <c r="AH174" i="7" s="1"/>
  <c r="AL147" i="7"/>
  <c r="AL146" i="7" s="1"/>
  <c r="AB153" i="7"/>
  <c r="AB152" i="7" s="1"/>
  <c r="BD191" i="7"/>
  <c r="BD190" i="7" s="1"/>
  <c r="BH205" i="7"/>
  <c r="BH204" i="7" s="1"/>
  <c r="AL163" i="7"/>
  <c r="AL162" i="7" s="1"/>
  <c r="V141" i="7"/>
  <c r="V140" i="7" s="1"/>
  <c r="AR203" i="7"/>
  <c r="AR202" i="7" s="1"/>
  <c r="AD107" i="7"/>
  <c r="AD106" i="7" s="1"/>
  <c r="R187" i="7"/>
  <c r="R186" i="7" s="1"/>
  <c r="AV167" i="7"/>
  <c r="AV166" i="7" s="1"/>
  <c r="BF195" i="7"/>
  <c r="BF194" i="7" s="1"/>
  <c r="Z181" i="7"/>
  <c r="Z180" i="7" s="1"/>
  <c r="AN129" i="7"/>
  <c r="AN128" i="7" s="1"/>
  <c r="AH141" i="7"/>
  <c r="AH140" i="7" s="1"/>
  <c r="AP135" i="7"/>
  <c r="AP134" i="7" s="1"/>
  <c r="P127" i="7"/>
  <c r="P126" i="7" s="1"/>
  <c r="AV201" i="7"/>
  <c r="AV200" i="7" s="1"/>
  <c r="N131" i="7"/>
  <c r="N130" i="7" s="1"/>
  <c r="AN177" i="7"/>
  <c r="AN176" i="7" s="1"/>
  <c r="P157" i="7"/>
  <c r="P156" i="7" s="1"/>
  <c r="BF141" i="7"/>
  <c r="BF140" i="7" s="1"/>
  <c r="V181" i="7"/>
  <c r="V180" i="7" s="1"/>
  <c r="AB157" i="7"/>
  <c r="AB156" i="7" s="1"/>
  <c r="BB183" i="7"/>
  <c r="BB182" i="7" s="1"/>
  <c r="AL205" i="7"/>
  <c r="AL204" i="7" s="1"/>
  <c r="AD171" i="7"/>
  <c r="AD170" i="7" s="1"/>
  <c r="AN95" i="7"/>
  <c r="AN94" i="7" s="1"/>
  <c r="AB195" i="7"/>
  <c r="AB194" i="7" s="1"/>
  <c r="AV177" i="7"/>
  <c r="AV176" i="7" s="1"/>
  <c r="AF189" i="7"/>
  <c r="AF188" i="7" s="1"/>
  <c r="AP161" i="7"/>
  <c r="AP160" i="7" s="1"/>
  <c r="AR141" i="7"/>
  <c r="AR140" i="7" s="1"/>
  <c r="P181" i="7"/>
  <c r="P180" i="7" s="1"/>
  <c r="AD191" i="7"/>
  <c r="AD190" i="7" s="1"/>
  <c r="AR97" i="7"/>
  <c r="AR96" i="7" s="1"/>
  <c r="P175" i="7"/>
  <c r="P174" i="7" s="1"/>
  <c r="BH183" i="7"/>
  <c r="BH182" i="7" s="1"/>
  <c r="BD169" i="7"/>
  <c r="BD168" i="7" s="1"/>
  <c r="N165" i="7"/>
  <c r="N164" i="7" s="1"/>
  <c r="AN127" i="7"/>
  <c r="AN126" i="7" s="1"/>
  <c r="AF147" i="7"/>
  <c r="AF146" i="7" s="1"/>
  <c r="AN165" i="7"/>
  <c r="AN164" i="7" s="1"/>
  <c r="R123" i="7"/>
  <c r="R122" i="7" s="1"/>
  <c r="BJ193" i="7"/>
  <c r="BJ192" i="7" s="1"/>
  <c r="AR157" i="7"/>
  <c r="AR156" i="7" s="1"/>
  <c r="AV131" i="7"/>
  <c r="AV130" i="7" s="1"/>
  <c r="AT141" i="7"/>
  <c r="AT140" i="7" s="1"/>
  <c r="BJ183" i="7"/>
  <c r="BJ182" i="7" s="1"/>
  <c r="AP153" i="7"/>
  <c r="AP152" i="7" s="1"/>
  <c r="AV147" i="7"/>
  <c r="AV146" i="7" s="1"/>
  <c r="R177" i="7"/>
  <c r="R176" i="7" s="1"/>
  <c r="AP117" i="7"/>
  <c r="AP116" i="7" s="1"/>
  <c r="T197" i="7"/>
  <c r="T196" i="7" s="1"/>
  <c r="P169" i="7"/>
  <c r="P168" i="7" s="1"/>
  <c r="Z133" i="7"/>
  <c r="Z132" i="7" s="1"/>
  <c r="AL189" i="7"/>
  <c r="AL188" i="7" s="1"/>
  <c r="AV119" i="7"/>
  <c r="AV118" i="7" s="1"/>
  <c r="AP177" i="7"/>
  <c r="AP176" i="7" s="1"/>
  <c r="AJ163" i="7"/>
  <c r="AJ162" i="7" s="1"/>
  <c r="AH205" i="7"/>
  <c r="AH204" i="7" s="1"/>
  <c r="AT187" i="7"/>
  <c r="AT186" i="7" s="1"/>
  <c r="BH175" i="7"/>
  <c r="BH174" i="7" s="1"/>
  <c r="BD157" i="7"/>
  <c r="BD156" i="7" s="1"/>
  <c r="AB145" i="7"/>
  <c r="AB144" i="7" s="1"/>
  <c r="AZ129" i="7"/>
  <c r="AZ128" i="7" s="1"/>
  <c r="AN121" i="7"/>
  <c r="AN120" i="7" s="1"/>
  <c r="AP151" i="7"/>
  <c r="AP150" i="7" s="1"/>
  <c r="BJ153" i="7"/>
  <c r="BJ152" i="7" s="1"/>
  <c r="AP191" i="7"/>
  <c r="AP190" i="7" s="1"/>
  <c r="AZ179" i="7"/>
  <c r="AZ178" i="7" s="1"/>
  <c r="AX111" i="7"/>
  <c r="AX110" i="7" s="1"/>
  <c r="BJ121" i="7"/>
  <c r="BJ120" i="7" s="1"/>
  <c r="BB205" i="7"/>
  <c r="BB204" i="7" s="1"/>
  <c r="R189" i="7"/>
  <c r="R188" i="7" s="1"/>
  <c r="AJ173" i="7"/>
  <c r="AJ172" i="7" s="1"/>
  <c r="N133" i="7"/>
  <c r="N132" i="7" s="1"/>
  <c r="N113" i="7"/>
  <c r="N112" i="7" s="1"/>
  <c r="AB125" i="7"/>
  <c r="AB124" i="7" s="1"/>
  <c r="AZ119" i="7"/>
  <c r="AZ118" i="7" s="1"/>
  <c r="AR177" i="7"/>
  <c r="AR176" i="7" s="1"/>
  <c r="BF163" i="7"/>
  <c r="BF162" i="7" s="1"/>
  <c r="T109" i="7"/>
  <c r="T108" i="7" s="1"/>
  <c r="AD181" i="7"/>
  <c r="AD180" i="7" s="1"/>
  <c r="BJ133" i="7"/>
  <c r="BJ132" i="7" s="1"/>
  <c r="AF159" i="7"/>
  <c r="AF158" i="7" s="1"/>
  <c r="BD201" i="7"/>
  <c r="BD200" i="7" s="1"/>
  <c r="AB127" i="7"/>
  <c r="AB126" i="7" s="1"/>
  <c r="P147" i="7"/>
  <c r="P146" i="7" s="1"/>
  <c r="BJ135" i="7"/>
  <c r="BJ134" i="7" s="1"/>
  <c r="AR161" i="7"/>
  <c r="AR160" i="7" s="1"/>
  <c r="AF135" i="7"/>
  <c r="AF134" i="7" s="1"/>
  <c r="BH145" i="7"/>
  <c r="BH144" i="7" s="1"/>
  <c r="AR139" i="7"/>
  <c r="AR138" i="7" s="1"/>
  <c r="AF161" i="7"/>
  <c r="AF160" i="7" s="1"/>
  <c r="AB151" i="7"/>
  <c r="AB150" i="7" s="1"/>
  <c r="AH197" i="7"/>
  <c r="AH196" i="7" s="1"/>
  <c r="Z157" i="7"/>
  <c r="Z156" i="7" s="1"/>
  <c r="N195" i="7"/>
  <c r="N194" i="7" s="1"/>
  <c r="N151" i="7"/>
  <c r="N150" i="7" s="1"/>
  <c r="BJ195" i="7"/>
  <c r="BJ194" i="7" s="1"/>
  <c r="BH189" i="7"/>
  <c r="BH188" i="7" s="1"/>
  <c r="BB169" i="7"/>
  <c r="BB168" i="7" s="1"/>
  <c r="BF177" i="7"/>
  <c r="BF176" i="7" s="1"/>
  <c r="R183" i="7"/>
  <c r="R182" i="7" s="1"/>
  <c r="BH117" i="7"/>
  <c r="BH116" i="7" s="1"/>
  <c r="BF199" i="7"/>
  <c r="BF198" i="7" s="1"/>
  <c r="V183" i="7"/>
  <c r="V182" i="7" s="1"/>
  <c r="AJ185" i="7"/>
  <c r="AJ184" i="7" s="1"/>
  <c r="BH101" i="7"/>
  <c r="BH100" i="7" s="1"/>
  <c r="BD195" i="7"/>
  <c r="BD194" i="7" s="1"/>
  <c r="AV185" i="7"/>
  <c r="AV184" i="7" s="1"/>
  <c r="BF173" i="7"/>
  <c r="BF172" i="7" s="1"/>
  <c r="X143" i="7"/>
  <c r="X142" i="7" s="1"/>
  <c r="BJ111" i="7"/>
  <c r="BJ110" i="7" s="1"/>
  <c r="X205" i="7"/>
  <c r="X204" i="7" s="1"/>
  <c r="R205" i="7"/>
  <c r="R204" i="7" s="1"/>
  <c r="AJ181" i="7"/>
  <c r="AJ180" i="7" s="1"/>
  <c r="AV165" i="7"/>
  <c r="AV164" i="7" s="1"/>
  <c r="AR117" i="7"/>
  <c r="AR116" i="7" s="1"/>
  <c r="AX137" i="7"/>
  <c r="AX136" i="7" s="1"/>
  <c r="AF119" i="7"/>
  <c r="AF118" i="7" s="1"/>
  <c r="AH203" i="7"/>
  <c r="AH202" i="7" s="1"/>
  <c r="AF143" i="7"/>
  <c r="AF142" i="7" s="1"/>
  <c r="AN123" i="7"/>
  <c r="AN122" i="7" s="1"/>
  <c r="P137" i="7"/>
  <c r="P136" i="7" s="1"/>
  <c r="AN189" i="7"/>
  <c r="AN188" i="7" s="1"/>
  <c r="X127" i="7"/>
  <c r="X126" i="7" s="1"/>
  <c r="AD183" i="7"/>
  <c r="AD182" i="7" s="1"/>
  <c r="AH135" i="7"/>
  <c r="AH134" i="7" s="1"/>
  <c r="AZ195" i="7"/>
  <c r="AZ194" i="7" s="1"/>
  <c r="AF133" i="7"/>
  <c r="AF132" i="7" s="1"/>
  <c r="BH141" i="7"/>
  <c r="BH140" i="7" s="1"/>
  <c r="AB179" i="7"/>
  <c r="AB178" i="7" s="1"/>
  <c r="BD159" i="7"/>
  <c r="BD158" i="7" s="1"/>
  <c r="AN195" i="7"/>
  <c r="AN194" i="7" s="1"/>
  <c r="AN167" i="7"/>
  <c r="AN166" i="7" s="1"/>
  <c r="BH193" i="7"/>
  <c r="BH192" i="7" s="1"/>
  <c r="AF191" i="7"/>
  <c r="AF190" i="7" s="1"/>
  <c r="N177" i="7"/>
  <c r="N176" i="7" s="1"/>
  <c r="AB181" i="7"/>
  <c r="AB180" i="7" s="1"/>
  <c r="BH137" i="7"/>
  <c r="BH136" i="7" s="1"/>
  <c r="BB179" i="7"/>
  <c r="BB178" i="7" s="1"/>
  <c r="AX193" i="7"/>
  <c r="AX192" i="7" s="1"/>
  <c r="AV153" i="7"/>
  <c r="AV152" i="7" s="1"/>
  <c r="BB181" i="7"/>
  <c r="BB180" i="7" s="1"/>
  <c r="X137" i="7"/>
  <c r="X136" i="7" s="1"/>
  <c r="BJ141" i="7"/>
  <c r="BJ140" i="7" s="1"/>
  <c r="AF165" i="7"/>
  <c r="AF164" i="7" s="1"/>
  <c r="AT195" i="7"/>
  <c r="AT194" i="7" s="1"/>
  <c r="AZ177" i="7"/>
  <c r="AZ176" i="7" s="1"/>
  <c r="R117" i="7"/>
  <c r="R116" i="7" s="1"/>
  <c r="AT197" i="7"/>
  <c r="AT196" i="7" s="1"/>
  <c r="BH199" i="7"/>
  <c r="BH198" i="7" s="1"/>
  <c r="AP181" i="7"/>
  <c r="AP180" i="7" s="1"/>
  <c r="AL181" i="7"/>
  <c r="AL180" i="7" s="1"/>
  <c r="AH143" i="7"/>
  <c r="AH142" i="7" s="1"/>
  <c r="N107" i="7"/>
  <c r="N106" i="7" s="1"/>
  <c r="AL197" i="7"/>
  <c r="AL196" i="7" s="1"/>
  <c r="BB185" i="7"/>
  <c r="BB184" i="7" s="1"/>
  <c r="AV173" i="7"/>
  <c r="AV172" i="7" s="1"/>
  <c r="R125" i="7"/>
  <c r="R124" i="7" s="1"/>
  <c r="V143" i="7"/>
  <c r="V142" i="7" s="1"/>
  <c r="AX127" i="7"/>
  <c r="AX126" i="7" s="1"/>
  <c r="V155" i="7"/>
  <c r="V154" i="7" s="1"/>
  <c r="T155" i="7"/>
  <c r="T154" i="7" s="1"/>
  <c r="Z131" i="7"/>
  <c r="Z130" i="7" s="1"/>
  <c r="AV141" i="7"/>
  <c r="AV140" i="7" s="1"/>
  <c r="AD197" i="7"/>
  <c r="AD196" i="7" s="1"/>
  <c r="AR147" i="7"/>
  <c r="AR146" i="7" s="1"/>
  <c r="BB201" i="7"/>
  <c r="BB200" i="7" s="1"/>
  <c r="AZ185" i="7"/>
  <c r="AZ184" i="7" s="1"/>
  <c r="R161" i="7"/>
  <c r="R160" i="7" s="1"/>
  <c r="AZ143" i="7"/>
  <c r="AZ142" i="7" s="1"/>
  <c r="BH161" i="7"/>
  <c r="BH160" i="7" s="1"/>
  <c r="BJ191" i="7"/>
  <c r="BJ190" i="7" s="1"/>
  <c r="BB165" i="7"/>
  <c r="BB164" i="7" s="1"/>
  <c r="AX199" i="7"/>
  <c r="AX198" i="7" s="1"/>
  <c r="AZ153" i="7"/>
  <c r="AZ152" i="7" s="1"/>
  <c r="AN131" i="7"/>
  <c r="AN130" i="7" s="1"/>
  <c r="AN185" i="7"/>
  <c r="AN184" i="7" s="1"/>
  <c r="AT147" i="7"/>
  <c r="AT146" i="7" s="1"/>
  <c r="X185" i="7"/>
  <c r="X184" i="7" s="1"/>
  <c r="BD145" i="7"/>
  <c r="BD144" i="7" s="1"/>
  <c r="BB189" i="7"/>
  <c r="BB188" i="7" s="1"/>
  <c r="Z199" i="7"/>
  <c r="Z198" i="7" s="1"/>
  <c r="AV157" i="7"/>
  <c r="AV156" i="7" s="1"/>
  <c r="AR163" i="7"/>
  <c r="AR162" i="7" s="1"/>
  <c r="BB141" i="7"/>
  <c r="BB140" i="7" s="1"/>
  <c r="AD125" i="7"/>
  <c r="AD124" i="7" s="1"/>
  <c r="AR191" i="7"/>
  <c r="AR190" i="7" s="1"/>
  <c r="P193" i="7"/>
  <c r="P192" i="7" s="1"/>
  <c r="AF175" i="7"/>
  <c r="AF174" i="7" s="1"/>
  <c r="AB173" i="7"/>
  <c r="AB172" i="7" s="1"/>
  <c r="BF181" i="7"/>
  <c r="BF180" i="7" s="1"/>
  <c r="BF191" i="7"/>
  <c r="BF190" i="7" s="1"/>
  <c r="BJ199" i="7"/>
  <c r="BJ198" i="7" s="1"/>
  <c r="R199" i="7"/>
  <c r="R198" i="7" s="1"/>
  <c r="BD99" i="7"/>
  <c r="BD98" i="7" s="1"/>
  <c r="P115" i="7"/>
  <c r="P114" i="7" s="1"/>
  <c r="X129" i="7"/>
  <c r="X128" i="7" s="1"/>
  <c r="AH171" i="7"/>
  <c r="AH170" i="7" s="1"/>
  <c r="AH177" i="7"/>
  <c r="AH176" i="7" s="1"/>
  <c r="AZ183" i="7"/>
  <c r="AZ182" i="7" s="1"/>
  <c r="AP199" i="7"/>
  <c r="AP198" i="7" s="1"/>
  <c r="T153" i="7"/>
  <c r="T152" i="7" s="1"/>
  <c r="AX109" i="7"/>
  <c r="AX108" i="7" s="1"/>
  <c r="AJ175" i="7"/>
  <c r="AJ174" i="7" s="1"/>
  <c r="P201" i="7"/>
  <c r="P200" i="7" s="1"/>
  <c r="Z201" i="7"/>
  <c r="Z200" i="7" s="1"/>
  <c r="X95" i="7"/>
  <c r="X94" i="7" s="1"/>
  <c r="AH123" i="7"/>
  <c r="AH122" i="7" s="1"/>
  <c r="BJ151" i="7"/>
  <c r="BJ150" i="7" s="1"/>
  <c r="BD179" i="7"/>
  <c r="BD178" i="7" s="1"/>
  <c r="Z175" i="7"/>
  <c r="Z174" i="7" s="1"/>
  <c r="V151" i="7"/>
  <c r="V150" i="7" s="1"/>
  <c r="AP171" i="7"/>
  <c r="AP170" i="7" s="1"/>
  <c r="BD115" i="7"/>
  <c r="BD114" i="7" s="1"/>
  <c r="X167" i="7"/>
  <c r="X166" i="7" s="1"/>
  <c r="AX115" i="7"/>
  <c r="AX114" i="7" s="1"/>
  <c r="AV197" i="7"/>
  <c r="AV196" i="7" s="1"/>
  <c r="AH111" i="7"/>
  <c r="AH110" i="7" s="1"/>
  <c r="AP163" i="7"/>
  <c r="AP162" i="7" s="1"/>
  <c r="BD173" i="7"/>
  <c r="BD172" i="7" s="1"/>
  <c r="AP179" i="7"/>
  <c r="AP178" i="7" s="1"/>
  <c r="V187" i="7"/>
  <c r="V186" i="7" s="1"/>
  <c r="AH145" i="7"/>
  <c r="AH144" i="7" s="1"/>
  <c r="R169" i="7"/>
  <c r="R168" i="7" s="1"/>
  <c r="AJ123" i="7"/>
  <c r="AJ122" i="7" s="1"/>
  <c r="AF183" i="7"/>
  <c r="AF182" i="7" s="1"/>
  <c r="BH147" i="7"/>
  <c r="BH146" i="7" s="1"/>
  <c r="T191" i="7"/>
  <c r="T190" i="7" s="1"/>
  <c r="BF175" i="7"/>
  <c r="BF174" i="7" s="1"/>
  <c r="BB171" i="7"/>
  <c r="BB170" i="7" s="1"/>
  <c r="BH195" i="7"/>
  <c r="BH194" i="7" s="1"/>
  <c r="AR145" i="7"/>
  <c r="AR144" i="7" s="1"/>
  <c r="AB129" i="7"/>
  <c r="AB128" i="7" s="1"/>
  <c r="Z123" i="7"/>
  <c r="Z122" i="7" s="1"/>
  <c r="BD95" i="7"/>
  <c r="BD94" i="7" s="1"/>
  <c r="X169" i="7"/>
  <c r="X168" i="7" s="1"/>
  <c r="AH117" i="7"/>
  <c r="AH116" i="7" s="1"/>
  <c r="AP137" i="7"/>
  <c r="AP136" i="7" s="1"/>
  <c r="AR183" i="7"/>
  <c r="AR182" i="7" s="1"/>
  <c r="T159" i="7"/>
  <c r="T158" i="7" s="1"/>
  <c r="R181" i="7"/>
  <c r="R180" i="7" s="1"/>
  <c r="P163" i="7"/>
  <c r="P162" i="7" s="1"/>
  <c r="AJ199" i="7"/>
  <c r="AJ198" i="7" s="1"/>
  <c r="V117" i="7"/>
  <c r="V116" i="7" s="1"/>
  <c r="AJ191" i="7"/>
  <c r="AJ190" i="7" s="1"/>
  <c r="T185" i="7"/>
  <c r="T184" i="7" s="1"/>
  <c r="AB97" i="7"/>
  <c r="AB96" i="7" s="1"/>
  <c r="AJ205" i="7"/>
  <c r="AJ204" i="7" s="1"/>
  <c r="AZ171" i="7"/>
  <c r="AZ170" i="7" s="1"/>
  <c r="AN155" i="7"/>
  <c r="AN154" i="7" s="1"/>
  <c r="AF69" i="7"/>
  <c r="AF68" i="7" s="1"/>
  <c r="AH41" i="7"/>
  <c r="AH40" i="7" s="1"/>
  <c r="AT65" i="7"/>
  <c r="AT64" i="7" s="1"/>
  <c r="V15" i="7"/>
  <c r="V14" i="7" s="1"/>
  <c r="AH35" i="7"/>
  <c r="AH34" i="7" s="1"/>
  <c r="BD39" i="7"/>
  <c r="BD38" i="7" s="1"/>
  <c r="R9" i="7"/>
  <c r="R8" i="7" s="1"/>
  <c r="V79" i="7"/>
  <c r="V78" i="7" s="1"/>
  <c r="BF47" i="7"/>
  <c r="BF46" i="7" s="1"/>
  <c r="AV67" i="7"/>
  <c r="AV66" i="7" s="1"/>
  <c r="P41" i="7"/>
  <c r="P40" i="7" s="1"/>
  <c r="AP27" i="7"/>
  <c r="AP26" i="7" s="1"/>
  <c r="AJ21" i="7"/>
  <c r="AJ20" i="7" s="1"/>
  <c r="AL35" i="7"/>
  <c r="AL34" i="7" s="1"/>
  <c r="AP61" i="7"/>
  <c r="AP60" i="7" s="1"/>
  <c r="N17" i="7"/>
  <c r="N16" i="7" s="1"/>
  <c r="BD43" i="7"/>
  <c r="BD42" i="7" s="1"/>
  <c r="X101" i="7"/>
  <c r="X100" i="7" s="1"/>
  <c r="BH57" i="7"/>
  <c r="BH56" i="7" s="1"/>
  <c r="AV53" i="7"/>
  <c r="AV52" i="7" s="1"/>
  <c r="AX19" i="7"/>
  <c r="AX18" i="7" s="1"/>
  <c r="AZ79" i="7"/>
  <c r="AZ78" i="7" s="1"/>
  <c r="AR21" i="7"/>
  <c r="AR20" i="7" s="1"/>
  <c r="BH95" i="7"/>
  <c r="BH94" i="7" s="1"/>
  <c r="P35" i="7"/>
  <c r="P34" i="7" s="1"/>
  <c r="AX23" i="7"/>
  <c r="AX22" i="7" s="1"/>
  <c r="AX83" i="7"/>
  <c r="AX82" i="7" s="1"/>
  <c r="AP25" i="7"/>
  <c r="AP24" i="7" s="1"/>
  <c r="AL89" i="7"/>
  <c r="AL88" i="7" s="1"/>
  <c r="AT35" i="7"/>
  <c r="AT34" i="7" s="1"/>
  <c r="BH65" i="7"/>
  <c r="BH64" i="7" s="1"/>
  <c r="X89" i="7"/>
  <c r="X88" i="7" s="1"/>
  <c r="R51" i="7"/>
  <c r="R50" i="7" s="1"/>
  <c r="Z43" i="7"/>
  <c r="Z42" i="7" s="1"/>
  <c r="AD21" i="7"/>
  <c r="AD20" i="7" s="1"/>
  <c r="BJ45" i="7"/>
  <c r="BJ44" i="7" s="1"/>
  <c r="AB25" i="7"/>
  <c r="AB24" i="7" s="1"/>
  <c r="AJ23" i="7"/>
  <c r="AJ22" i="7" s="1"/>
  <c r="R21" i="7"/>
  <c r="R20" i="7" s="1"/>
  <c r="AX71" i="7"/>
  <c r="AX70" i="7" s="1"/>
  <c r="BF93" i="7"/>
  <c r="BF92" i="7" s="1"/>
  <c r="AB29" i="7"/>
  <c r="AB28" i="7" s="1"/>
  <c r="BJ11" i="7"/>
  <c r="BJ10" i="7" s="1"/>
  <c r="V9" i="7"/>
  <c r="V8" i="7" s="1"/>
  <c r="BF203" i="7"/>
  <c r="BF202" i="7" s="1"/>
  <c r="AP19" i="7"/>
  <c r="AP18" i="7" s="1"/>
  <c r="AZ33" i="7"/>
  <c r="AZ32" i="7" s="1"/>
  <c r="AJ89" i="7"/>
  <c r="AJ88" i="7" s="1"/>
  <c r="T79" i="7"/>
  <c r="T78" i="7" s="1"/>
  <c r="AR15" i="7"/>
  <c r="AR14" i="7" s="1"/>
  <c r="Z59" i="7"/>
  <c r="Z58" i="7" s="1"/>
  <c r="V17" i="7"/>
  <c r="V16" i="7" s="1"/>
  <c r="AL17" i="7"/>
  <c r="AL16" i="7" s="1"/>
  <c r="AD121" i="7"/>
  <c r="AD120" i="7" s="1"/>
  <c r="AH53" i="7"/>
  <c r="AH52" i="7" s="1"/>
  <c r="AX11" i="7"/>
  <c r="AX10" i="7" s="1"/>
  <c r="N69" i="7"/>
  <c r="N68" i="7" s="1"/>
  <c r="AT33" i="7"/>
  <c r="AT32" i="7" s="1"/>
  <c r="N15" i="7"/>
  <c r="N14" i="7" s="1"/>
  <c r="BH61" i="7"/>
  <c r="BH60" i="7" s="1"/>
  <c r="BD69" i="7"/>
  <c r="BD68" i="7" s="1"/>
  <c r="BF19" i="7"/>
  <c r="BF18" i="7" s="1"/>
  <c r="AN51" i="7"/>
  <c r="AN50" i="7" s="1"/>
  <c r="V29" i="7"/>
  <c r="V28" i="7" s="1"/>
  <c r="N71" i="7"/>
  <c r="N70" i="7" s="1"/>
  <c r="BH143" i="7"/>
  <c r="BH142" i="7" s="1"/>
  <c r="AB37" i="7"/>
  <c r="AB36" i="7" s="1"/>
  <c r="AR69" i="7"/>
  <c r="AR68" i="7" s="1"/>
  <c r="AD11" i="7"/>
  <c r="AD10" i="7" s="1"/>
  <c r="T57" i="7"/>
  <c r="T56" i="7" s="1"/>
  <c r="BD45" i="7"/>
  <c r="BD44" i="7" s="1"/>
  <c r="AX17" i="7"/>
  <c r="AX16" i="7" s="1"/>
  <c r="BJ31" i="7"/>
  <c r="BJ30" i="7" s="1"/>
  <c r="X9" i="7"/>
  <c r="X8" i="7" s="1"/>
  <c r="AL101" i="7"/>
  <c r="AL100" i="7" s="1"/>
  <c r="AH23" i="7"/>
  <c r="AH22" i="7" s="1"/>
  <c r="BB103" i="7"/>
  <c r="BB102" i="7" s="1"/>
  <c r="X33" i="7"/>
  <c r="X32" i="7" s="1"/>
  <c r="N11" i="7"/>
  <c r="N10" i="7" s="1"/>
  <c r="AL45" i="7"/>
  <c r="AL44" i="7" s="1"/>
  <c r="AR31" i="7"/>
  <c r="AR30" i="7" s="1"/>
  <c r="AF31" i="7"/>
  <c r="AF30" i="7" s="1"/>
  <c r="AT67" i="7"/>
  <c r="AT66" i="7" s="1"/>
  <c r="N41" i="7"/>
  <c r="N40" i="7" s="1"/>
  <c r="AP11" i="7"/>
  <c r="AP10" i="7" s="1"/>
  <c r="AT11" i="7"/>
  <c r="AT10" i="7" s="1"/>
  <c r="BJ69" i="7"/>
  <c r="BJ68" i="7" s="1"/>
  <c r="AH27" i="7"/>
  <c r="AH26" i="7" s="1"/>
  <c r="R39" i="7"/>
  <c r="R38" i="7" s="1"/>
  <c r="AJ71" i="7"/>
  <c r="AJ70" i="7" s="1"/>
  <c r="P45" i="7"/>
  <c r="P44" i="7" s="1"/>
  <c r="AZ141" i="7"/>
  <c r="AZ140" i="7" s="1"/>
  <c r="BB155" i="7"/>
  <c r="BB154" i="7" s="1"/>
  <c r="AH115" i="7"/>
  <c r="AH114" i="7" s="1"/>
  <c r="BH125" i="7"/>
  <c r="BH124" i="7" s="1"/>
  <c r="AB131" i="7"/>
  <c r="AB130" i="7" s="1"/>
  <c r="AN111" i="7"/>
  <c r="AN110" i="7" s="1"/>
  <c r="AF107" i="7"/>
  <c r="AF106" i="7" s="1"/>
  <c r="AJ125" i="7"/>
  <c r="AJ124" i="7" s="1"/>
  <c r="AP115" i="7"/>
  <c r="AP114" i="7" s="1"/>
  <c r="AZ101" i="7"/>
  <c r="AZ100" i="7" s="1"/>
  <c r="N95" i="7"/>
  <c r="N94" i="7" s="1"/>
  <c r="BD101" i="7"/>
  <c r="BD100" i="7" s="1"/>
  <c r="AV129" i="7"/>
  <c r="AV128" i="7" s="1"/>
  <c r="AJ97" i="7"/>
  <c r="AJ96" i="7" s="1"/>
  <c r="AL83" i="7"/>
  <c r="AL82" i="7" s="1"/>
  <c r="AX107" i="7"/>
  <c r="AX106" i="7" s="1"/>
  <c r="BF87" i="7"/>
  <c r="BF86" i="7" s="1"/>
  <c r="AD73" i="7"/>
  <c r="AD72" i="7" s="1"/>
  <c r="BJ145" i="7"/>
  <c r="BJ144" i="7" s="1"/>
  <c r="AR195" i="7"/>
  <c r="AR194" i="7" s="1"/>
  <c r="AP201" i="7"/>
  <c r="AP200" i="7" s="1"/>
  <c r="AX175" i="7"/>
  <c r="AX174" i="7" s="1"/>
  <c r="AR119" i="7"/>
  <c r="AR118" i="7" s="1"/>
  <c r="T163" i="7"/>
  <c r="T162" i="7" s="1"/>
  <c r="AP141" i="7"/>
  <c r="AP140" i="7" s="1"/>
  <c r="T127" i="7"/>
  <c r="T126" i="7" s="1"/>
  <c r="AT121" i="7"/>
  <c r="AT120" i="7" s="1"/>
  <c r="BB9" i="7"/>
  <c r="BB8" i="7" s="1"/>
  <c r="BD51" i="7"/>
  <c r="BD50" i="7" s="1"/>
  <c r="AP21" i="7"/>
  <c r="AP20" i="7" s="1"/>
  <c r="AB13" i="7"/>
  <c r="AB12" i="7" s="1"/>
  <c r="BD29" i="7"/>
  <c r="BD28" i="7" s="1"/>
  <c r="N193" i="7"/>
  <c r="N192" i="7" s="1"/>
  <c r="V69" i="7"/>
  <c r="V68" i="7" s="1"/>
  <c r="AX47" i="7"/>
  <c r="AX46" i="7" s="1"/>
  <c r="BB67" i="7"/>
  <c r="BB66" i="7" s="1"/>
  <c r="AT41" i="7"/>
  <c r="AT40" i="7" s="1"/>
  <c r="BB37" i="7"/>
  <c r="BB36" i="7" s="1"/>
  <c r="AB55" i="7"/>
  <c r="AB54" i="7" s="1"/>
  <c r="V13" i="7"/>
  <c r="V12" i="7" s="1"/>
  <c r="N29" i="7"/>
  <c r="N28" i="7" s="1"/>
  <c r="BF69" i="7"/>
  <c r="BF68" i="7" s="1"/>
  <c r="V55" i="7"/>
  <c r="V54" i="7" s="1"/>
  <c r="AL41" i="7"/>
  <c r="AL40" i="7" s="1"/>
  <c r="AH61" i="7"/>
  <c r="AH60" i="7" s="1"/>
  <c r="AH17" i="7"/>
  <c r="AH16" i="7" s="1"/>
  <c r="AX35" i="7"/>
  <c r="AX34" i="7" s="1"/>
  <c r="N47" i="7"/>
  <c r="N46" i="7" s="1"/>
  <c r="AL11" i="7"/>
  <c r="AL10" i="7" s="1"/>
  <c r="AV49" i="7"/>
  <c r="AV48" i="7" s="1"/>
  <c r="AL63" i="7"/>
  <c r="AL62" i="7" s="1"/>
  <c r="AP41" i="7"/>
  <c r="AP40" i="7" s="1"/>
  <c r="AZ15" i="7"/>
  <c r="AZ14" i="7" s="1"/>
  <c r="BD17" i="7"/>
  <c r="BD16" i="7" s="1"/>
  <c r="AV13" i="7"/>
  <c r="AV12" i="7" s="1"/>
  <c r="AD33" i="7"/>
  <c r="AD32" i="7" s="1"/>
  <c r="BF49" i="7"/>
  <c r="BF48" i="7" s="1"/>
  <c r="Z11" i="7"/>
  <c r="Z10" i="7" s="1"/>
  <c r="N27" i="7"/>
  <c r="N26" i="7" s="1"/>
  <c r="AJ27" i="7"/>
  <c r="AJ26" i="7" s="1"/>
  <c r="AH79" i="7"/>
  <c r="AH78" i="7" s="1"/>
  <c r="BD33" i="7"/>
  <c r="BD32" i="7" s="1"/>
  <c r="AX31" i="7"/>
  <c r="AX30" i="7" s="1"/>
  <c r="BF27" i="7"/>
  <c r="BF26" i="7" s="1"/>
  <c r="AZ17" i="7"/>
  <c r="AZ16" i="7" s="1"/>
  <c r="AT13" i="7"/>
  <c r="AT12" i="7" s="1"/>
  <c r="AV11" i="7"/>
  <c r="AV10" i="7" s="1"/>
  <c r="BJ55" i="7"/>
  <c r="BJ54" i="7" s="1"/>
  <c r="BH17" i="7"/>
  <c r="BH16" i="7" s="1"/>
  <c r="P9" i="7"/>
  <c r="P8" i="7" s="1"/>
  <c r="N183" i="7"/>
  <c r="N182" i="7" s="1"/>
  <c r="N181" i="7"/>
  <c r="N180" i="7" s="1"/>
  <c r="AD115" i="7"/>
  <c r="AD114" i="7" s="1"/>
  <c r="BF133" i="7"/>
  <c r="BF132" i="7" s="1"/>
  <c r="AT125" i="7"/>
  <c r="AT124" i="7" s="1"/>
  <c r="BB147" i="7"/>
  <c r="BB146" i="7" s="1"/>
  <c r="AN141" i="7"/>
  <c r="AN140" i="7" s="1"/>
  <c r="AZ121" i="7"/>
  <c r="AZ120" i="7" s="1"/>
  <c r="AP89" i="7"/>
  <c r="AP88" i="7" s="1"/>
  <c r="AV127" i="7"/>
  <c r="AV126" i="7" s="1"/>
  <c r="BD119" i="7"/>
  <c r="BD118" i="7" s="1"/>
  <c r="AV105" i="7"/>
  <c r="AV104" i="7" s="1"/>
  <c r="BB97" i="7"/>
  <c r="BB96" i="7" s="1"/>
  <c r="BB77" i="7"/>
  <c r="BB76" i="7" s="1"/>
  <c r="AT149" i="7"/>
  <c r="AT148" i="7" s="1"/>
  <c r="AD165" i="7"/>
  <c r="AD164" i="7" s="1"/>
  <c r="BJ161" i="7"/>
  <c r="BJ160" i="7" s="1"/>
  <c r="AD113" i="7"/>
  <c r="AD112" i="7" s="1"/>
  <c r="AH147" i="7"/>
  <c r="AH146" i="7" s="1"/>
  <c r="BD137" i="7"/>
  <c r="BD136" i="7" s="1"/>
  <c r="AB109" i="7"/>
  <c r="AB108" i="7" s="1"/>
  <c r="BF197" i="7"/>
  <c r="BF196" i="7" s="1"/>
  <c r="AT153" i="7"/>
  <c r="AT152" i="7" s="1"/>
  <c r="AD153" i="7"/>
  <c r="AD152" i="7" s="1"/>
  <c r="AF99" i="7"/>
  <c r="AF98" i="7" s="1"/>
  <c r="BJ91" i="7"/>
  <c r="BJ90" i="7" s="1"/>
  <c r="AZ99" i="7"/>
  <c r="AZ98" i="7" s="1"/>
  <c r="P117" i="7"/>
  <c r="P116" i="7" s="1"/>
  <c r="AJ93" i="7"/>
  <c r="AJ92" i="7" s="1"/>
  <c r="BD113" i="7"/>
  <c r="BD112" i="7" s="1"/>
  <c r="Z107" i="7"/>
  <c r="Z106" i="7" s="1"/>
  <c r="AH87" i="7"/>
  <c r="AH86" i="7" s="1"/>
  <c r="BD91" i="7"/>
  <c r="BD90" i="7" s="1"/>
  <c r="N139" i="7"/>
  <c r="N138" i="7" s="1"/>
  <c r="AN173" i="7"/>
  <c r="AN172" i="7" s="1"/>
  <c r="AB199" i="7"/>
  <c r="AB198" i="7" s="1"/>
  <c r="AB147" i="7"/>
  <c r="AB146" i="7" s="1"/>
  <c r="AD137" i="7"/>
  <c r="AD136" i="7" s="1"/>
  <c r="AF155" i="7"/>
  <c r="AF154" i="7" s="1"/>
  <c r="AD139" i="7"/>
  <c r="AD138" i="7" s="1"/>
  <c r="AZ123" i="7"/>
  <c r="AZ122" i="7" s="1"/>
  <c r="AN119" i="7"/>
  <c r="AN118" i="7" s="1"/>
  <c r="AH119" i="7"/>
  <c r="AH118" i="7" s="1"/>
  <c r="AX155" i="7"/>
  <c r="AX154" i="7" s="1"/>
  <c r="N129" i="7"/>
  <c r="N128" i="7" s="1"/>
  <c r="AV107" i="7"/>
  <c r="AV106" i="7" s="1"/>
  <c r="BJ95" i="7"/>
  <c r="BJ94" i="7" s="1"/>
  <c r="BH103" i="7"/>
  <c r="BH102" i="7" s="1"/>
  <c r="T143" i="7"/>
  <c r="T142" i="7" s="1"/>
  <c r="AV103" i="7"/>
  <c r="AV102" i="7" s="1"/>
  <c r="AX89" i="7"/>
  <c r="AX88" i="7" s="1"/>
  <c r="X93" i="7"/>
  <c r="X92" i="7" s="1"/>
  <c r="AH91" i="7"/>
  <c r="AH90" i="7" s="1"/>
  <c r="BF75" i="7"/>
  <c r="BF74" i="7" s="1"/>
  <c r="AN143" i="7"/>
  <c r="AN142" i="7" s="1"/>
  <c r="N143" i="7"/>
  <c r="N142" i="7" s="1"/>
  <c r="AL133" i="7"/>
  <c r="AL132" i="7" s="1"/>
  <c r="N121" i="7"/>
  <c r="N120" i="7" s="1"/>
  <c r="AX121" i="7"/>
  <c r="AX120" i="7" s="1"/>
  <c r="BF83" i="7"/>
  <c r="BF82" i="7" s="1"/>
  <c r="BB123" i="7"/>
  <c r="BB122" i="7" s="1"/>
  <c r="V103" i="7"/>
  <c r="V102" i="7" s="1"/>
  <c r="AF101" i="7"/>
  <c r="AF100" i="7" s="1"/>
  <c r="Z95" i="7"/>
  <c r="Z94" i="7" s="1"/>
  <c r="AX79" i="7"/>
  <c r="AX78" i="7" s="1"/>
  <c r="P75" i="7"/>
  <c r="P74" i="7" s="1"/>
  <c r="R81" i="7"/>
  <c r="R80" i="7" s="1"/>
  <c r="AB75" i="7"/>
  <c r="AB74" i="7" s="1"/>
  <c r="AX139" i="7"/>
  <c r="AX138" i="7" s="1"/>
  <c r="AR99" i="7"/>
  <c r="AR98" i="7" s="1"/>
  <c r="AL81" i="7"/>
  <c r="AL80" i="7" s="1"/>
  <c r="AF63" i="7"/>
  <c r="AF62" i="7" s="1"/>
  <c r="AN163" i="7"/>
  <c r="AN162" i="7" s="1"/>
  <c r="AJ143" i="7"/>
  <c r="AJ142" i="7" s="1"/>
  <c r="AX147" i="7"/>
  <c r="AX146" i="7" s="1"/>
  <c r="X149" i="7"/>
  <c r="X148" i="7" s="1"/>
  <c r="Z99" i="7"/>
  <c r="Z98" i="7" s="1"/>
  <c r="V119" i="7"/>
  <c r="V118" i="7" s="1"/>
  <c r="T93" i="7"/>
  <c r="T92" i="7" s="1"/>
  <c r="AN105" i="7"/>
  <c r="AN104" i="7" s="1"/>
  <c r="AT97" i="7"/>
  <c r="AT96" i="7" s="1"/>
  <c r="R83" i="7"/>
  <c r="R82" i="7" s="1"/>
  <c r="AR77" i="7"/>
  <c r="AR76" i="7" s="1"/>
  <c r="AZ83" i="7"/>
  <c r="AZ82" i="7" s="1"/>
  <c r="AV77" i="7"/>
  <c r="AV76" i="7" s="1"/>
  <c r="AN125" i="7"/>
  <c r="AN124" i="7" s="1"/>
  <c r="AH85" i="7"/>
  <c r="AH84" i="7" s="1"/>
  <c r="V85" i="7"/>
  <c r="V84" i="7" s="1"/>
  <c r="AN67" i="7"/>
  <c r="AN66" i="7" s="1"/>
  <c r="T129" i="7"/>
  <c r="T128" i="7" s="1"/>
  <c r="V149" i="7"/>
  <c r="V148" i="7" s="1"/>
  <c r="AZ145" i="7"/>
  <c r="AZ144" i="7" s="1"/>
  <c r="N109" i="7"/>
  <c r="N108" i="7" s="1"/>
  <c r="AZ95" i="7"/>
  <c r="AZ94" i="7" s="1"/>
  <c r="BH127" i="7"/>
  <c r="BH126" i="7" s="1"/>
  <c r="AF103" i="7"/>
  <c r="AF102" i="7" s="1"/>
  <c r="X113" i="7"/>
  <c r="X112" i="7" s="1"/>
  <c r="AT101" i="7"/>
  <c r="AT100" i="7" s="1"/>
  <c r="AB91" i="7"/>
  <c r="AB90" i="7" s="1"/>
  <c r="AZ81" i="7"/>
  <c r="AZ80" i="7" s="1"/>
  <c r="T61" i="7"/>
  <c r="T60" i="7" s="1"/>
  <c r="BD81" i="7"/>
  <c r="BD80" i="7" s="1"/>
  <c r="N167" i="7"/>
  <c r="N166" i="7" s="1"/>
  <c r="AH93" i="7"/>
  <c r="AH92" i="7" s="1"/>
  <c r="R91" i="7"/>
  <c r="R90" i="7" s="1"/>
  <c r="AV71" i="7"/>
  <c r="AV70" i="7" s="1"/>
  <c r="Z73" i="7"/>
  <c r="Z72" i="7" s="1"/>
  <c r="P61" i="7"/>
  <c r="P60" i="7" s="1"/>
  <c r="V47" i="7"/>
  <c r="V46" i="7" s="1"/>
  <c r="AD27" i="7"/>
  <c r="AD26" i="7" s="1"/>
  <c r="R127" i="7"/>
  <c r="R126" i="7" s="1"/>
  <c r="BB73" i="7"/>
  <c r="BB72" i="7" s="1"/>
  <c r="Z91" i="7"/>
  <c r="Z90" i="7" s="1"/>
  <c r="T71" i="7"/>
  <c r="T70" i="7" s="1"/>
  <c r="AN89" i="7"/>
  <c r="AN88" i="7" s="1"/>
  <c r="V71" i="7"/>
  <c r="V70" i="7" s="1"/>
  <c r="BB39" i="7"/>
  <c r="BB38" i="7" s="1"/>
  <c r="AZ59" i="7"/>
  <c r="AZ58" i="7" s="1"/>
  <c r="X133" i="7"/>
  <c r="X132" i="7" s="1"/>
  <c r="BD97" i="7"/>
  <c r="BD96" i="7" s="1"/>
  <c r="P83" i="7"/>
  <c r="P82" i="7" s="1"/>
  <c r="BD87" i="7"/>
  <c r="BD86" i="7" s="1"/>
  <c r="AL59" i="7"/>
  <c r="AL58" i="7" s="1"/>
  <c r="AL143" i="7"/>
  <c r="AL142" i="7" s="1"/>
  <c r="T107" i="7"/>
  <c r="T106" i="7" s="1"/>
  <c r="BH87" i="7"/>
  <c r="BH86" i="7" s="1"/>
  <c r="BD85" i="7"/>
  <c r="BD84" i="7" s="1"/>
  <c r="AH19" i="7"/>
  <c r="AH18" i="7" s="1"/>
  <c r="P11" i="7"/>
  <c r="P10" i="7" s="1"/>
  <c r="AZ51" i="7"/>
  <c r="AZ50" i="7" s="1"/>
  <c r="AX67" i="7"/>
  <c r="AX66" i="7" s="1"/>
  <c r="AT29" i="7"/>
  <c r="AT28" i="7" s="1"/>
  <c r="AZ21" i="7"/>
  <c r="AZ20" i="7" s="1"/>
  <c r="T11" i="7"/>
  <c r="T10" i="7" s="1"/>
  <c r="T83" i="7"/>
  <c r="T82" i="7" s="1"/>
  <c r="BJ27" i="7"/>
  <c r="BJ26" i="7" s="1"/>
  <c r="AN15" i="7"/>
  <c r="AN14" i="7" s="1"/>
  <c r="X17" i="7"/>
  <c r="X16" i="7" s="1"/>
  <c r="BJ53" i="7"/>
  <c r="BJ52" i="7" s="1"/>
  <c r="T15" i="7"/>
  <c r="T14" i="7" s="1"/>
  <c r="X49" i="7"/>
  <c r="X48" i="7" s="1"/>
  <c r="BB21" i="7"/>
  <c r="BB20" i="7" s="1"/>
  <c r="BJ75" i="7"/>
  <c r="BJ74" i="7" s="1"/>
  <c r="AZ9" i="7"/>
  <c r="AZ8" i="7" s="1"/>
  <c r="AB57" i="7"/>
  <c r="AB56" i="7" s="1"/>
  <c r="AL15" i="7"/>
  <c r="AL14" i="7" s="1"/>
  <c r="AT85" i="7"/>
  <c r="AT84" i="7" s="1"/>
  <c r="AN25" i="7"/>
  <c r="AN24" i="7" s="1"/>
  <c r="AX55" i="7"/>
  <c r="AX54" i="7" s="1"/>
  <c r="N19" i="7"/>
  <c r="N18" i="7" s="1"/>
  <c r="P15" i="7"/>
  <c r="P14" i="7" s="1"/>
  <c r="AP155" i="7"/>
  <c r="AP154" i="7" s="1"/>
  <c r="BD123" i="7"/>
  <c r="BD122" i="7" s="1"/>
  <c r="T29" i="7"/>
  <c r="T28" i="7" s="1"/>
  <c r="AL23" i="7"/>
  <c r="AL22" i="7" s="1"/>
  <c r="AZ49" i="7"/>
  <c r="AZ48" i="7" s="1"/>
  <c r="V41" i="7"/>
  <c r="V40" i="7" s="1"/>
  <c r="BD199" i="7"/>
  <c r="BD198" i="7" s="1"/>
  <c r="Z9" i="7"/>
  <c r="Z8" i="7" s="1"/>
  <c r="AZ193" i="7"/>
  <c r="AZ192" i="7" s="1"/>
  <c r="R45" i="7"/>
  <c r="R44" i="7" s="1"/>
  <c r="Z55" i="7"/>
  <c r="Z54" i="7" s="1"/>
  <c r="AZ45" i="7"/>
  <c r="AZ44" i="7" s="1"/>
  <c r="Z27" i="7"/>
  <c r="Z26" i="7" s="1"/>
  <c r="BB13" i="7"/>
  <c r="BB12" i="7" s="1"/>
  <c r="AN47" i="7"/>
  <c r="AN46" i="7" s="1"/>
  <c r="P37" i="7"/>
  <c r="P36" i="7" s="1"/>
  <c r="R27" i="7"/>
  <c r="R26" i="7" s="1"/>
  <c r="BF159" i="7"/>
  <c r="BF158" i="7" s="1"/>
  <c r="AF127" i="7"/>
  <c r="AF126" i="7" s="1"/>
  <c r="AB177" i="7"/>
  <c r="AB176" i="7" s="1"/>
  <c r="P141" i="7"/>
  <c r="P140" i="7" s="1"/>
  <c r="AX123" i="7"/>
  <c r="AX122" i="7" s="1"/>
  <c r="AR125" i="7"/>
  <c r="AR124" i="7" s="1"/>
  <c r="AB123" i="7"/>
  <c r="AB122" i="7" s="1"/>
  <c r="AJ111" i="7"/>
  <c r="AJ110" i="7" s="1"/>
  <c r="R85" i="7"/>
  <c r="R84" i="7" s="1"/>
  <c r="BF125" i="7"/>
  <c r="BF124" i="7" s="1"/>
  <c r="AD103" i="7"/>
  <c r="AD102" i="7" s="1"/>
  <c r="BH99" i="7"/>
  <c r="BH98" i="7" s="1"/>
  <c r="AD93" i="7"/>
  <c r="AD92" i="7" s="1"/>
  <c r="AN83" i="7"/>
  <c r="AN82" i="7" s="1"/>
  <c r="AH179" i="7"/>
  <c r="AH178" i="7" s="1"/>
  <c r="AF139" i="7"/>
  <c r="AF138" i="7" s="1"/>
  <c r="T125" i="7"/>
  <c r="T124" i="7" s="1"/>
  <c r="BD111" i="7"/>
  <c r="BD110" i="7" s="1"/>
  <c r="Z171" i="7"/>
  <c r="Z170" i="7" s="1"/>
  <c r="X117" i="7"/>
  <c r="X116" i="7" s="1"/>
  <c r="BF119" i="7"/>
  <c r="BF118" i="7" s="1"/>
  <c r="AN157" i="7"/>
  <c r="AN156" i="7" s="1"/>
  <c r="BJ127" i="7"/>
  <c r="BJ126" i="7" s="1"/>
  <c r="BH109" i="7"/>
  <c r="BH108" i="7" s="1"/>
  <c r="V107" i="7"/>
  <c r="V106" i="7" s="1"/>
  <c r="AL87" i="7"/>
  <c r="AL86" i="7" s="1"/>
  <c r="AZ199" i="7"/>
  <c r="AZ198" i="7" s="1"/>
  <c r="R119" i="7"/>
  <c r="R118" i="7" s="1"/>
  <c r="AX101" i="7"/>
  <c r="AX100" i="7" s="1"/>
  <c r="P105" i="7"/>
  <c r="P104" i="7" s="1"/>
  <c r="BB101" i="7"/>
  <c r="BB100" i="7" s="1"/>
  <c r="AR91" i="7"/>
  <c r="AR90" i="7" s="1"/>
  <c r="BH81" i="7"/>
  <c r="BH80" i="7" s="1"/>
  <c r="AZ139" i="7"/>
  <c r="AZ138" i="7" s="1"/>
  <c r="N169" i="7"/>
  <c r="N168" i="7" s="1"/>
  <c r="AB201" i="7"/>
  <c r="AB200" i="7" s="1"/>
  <c r="Z145" i="7"/>
  <c r="Z144" i="7" s="1"/>
  <c r="V137" i="7"/>
  <c r="V136" i="7" s="1"/>
  <c r="AR159" i="7"/>
  <c r="AR158" i="7" s="1"/>
  <c r="AH129" i="7"/>
  <c r="AH128" i="7" s="1"/>
  <c r="R159" i="7"/>
  <c r="R158" i="7" s="1"/>
  <c r="AL141" i="7"/>
  <c r="AL140" i="7" s="1"/>
  <c r="AP12" i="4"/>
  <c r="A10" i="4"/>
  <c r="AV23" i="7"/>
  <c r="AV22" i="7" s="1"/>
  <c r="N73" i="7"/>
  <c r="N72" i="7" s="1"/>
  <c r="AL57" i="7"/>
  <c r="AL56" i="7" s="1"/>
  <c r="AJ15" i="7"/>
  <c r="AJ14" i="7" s="1"/>
  <c r="BD21" i="7"/>
  <c r="BD20" i="7" s="1"/>
  <c r="T37" i="7"/>
  <c r="T36" i="7" s="1"/>
  <c r="BD15" i="7"/>
  <c r="BD14" i="7" s="1"/>
  <c r="AN59" i="7"/>
  <c r="AN58" i="7" s="1"/>
  <c r="AH29" i="7"/>
  <c r="AH28" i="7" s="1"/>
  <c r="AB15" i="7"/>
  <c r="AB14" i="7" s="1"/>
  <c r="AZ57" i="7"/>
  <c r="AZ56" i="7" s="1"/>
  <c r="AL85" i="7"/>
  <c r="AL84" i="7" s="1"/>
  <c r="AP65" i="7"/>
  <c r="AP64" i="7" s="1"/>
  <c r="BJ73" i="7"/>
  <c r="BJ72" i="7" s="1"/>
  <c r="X25" i="7"/>
  <c r="X24" i="7" s="1"/>
  <c r="AN31" i="7"/>
  <c r="AN30" i="7" s="1"/>
  <c r="N57" i="7"/>
  <c r="N56" i="7" s="1"/>
  <c r="AF47" i="7"/>
  <c r="AF46" i="7" s="1"/>
  <c r="AJ19" i="7"/>
  <c r="AJ18" i="7" s="1"/>
  <c r="AF41" i="7"/>
  <c r="AF40" i="7" s="1"/>
  <c r="AZ29" i="7"/>
  <c r="AZ28" i="7" s="1"/>
  <c r="AB11" i="7"/>
  <c r="AB10" i="7" s="1"/>
  <c r="AZ11" i="7"/>
  <c r="AZ10" i="7" s="1"/>
  <c r="AR23" i="7"/>
  <c r="AR22" i="7" s="1"/>
  <c r="T75" i="7"/>
  <c r="T74" i="7" s="1"/>
  <c r="BD11" i="7"/>
  <c r="BD10" i="7" s="1"/>
  <c r="AB41" i="7"/>
  <c r="AB40" i="7" s="1"/>
  <c r="AP31" i="7"/>
  <c r="AP30" i="7" s="1"/>
  <c r="AZ107" i="7"/>
  <c r="AZ106" i="7" s="1"/>
  <c r="AB39" i="7"/>
  <c r="AB38" i="7" s="1"/>
  <c r="X47" i="7"/>
  <c r="X46" i="7" s="1"/>
  <c r="BH39" i="7"/>
  <c r="BH38" i="7" s="1"/>
  <c r="AP45" i="7"/>
  <c r="AP44" i="7" s="1"/>
  <c r="AV59" i="7"/>
  <c r="AV58" i="7" s="1"/>
  <c r="AF21" i="7"/>
  <c r="AF20" i="7" s="1"/>
  <c r="N23" i="7"/>
  <c r="N22" i="7" s="1"/>
  <c r="AB121" i="7"/>
  <c r="AB120" i="7" s="1"/>
  <c r="P33" i="7"/>
  <c r="P32" i="7" s="1"/>
  <c r="AR41" i="7"/>
  <c r="AR40" i="7" s="1"/>
  <c r="AX33" i="7"/>
  <c r="AX32" i="7" s="1"/>
  <c r="AT31" i="7"/>
  <c r="AT30" i="7" s="1"/>
  <c r="P55" i="7"/>
  <c r="P54" i="7" s="1"/>
  <c r="AZ43" i="7"/>
  <c r="AZ42" i="7" s="1"/>
  <c r="Z71" i="7"/>
  <c r="Z70" i="7" s="1"/>
  <c r="BD41" i="7"/>
  <c r="BD40" i="7" s="1"/>
  <c r="BH25" i="7"/>
  <c r="BH24" i="7" s="1"/>
  <c r="AR9" i="7"/>
  <c r="AR8" i="7" s="1"/>
  <c r="AB33" i="7"/>
  <c r="AB32" i="7" s="1"/>
  <c r="T85" i="7"/>
  <c r="T84" i="7" s="1"/>
  <c r="T25" i="7"/>
  <c r="T24" i="7" s="1"/>
  <c r="Z23" i="7"/>
  <c r="Z22" i="7" s="1"/>
  <c r="AF59" i="7"/>
  <c r="AF58" i="7" s="1"/>
  <c r="AN75" i="7"/>
  <c r="AN74" i="7" s="1"/>
  <c r="AV19" i="7"/>
  <c r="AV18" i="7" s="1"/>
  <c r="V87" i="7"/>
  <c r="V86" i="7" s="1"/>
  <c r="BB65" i="7"/>
  <c r="BB64" i="7" s="1"/>
  <c r="BJ19" i="7"/>
  <c r="BJ18" i="7" s="1"/>
  <c r="AD9" i="7"/>
  <c r="AD8" i="7" s="1"/>
  <c r="BJ93" i="7"/>
  <c r="BJ92" i="7" s="1"/>
  <c r="X21" i="7"/>
  <c r="X20" i="7" s="1"/>
  <c r="T41" i="7"/>
  <c r="T40" i="7" s="1"/>
  <c r="BF43" i="7"/>
  <c r="BF42" i="7" s="1"/>
  <c r="T33" i="7"/>
  <c r="T32" i="7" s="1"/>
  <c r="BD13" i="7"/>
  <c r="BD12" i="7" s="1"/>
  <c r="BJ89" i="7"/>
  <c r="BJ88" i="7" s="1"/>
  <c r="T49" i="7"/>
  <c r="T48" i="7" s="1"/>
  <c r="BJ65" i="7"/>
  <c r="BJ64" i="7" s="1"/>
  <c r="AF27" i="7"/>
  <c r="AF26" i="7" s="1"/>
  <c r="AR63" i="7"/>
  <c r="AR62" i="7" s="1"/>
  <c r="AN27" i="7"/>
  <c r="AN26" i="7" s="1"/>
  <c r="BH11" i="7"/>
  <c r="BH10" i="7" s="1"/>
  <c r="AB21" i="7"/>
  <c r="AB20" i="7" s="1"/>
  <c r="AV37" i="7"/>
  <c r="AV36" i="7" s="1"/>
  <c r="AL49" i="7"/>
  <c r="AL48" i="7" s="1"/>
  <c r="AV43" i="7"/>
  <c r="AV42" i="7" s="1"/>
  <c r="BJ109" i="7"/>
  <c r="BJ108" i="7" s="1"/>
  <c r="X31" i="7"/>
  <c r="X30" i="7" s="1"/>
  <c r="BF99" i="7"/>
  <c r="BF98" i="7" s="1"/>
  <c r="N147" i="7"/>
  <c r="N146" i="7" s="1"/>
  <c r="AN179" i="7"/>
  <c r="AN178" i="7" s="1"/>
  <c r="AD135" i="7"/>
  <c r="AD134" i="7" s="1"/>
  <c r="X115" i="7"/>
  <c r="X114" i="7" s="1"/>
  <c r="AL177" i="7"/>
  <c r="AL176" i="7" s="1"/>
  <c r="AT173" i="7"/>
  <c r="AT172" i="7" s="1"/>
  <c r="BB125" i="7"/>
  <c r="BB124" i="7" s="1"/>
  <c r="X19" i="7"/>
  <c r="R47" i="7"/>
  <c r="R46" i="7" s="1"/>
  <c r="AF17" i="7"/>
  <c r="AF16" i="7" s="1"/>
  <c r="T45" i="7"/>
  <c r="T44" i="7" s="1"/>
  <c r="AR17" i="7"/>
  <c r="AR16" i="7" s="1"/>
  <c r="BH55" i="7"/>
  <c r="BH54" i="7" s="1"/>
  <c r="AL29" i="7"/>
  <c r="AL28" i="7" s="1"/>
  <c r="Z17" i="7"/>
  <c r="Z16" i="7" s="1"/>
  <c r="BF9" i="7"/>
  <c r="BF8" i="7" s="1"/>
  <c r="AP9" i="7"/>
  <c r="AP8" i="7" s="1"/>
  <c r="T13" i="7"/>
  <c r="T12" i="7" s="1"/>
  <c r="AX81" i="7"/>
  <c r="AX80" i="7" s="1"/>
  <c r="AN23" i="7"/>
  <c r="AN22" i="7" s="1"/>
  <c r="V31" i="7"/>
  <c r="V30" i="7" s="1"/>
  <c r="AP33" i="7"/>
  <c r="AP32" i="7" s="1"/>
  <c r="AZ19" i="7"/>
  <c r="AZ18" i="7" s="1"/>
  <c r="AD69" i="7"/>
  <c r="AD68" i="7" s="1"/>
  <c r="BJ21" i="7"/>
  <c r="BJ20" i="7" s="1"/>
  <c r="AL39" i="7"/>
  <c r="AL38" i="7" s="1"/>
  <c r="T53" i="7"/>
  <c r="T52" i="7" s="1"/>
  <c r="AP29" i="7"/>
  <c r="AP28" i="7" s="1"/>
  <c r="Z63" i="7"/>
  <c r="Z62" i="7" s="1"/>
  <c r="AH13" i="7"/>
  <c r="AH12" i="7" s="1"/>
  <c r="X45" i="7"/>
  <c r="X44" i="7" s="1"/>
  <c r="T21" i="7"/>
  <c r="T20" i="7" s="1"/>
  <c r="N63" i="7"/>
  <c r="N62" i="7" s="1"/>
  <c r="P101" i="7"/>
  <c r="P100" i="7" s="1"/>
  <c r="AX59" i="7"/>
  <c r="AX58" i="7" s="1"/>
  <c r="AV15" i="7"/>
  <c r="AV14" i="7" s="1"/>
  <c r="T51" i="7"/>
  <c r="T50" i="7" s="1"/>
  <c r="N21" i="7"/>
  <c r="N20" i="7" s="1"/>
  <c r="N25" i="7"/>
  <c r="N24" i="7" s="1"/>
  <c r="BH49" i="7"/>
  <c r="BH48" i="7" s="1"/>
  <c r="BF37" i="7"/>
  <c r="BF36" i="7" s="1"/>
  <c r="AV41" i="7"/>
  <c r="AV40" i="7" s="1"/>
  <c r="P63" i="7"/>
  <c r="P62" i="7" s="1"/>
  <c r="BJ71" i="7"/>
  <c r="BJ70" i="7" s="1"/>
  <c r="R25" i="7"/>
  <c r="R24" i="7" s="1"/>
  <c r="AF67" i="7"/>
  <c r="AF66" i="7" s="1"/>
  <c r="R61" i="7"/>
  <c r="R60" i="7" s="1"/>
  <c r="AR25" i="7"/>
  <c r="AR24" i="7" s="1"/>
  <c r="N51" i="7"/>
  <c r="N50" i="7" s="1"/>
  <c r="AH97" i="7"/>
  <c r="AH96" i="7" s="1"/>
  <c r="AB31" i="7"/>
  <c r="AB30" i="7" s="1"/>
  <c r="P39" i="7"/>
  <c r="P38" i="7" s="1"/>
  <c r="X57" i="7"/>
  <c r="X56" i="7" s="1"/>
  <c r="Z47" i="7"/>
  <c r="Z46" i="7" s="1"/>
  <c r="AB45" i="7"/>
  <c r="AB44" i="7" s="1"/>
  <c r="P81" i="7"/>
  <c r="P80" i="7" s="1"/>
  <c r="R23" i="7"/>
  <c r="R22" i="7" s="1"/>
  <c r="N37" i="7"/>
  <c r="N36" i="7" s="1"/>
  <c r="AH9" i="7"/>
  <c r="AH8" i="7" s="1"/>
  <c r="AZ27" i="7"/>
  <c r="AZ26" i="7" s="1"/>
  <c r="X73" i="7"/>
  <c r="X72" i="7" s="1"/>
  <c r="N49" i="7"/>
  <c r="N48" i="7" s="1"/>
  <c r="P19" i="7"/>
  <c r="V19" i="7"/>
  <c r="Z31" i="7"/>
  <c r="Z30" i="7" s="1"/>
  <c r="V75" i="7"/>
  <c r="V74" i="7" s="1"/>
  <c r="AH39" i="7"/>
  <c r="AH38" i="7" s="1"/>
  <c r="AP15" i="7"/>
  <c r="AP14" i="7" s="1"/>
  <c r="AL9" i="7"/>
  <c r="AL8" i="7" s="1"/>
  <c r="BB53" i="7"/>
  <c r="BB52" i="7" s="1"/>
  <c r="AB19" i="7"/>
  <c r="BJ35" i="7"/>
  <c r="BJ34" i="7" s="1"/>
  <c r="AZ37" i="7"/>
  <c r="AZ36" i="7" s="1"/>
  <c r="AR73" i="7"/>
  <c r="AR72" i="7" s="1"/>
  <c r="AR27" i="7"/>
  <c r="AR26" i="7" s="1"/>
  <c r="AF39" i="7"/>
  <c r="AF38" i="7" s="1"/>
  <c r="X63" i="7"/>
  <c r="X62" i="7" s="1"/>
  <c r="BH29" i="7"/>
  <c r="BH28" i="7" s="1"/>
  <c r="AV57" i="7"/>
  <c r="AV56" i="7" s="1"/>
  <c r="BH21" i="7"/>
  <c r="BH20" i="7" s="1"/>
  <c r="AF95" i="7"/>
  <c r="AF94" i="7" s="1"/>
  <c r="AV27" i="7"/>
  <c r="AV26" i="7" s="1"/>
  <c r="BH91" i="7"/>
  <c r="BH90" i="7" s="1"/>
  <c r="Z15" i="7"/>
  <c r="Z14" i="7" s="1"/>
  <c r="BF111" i="7"/>
  <c r="BF110" i="7" s="1"/>
  <c r="AJ39" i="7"/>
  <c r="AJ38" i="7" s="1"/>
  <c r="AF43" i="7"/>
  <c r="AF42" i="7" s="1"/>
  <c r="AD43" i="7"/>
  <c r="AD42" i="7" s="1"/>
  <c r="BF17" i="7"/>
  <c r="BF16" i="7" s="1"/>
  <c r="BJ163" i="7"/>
  <c r="BJ162" i="7" s="1"/>
  <c r="AF49" i="7"/>
  <c r="AF48" i="7" s="1"/>
  <c r="AN35" i="7"/>
  <c r="AN34" i="7" s="1"/>
  <c r="AT10" i="4"/>
  <c r="B46" i="4"/>
  <c r="C46" i="4" s="1"/>
  <c r="V18" i="7" l="1"/>
  <c r="R18" i="7"/>
  <c r="T18" i="7"/>
  <c r="P18" i="7"/>
  <c r="Z18" i="7"/>
  <c r="E22" i="7"/>
  <c r="X18" i="7"/>
  <c r="D22" i="7"/>
  <c r="AB18" i="7"/>
  <c r="F22" i="7"/>
  <c r="AF18" i="7"/>
  <c r="I22" i="7"/>
  <c r="AD18" i="7"/>
  <c r="G22" i="7"/>
  <c r="D25" i="7"/>
  <c r="E24" i="7"/>
  <c r="E13" i="7"/>
  <c r="G14" i="7"/>
  <c r="I12" i="7"/>
  <c r="D24" i="7"/>
  <c r="F13" i="7"/>
  <c r="F14" i="7"/>
  <c r="F25" i="7"/>
  <c r="E14" i="7"/>
  <c r="E25" i="7"/>
  <c r="D14" i="7"/>
  <c r="D10" i="7"/>
  <c r="F11" i="7"/>
  <c r="E12" i="7"/>
  <c r="D11" i="7"/>
  <c r="G24" i="7"/>
  <c r="I25" i="7"/>
  <c r="G12" i="7"/>
  <c r="F10" i="7"/>
  <c r="AQ12" i="4"/>
  <c r="AT12" i="4" s="1"/>
  <c r="A12" i="4"/>
  <c r="G11" i="7"/>
  <c r="I11" i="7"/>
  <c r="D12" i="7"/>
  <c r="I10" i="7"/>
  <c r="G25" i="7"/>
  <c r="I14" i="7"/>
  <c r="G10" i="7"/>
  <c r="F12" i="7"/>
  <c r="D13" i="7"/>
  <c r="E11" i="7"/>
  <c r="E10" i="7"/>
  <c r="G13" i="7"/>
  <c r="I24" i="7"/>
  <c r="F24" i="7"/>
  <c r="I13" i="7"/>
  <c r="G17" i="5" l="1"/>
  <c r="H17" i="5"/>
  <c r="B10" i="4" l="1"/>
  <c r="C10" i="4" s="1"/>
  <c r="X185" i="5" s="1"/>
  <c r="X184" i="5" s="1"/>
  <c r="B12" i="4"/>
  <c r="C12" i="4" s="1"/>
  <c r="I17" i="5"/>
  <c r="F16" i="5"/>
  <c r="F17" i="5"/>
  <c r="F19" i="5"/>
  <c r="F18" i="5"/>
  <c r="BF79" i="5" l="1"/>
  <c r="BF78" i="5" s="1"/>
  <c r="Z27" i="5"/>
  <c r="Z26" i="5" s="1"/>
  <c r="AP55" i="5"/>
  <c r="AP54" i="5" s="1"/>
  <c r="T197" i="5"/>
  <c r="T196" i="5" s="1"/>
  <c r="V35" i="5"/>
  <c r="V34" i="5" s="1"/>
  <c r="AF95" i="5"/>
  <c r="AF94" i="5" s="1"/>
  <c r="AL45" i="5"/>
  <c r="AL44" i="5" s="1"/>
  <c r="AV77" i="5"/>
  <c r="AV76" i="5" s="1"/>
  <c r="BD27" i="5"/>
  <c r="BD26" i="5" s="1"/>
  <c r="AN59" i="5"/>
  <c r="AN58" i="5" s="1"/>
  <c r="AV63" i="5"/>
  <c r="AV62" i="5" s="1"/>
  <c r="AB19" i="5"/>
  <c r="AB17" i="5" s="1"/>
  <c r="BD63" i="5"/>
  <c r="BD62" i="5" s="1"/>
  <c r="BD129" i="5"/>
  <c r="BD128" i="5" s="1"/>
  <c r="AB181" i="5"/>
  <c r="AB180" i="5" s="1"/>
  <c r="AJ19" i="5"/>
  <c r="AJ17" i="5" s="1"/>
  <c r="BH41" i="5"/>
  <c r="BH40" i="5" s="1"/>
  <c r="AT57" i="5"/>
  <c r="AT56" i="5" s="1"/>
  <c r="AF19" i="5"/>
  <c r="AF17" i="5" s="1"/>
  <c r="BD169" i="5"/>
  <c r="BD168" i="5" s="1"/>
  <c r="N111" i="5"/>
  <c r="N110" i="5" s="1"/>
  <c r="T13" i="5"/>
  <c r="T12" i="5" s="1"/>
  <c r="AF161" i="5"/>
  <c r="AF160" i="5" s="1"/>
  <c r="BB13" i="5"/>
  <c r="BB12" i="5" s="1"/>
  <c r="AJ75" i="5"/>
  <c r="AJ74" i="5" s="1"/>
  <c r="AN37" i="5"/>
  <c r="AN36" i="5" s="1"/>
  <c r="N79" i="5"/>
  <c r="N78" i="5" s="1"/>
  <c r="AD49" i="5"/>
  <c r="AD48" i="5" s="1"/>
  <c r="AT63" i="5"/>
  <c r="AT62" i="5" s="1"/>
  <c r="BH185" i="5"/>
  <c r="BH184" i="5" s="1"/>
  <c r="AV43" i="5"/>
  <c r="AV42" i="5" s="1"/>
  <c r="AR105" i="5"/>
  <c r="AR104" i="5" s="1"/>
  <c r="AP53" i="5"/>
  <c r="AP52" i="5" s="1"/>
  <c r="BH35" i="5"/>
  <c r="BH34" i="5" s="1"/>
  <c r="AJ16" i="5"/>
  <c r="AJ14" i="5" s="1"/>
  <c r="AP25" i="5"/>
  <c r="AP24" i="5" s="1"/>
  <c r="AT43" i="5"/>
  <c r="AT42" i="5" s="1"/>
  <c r="N105" i="5"/>
  <c r="N104" i="5" s="1"/>
  <c r="BF23" i="5"/>
  <c r="BF22" i="5" s="1"/>
  <c r="AZ21" i="5"/>
  <c r="AZ20" i="5" s="1"/>
  <c r="R91" i="5"/>
  <c r="R90" i="5" s="1"/>
  <c r="Z145" i="5"/>
  <c r="Z144" i="5" s="1"/>
  <c r="R201" i="5"/>
  <c r="R200" i="5" s="1"/>
  <c r="X59" i="5"/>
  <c r="X58" i="5" s="1"/>
  <c r="BH101" i="5"/>
  <c r="BH100" i="5" s="1"/>
  <c r="BH117" i="5"/>
  <c r="BH116" i="5" s="1"/>
  <c r="Z53" i="5"/>
  <c r="Z52" i="5" s="1"/>
  <c r="AX43" i="5"/>
  <c r="AX42" i="5" s="1"/>
  <c r="BF61" i="5"/>
  <c r="BF60" i="5" s="1"/>
  <c r="AR51" i="5"/>
  <c r="AR50" i="5" s="1"/>
  <c r="P71" i="5"/>
  <c r="P70" i="5" s="1"/>
  <c r="Z105" i="5"/>
  <c r="Z104" i="5" s="1"/>
  <c r="AF73" i="5"/>
  <c r="AF72" i="5" s="1"/>
  <c r="AL165" i="5"/>
  <c r="AL164" i="5" s="1"/>
  <c r="BH31" i="5"/>
  <c r="BH30" i="5" s="1"/>
  <c r="AD21" i="5"/>
  <c r="AD20" i="5" s="1"/>
  <c r="AX83" i="5"/>
  <c r="AX82" i="5" s="1"/>
  <c r="AT127" i="5"/>
  <c r="AT126" i="5" s="1"/>
  <c r="AX63" i="5"/>
  <c r="AX62" i="5" s="1"/>
  <c r="AR159" i="5"/>
  <c r="AR158" i="5" s="1"/>
  <c r="AL67" i="5"/>
  <c r="AL66" i="5" s="1"/>
  <c r="AV119" i="5"/>
  <c r="AV118" i="5" s="1"/>
  <c r="BJ109" i="5"/>
  <c r="BJ108" i="5" s="1"/>
  <c r="AX131" i="5"/>
  <c r="AX130" i="5" s="1"/>
  <c r="P41" i="5"/>
  <c r="P40" i="5" s="1"/>
  <c r="AZ191" i="5"/>
  <c r="AZ190" i="5" s="1"/>
  <c r="BJ69" i="5"/>
  <c r="BJ68" i="5" s="1"/>
  <c r="BH201" i="5"/>
  <c r="BH200" i="5" s="1"/>
  <c r="AB39" i="5"/>
  <c r="AB38" i="5" s="1"/>
  <c r="AB63" i="5"/>
  <c r="AB62" i="5" s="1"/>
  <c r="AZ23" i="5"/>
  <c r="AZ22" i="5" s="1"/>
  <c r="V11" i="5"/>
  <c r="V10" i="5" s="1"/>
  <c r="X139" i="5"/>
  <c r="X138" i="5" s="1"/>
  <c r="AV115" i="5"/>
  <c r="AV114" i="5" s="1"/>
  <c r="R63" i="5"/>
  <c r="R62" i="5" s="1"/>
  <c r="Z45" i="5"/>
  <c r="Z44" i="5" s="1"/>
  <c r="AB145" i="5"/>
  <c r="AB144" i="5" s="1"/>
  <c r="AL35" i="5"/>
  <c r="AL34" i="5" s="1"/>
  <c r="R35" i="5"/>
  <c r="R34" i="5" s="1"/>
  <c r="BB153" i="5"/>
  <c r="BB152" i="5" s="1"/>
  <c r="N85" i="5"/>
  <c r="N84" i="5" s="1"/>
  <c r="BF69" i="5"/>
  <c r="BF68" i="5" s="1"/>
  <c r="AV83" i="5"/>
  <c r="AV82" i="5" s="1"/>
  <c r="V39" i="5"/>
  <c r="V38" i="5" s="1"/>
  <c r="R69" i="5"/>
  <c r="R68" i="5" s="1"/>
  <c r="AF59" i="5"/>
  <c r="AF58" i="5" s="1"/>
  <c r="AB97" i="5"/>
  <c r="AB96" i="5" s="1"/>
  <c r="T47" i="5"/>
  <c r="T46" i="5" s="1"/>
  <c r="AV65" i="5"/>
  <c r="AV64" i="5" s="1"/>
  <c r="BB39" i="5"/>
  <c r="BB38" i="5" s="1"/>
  <c r="R16" i="5"/>
  <c r="R14" i="5" s="1"/>
  <c r="BF37" i="5"/>
  <c r="BF36" i="5" s="1"/>
  <c r="T205" i="5"/>
  <c r="T204" i="5" s="1"/>
  <c r="AL47" i="5"/>
  <c r="AL46" i="5" s="1"/>
  <c r="BD159" i="5"/>
  <c r="BD158" i="5" s="1"/>
  <c r="X93" i="5"/>
  <c r="X92" i="5" s="1"/>
  <c r="V47" i="5"/>
  <c r="V46" i="5" s="1"/>
  <c r="T53" i="5"/>
  <c r="T52" i="5" s="1"/>
  <c r="AJ43" i="5"/>
  <c r="AJ42" i="5" s="1"/>
  <c r="T29" i="5"/>
  <c r="T28" i="5" s="1"/>
  <c r="BF75" i="5"/>
  <c r="BF74" i="5" s="1"/>
  <c r="N177" i="5"/>
  <c r="N176" i="5" s="1"/>
  <c r="AZ109" i="5"/>
  <c r="AZ108" i="5" s="1"/>
  <c r="AN205" i="5"/>
  <c r="AN204" i="5" s="1"/>
  <c r="AZ59" i="5"/>
  <c r="AZ58" i="5" s="1"/>
  <c r="V33" i="5"/>
  <c r="V32" i="5" s="1"/>
  <c r="AF163" i="5"/>
  <c r="AF162" i="5" s="1"/>
  <c r="AN47" i="5"/>
  <c r="AN46" i="5" s="1"/>
  <c r="AF35" i="5"/>
  <c r="AF34" i="5" s="1"/>
  <c r="AD117" i="5"/>
  <c r="AD116" i="5" s="1"/>
  <c r="R67" i="5"/>
  <c r="R66" i="5" s="1"/>
  <c r="AJ33" i="5"/>
  <c r="AJ32" i="5" s="1"/>
  <c r="V161" i="5"/>
  <c r="V160" i="5" s="1"/>
  <c r="AR69" i="5"/>
  <c r="AR68" i="5" s="1"/>
  <c r="AB61" i="5"/>
  <c r="AB60" i="5" s="1"/>
  <c r="AL9" i="5"/>
  <c r="AL8" i="5" s="1"/>
  <c r="AL81" i="5"/>
  <c r="AL80" i="5" s="1"/>
  <c r="BB85" i="5"/>
  <c r="BB84" i="5" s="1"/>
  <c r="AF65" i="5"/>
  <c r="AF64" i="5" s="1"/>
  <c r="P173" i="5"/>
  <c r="P172" i="5" s="1"/>
  <c r="P151" i="5"/>
  <c r="P150" i="5" s="1"/>
  <c r="AJ199" i="5"/>
  <c r="AJ198" i="5" s="1"/>
  <c r="T203" i="5"/>
  <c r="T202" i="5" s="1"/>
  <c r="V171" i="5"/>
  <c r="V170" i="5" s="1"/>
  <c r="BJ77" i="5"/>
  <c r="BJ76" i="5" s="1"/>
  <c r="AL27" i="5"/>
  <c r="AL26" i="5" s="1"/>
  <c r="AP167" i="5"/>
  <c r="AP166" i="5" s="1"/>
  <c r="AB135" i="5"/>
  <c r="AB134" i="5" s="1"/>
  <c r="V125" i="5"/>
  <c r="V124" i="5" s="1"/>
  <c r="R27" i="5"/>
  <c r="R26" i="5" s="1"/>
  <c r="BJ73" i="5"/>
  <c r="BJ72" i="5" s="1"/>
  <c r="BB141" i="5"/>
  <c r="BB140" i="5" s="1"/>
  <c r="BJ31" i="5"/>
  <c r="BJ30" i="5" s="1"/>
  <c r="AR197" i="5"/>
  <c r="AR196" i="5" s="1"/>
  <c r="AB55" i="5"/>
  <c r="AB54" i="5" s="1"/>
  <c r="BJ75" i="5"/>
  <c r="BJ74" i="5" s="1"/>
  <c r="R147" i="5"/>
  <c r="R146" i="5" s="1"/>
  <c r="AZ57" i="5"/>
  <c r="AZ56" i="5" s="1"/>
  <c r="BF85" i="5"/>
  <c r="BF84" i="5" s="1"/>
  <c r="V25" i="5"/>
  <c r="V24" i="5" s="1"/>
  <c r="BH113" i="5"/>
  <c r="BH112" i="5" s="1"/>
  <c r="X19" i="5"/>
  <c r="X17" i="5" s="1"/>
  <c r="AJ63" i="5"/>
  <c r="AJ62" i="5" s="1"/>
  <c r="R59" i="5"/>
  <c r="R58" i="5" s="1"/>
  <c r="BH69" i="5"/>
  <c r="BH68" i="5" s="1"/>
  <c r="Z31" i="5"/>
  <c r="Z30" i="5" s="1"/>
  <c r="BH149" i="5"/>
  <c r="BH148" i="5" s="1"/>
  <c r="AN35" i="5"/>
  <c r="AN34" i="5" s="1"/>
  <c r="AV177" i="5"/>
  <c r="AV176" i="5" s="1"/>
  <c r="T151" i="5"/>
  <c r="T150" i="5" s="1"/>
  <c r="N131" i="5"/>
  <c r="N130" i="5" s="1"/>
  <c r="AX129" i="5"/>
  <c r="AX128" i="5" s="1"/>
  <c r="BH103" i="5"/>
  <c r="BH102" i="5" s="1"/>
  <c r="AJ13" i="5"/>
  <c r="AJ12" i="5" s="1"/>
  <c r="T69" i="5"/>
  <c r="T68" i="5" s="1"/>
  <c r="AD89" i="5"/>
  <c r="AD88" i="5" s="1"/>
  <c r="N129" i="5"/>
  <c r="N128" i="5" s="1"/>
  <c r="X35" i="5"/>
  <c r="X34" i="5" s="1"/>
  <c r="BH55" i="5"/>
  <c r="BH54" i="5" s="1"/>
  <c r="V191" i="5"/>
  <c r="V190" i="5" s="1"/>
  <c r="BF51" i="5"/>
  <c r="BF50" i="5" s="1"/>
  <c r="AT61" i="5"/>
  <c r="AT60" i="5" s="1"/>
  <c r="AT21" i="5"/>
  <c r="AT20" i="5" s="1"/>
  <c r="AN75" i="5"/>
  <c r="AN74" i="5" s="1"/>
  <c r="P23" i="5"/>
  <c r="P22" i="5" s="1"/>
  <c r="AP79" i="5"/>
  <c r="AP78" i="5" s="1"/>
  <c r="Z85" i="5"/>
  <c r="Z84" i="5" s="1"/>
  <c r="X39" i="5"/>
  <c r="X38" i="5" s="1"/>
  <c r="BB47" i="5"/>
  <c r="BB46" i="5" s="1"/>
  <c r="BF191" i="5"/>
  <c r="BF190" i="5" s="1"/>
  <c r="AP31" i="5"/>
  <c r="AP30" i="5" s="1"/>
  <c r="AB33" i="5"/>
  <c r="AB32" i="5" s="1"/>
  <c r="AJ121" i="5"/>
  <c r="AJ120" i="5" s="1"/>
  <c r="AF117" i="5"/>
  <c r="AF116" i="5" s="1"/>
  <c r="BH155" i="5"/>
  <c r="BH154" i="5" s="1"/>
  <c r="AR79" i="5"/>
  <c r="AR78" i="5" s="1"/>
  <c r="V179" i="5"/>
  <c r="V178" i="5" s="1"/>
  <c r="AX27" i="5"/>
  <c r="AX26" i="5" s="1"/>
  <c r="AF159" i="5"/>
  <c r="AF158" i="5" s="1"/>
  <c r="AV13" i="5"/>
  <c r="AV12" i="5" s="1"/>
  <c r="AF31" i="5"/>
  <c r="AF30" i="5" s="1"/>
  <c r="BJ201" i="5"/>
  <c r="BJ200" i="5" s="1"/>
  <c r="X33" i="5"/>
  <c r="X32" i="5" s="1"/>
  <c r="BF109" i="5"/>
  <c r="BF108" i="5" s="1"/>
  <c r="AV51" i="5"/>
  <c r="AV50" i="5" s="1"/>
  <c r="BF71" i="5"/>
  <c r="BF70" i="5" s="1"/>
  <c r="BB59" i="5"/>
  <c r="BB58" i="5" s="1"/>
  <c r="R43" i="5"/>
  <c r="R42" i="5" s="1"/>
  <c r="AX93" i="5"/>
  <c r="AX92" i="5" s="1"/>
  <c r="AJ165" i="5"/>
  <c r="AJ164" i="5" s="1"/>
  <c r="AL105" i="5"/>
  <c r="AL104" i="5" s="1"/>
  <c r="AX67" i="5"/>
  <c r="AX66" i="5" s="1"/>
  <c r="R109" i="5"/>
  <c r="R108" i="5" s="1"/>
  <c r="AP23" i="5"/>
  <c r="AP22" i="5" s="1"/>
  <c r="AV55" i="5"/>
  <c r="AV54" i="5" s="1"/>
  <c r="AZ19" i="5"/>
  <c r="AZ17" i="5" s="1"/>
  <c r="Z67" i="5"/>
  <c r="Z66" i="5" s="1"/>
  <c r="AD125" i="5"/>
  <c r="AD124" i="5" s="1"/>
  <c r="AZ95" i="5"/>
  <c r="AZ94" i="5" s="1"/>
  <c r="N87" i="5"/>
  <c r="N86" i="5" s="1"/>
  <c r="P69" i="5"/>
  <c r="P68" i="5" s="1"/>
  <c r="BD191" i="5"/>
  <c r="BD190" i="5" s="1"/>
  <c r="BF29" i="5"/>
  <c r="BF28" i="5" s="1"/>
  <c r="AV47" i="5"/>
  <c r="AV46" i="5" s="1"/>
  <c r="BD47" i="5"/>
  <c r="BD46" i="5" s="1"/>
  <c r="AP59" i="5"/>
  <c r="AP58" i="5" s="1"/>
  <c r="AT9" i="5"/>
  <c r="AT8" i="5" s="1"/>
  <c r="AT33" i="5"/>
  <c r="AT32" i="5" s="1"/>
  <c r="AT103" i="5"/>
  <c r="AT102" i="5" s="1"/>
  <c r="AR145" i="5"/>
  <c r="AR144" i="5" s="1"/>
  <c r="AV29" i="5"/>
  <c r="AV28" i="5" s="1"/>
  <c r="X141" i="5"/>
  <c r="X140" i="5" s="1"/>
  <c r="N115" i="5"/>
  <c r="N114" i="5" s="1"/>
  <c r="AB69" i="5"/>
  <c r="AB68" i="5" s="1"/>
  <c r="P159" i="5"/>
  <c r="P158" i="5" s="1"/>
  <c r="BJ29" i="5"/>
  <c r="BJ28" i="5" s="1"/>
  <c r="AT107" i="5"/>
  <c r="AT106" i="5" s="1"/>
  <c r="AL87" i="5"/>
  <c r="AL86" i="5" s="1"/>
  <c r="BJ47" i="5"/>
  <c r="BJ46" i="5" s="1"/>
  <c r="AD31" i="5"/>
  <c r="AD30" i="5" s="1"/>
  <c r="X49" i="5"/>
  <c r="X48" i="5" s="1"/>
  <c r="AL99" i="5"/>
  <c r="AL98" i="5" s="1"/>
  <c r="N145" i="5"/>
  <c r="N144" i="5" s="1"/>
  <c r="AB25" i="5"/>
  <c r="AB24" i="5" s="1"/>
  <c r="AB51" i="5"/>
  <c r="AB50" i="5" s="1"/>
  <c r="T51" i="5"/>
  <c r="T50" i="5" s="1"/>
  <c r="X13" i="5"/>
  <c r="X12" i="5" s="1"/>
  <c r="Z191" i="5"/>
  <c r="Z190" i="5" s="1"/>
  <c r="AD35" i="5"/>
  <c r="AD34" i="5" s="1"/>
  <c r="AF29" i="5"/>
  <c r="AF28" i="5" s="1"/>
  <c r="AN201" i="5"/>
  <c r="AN200" i="5" s="1"/>
  <c r="BH93" i="5"/>
  <c r="BH92" i="5" s="1"/>
  <c r="AP187" i="5"/>
  <c r="AP186" i="5" s="1"/>
  <c r="BD67" i="5"/>
  <c r="BD66" i="5" s="1"/>
  <c r="AT31" i="5"/>
  <c r="AT30" i="5" s="1"/>
  <c r="AR121" i="5"/>
  <c r="AR120" i="5" s="1"/>
  <c r="BJ21" i="5"/>
  <c r="BJ20" i="5" s="1"/>
  <c r="AV41" i="5"/>
  <c r="AV40" i="5" s="1"/>
  <c r="N16" i="5"/>
  <c r="N14" i="5" s="1"/>
  <c r="R71" i="5"/>
  <c r="R70" i="5" s="1"/>
  <c r="AB35" i="5"/>
  <c r="AB34" i="5" s="1"/>
  <c r="X61" i="5"/>
  <c r="X60" i="5" s="1"/>
  <c r="BH21" i="5"/>
  <c r="BH20" i="5" s="1"/>
  <c r="AL201" i="5"/>
  <c r="AL200" i="5" s="1"/>
  <c r="N21" i="5"/>
  <c r="N20" i="5" s="1"/>
  <c r="Z33" i="5"/>
  <c r="Z32" i="5" s="1"/>
  <c r="Z65" i="5"/>
  <c r="Z64" i="5" s="1"/>
  <c r="AN113" i="5"/>
  <c r="AN112" i="5" s="1"/>
  <c r="BH67" i="5"/>
  <c r="BH66" i="5" s="1"/>
  <c r="X9" i="5"/>
  <c r="X8" i="5" s="1"/>
  <c r="AL109" i="5"/>
  <c r="AL108" i="5" s="1"/>
  <c r="BD157" i="5"/>
  <c r="BD156" i="5" s="1"/>
  <c r="BH39" i="5"/>
  <c r="BH38" i="5" s="1"/>
  <c r="Z23" i="5"/>
  <c r="Z22" i="5" s="1"/>
  <c r="Z149" i="5"/>
  <c r="Z148" i="5" s="1"/>
  <c r="BD43" i="5"/>
  <c r="BD42" i="5" s="1"/>
  <c r="BJ95" i="5"/>
  <c r="BJ94" i="5" s="1"/>
  <c r="AP89" i="5"/>
  <c r="AP88" i="5" s="1"/>
  <c r="AP51" i="5"/>
  <c r="AP50" i="5" s="1"/>
  <c r="AX79" i="5"/>
  <c r="AX78" i="5" s="1"/>
  <c r="AR87" i="5"/>
  <c r="AR86" i="5" s="1"/>
  <c r="AT27" i="5"/>
  <c r="AT26" i="5" s="1"/>
  <c r="AV193" i="5"/>
  <c r="AV192" i="5" s="1"/>
  <c r="N11" i="5"/>
  <c r="N10" i="5" s="1"/>
  <c r="Z135" i="5"/>
  <c r="Z134" i="5" s="1"/>
  <c r="AB137" i="5"/>
  <c r="AB136" i="5" s="1"/>
  <c r="BD21" i="5"/>
  <c r="BD20" i="5" s="1"/>
  <c r="AB119" i="5"/>
  <c r="AB118" i="5" s="1"/>
  <c r="AD55" i="5"/>
  <c r="AD54" i="5" s="1"/>
  <c r="AD123" i="5"/>
  <c r="AD122" i="5" s="1"/>
  <c r="BB43" i="5"/>
  <c r="BB42" i="5" s="1"/>
  <c r="AP49" i="5"/>
  <c r="AP48" i="5" s="1"/>
  <c r="Z83" i="5"/>
  <c r="Z82" i="5" s="1"/>
  <c r="V27" i="5"/>
  <c r="V26" i="5" s="1"/>
  <c r="Z11" i="5"/>
  <c r="Z10" i="5" s="1"/>
  <c r="AB93" i="5"/>
  <c r="AB92" i="5" s="1"/>
  <c r="AJ77" i="5"/>
  <c r="AJ76" i="5" s="1"/>
  <c r="T61" i="5"/>
  <c r="T60" i="5" s="1"/>
  <c r="Z16" i="5"/>
  <c r="Z14" i="5" s="1"/>
  <c r="T9" i="5"/>
  <c r="T8" i="5" s="1"/>
  <c r="T149" i="5"/>
  <c r="T148" i="5" s="1"/>
  <c r="AR133" i="5"/>
  <c r="AR132" i="5" s="1"/>
  <c r="AP95" i="5"/>
  <c r="AP94" i="5" s="1"/>
  <c r="BF91" i="5"/>
  <c r="BF90" i="5" s="1"/>
  <c r="T19" i="5"/>
  <c r="T17" i="5" s="1"/>
  <c r="AR23" i="5"/>
  <c r="AR22" i="5" s="1"/>
  <c r="T71" i="5"/>
  <c r="T70" i="5" s="1"/>
  <c r="X81" i="5"/>
  <c r="X80" i="5" s="1"/>
  <c r="AX77" i="5"/>
  <c r="AX76" i="5" s="1"/>
  <c r="AT87" i="5"/>
  <c r="AT86" i="5" s="1"/>
  <c r="P25" i="5"/>
  <c r="P24" i="5" s="1"/>
  <c r="AL125" i="5"/>
  <c r="AL124" i="5" s="1"/>
  <c r="AZ45" i="5"/>
  <c r="AZ44" i="5" s="1"/>
  <c r="AR99" i="5"/>
  <c r="AR98" i="5" s="1"/>
  <c r="AP83" i="5"/>
  <c r="AP82" i="5" s="1"/>
  <c r="BF177" i="5"/>
  <c r="BF176" i="5" s="1"/>
  <c r="AR73" i="5"/>
  <c r="AR72" i="5" s="1"/>
  <c r="AD195" i="5"/>
  <c r="AD194" i="5" s="1"/>
  <c r="AX87" i="5"/>
  <c r="AX86" i="5" s="1"/>
  <c r="BF16" i="5"/>
  <c r="BF14" i="5" s="1"/>
  <c r="R167" i="5"/>
  <c r="R166" i="5" s="1"/>
  <c r="BJ139" i="5"/>
  <c r="BJ138" i="5" s="1"/>
  <c r="BH9" i="5"/>
  <c r="BH8" i="5" s="1"/>
  <c r="AB161" i="5"/>
  <c r="AB160" i="5" s="1"/>
  <c r="R127" i="5"/>
  <c r="R126" i="5" s="1"/>
  <c r="AT93" i="5"/>
  <c r="AT92" i="5" s="1"/>
  <c r="AP107" i="5"/>
  <c r="AP106" i="5" s="1"/>
  <c r="R107" i="5"/>
  <c r="R106" i="5" s="1"/>
  <c r="X57" i="5"/>
  <c r="X56" i="5" s="1"/>
  <c r="Z47" i="5"/>
  <c r="Z46" i="5" s="1"/>
  <c r="AX71" i="5"/>
  <c r="AX70" i="5" s="1"/>
  <c r="AL37" i="5"/>
  <c r="AL36" i="5" s="1"/>
  <c r="BH121" i="5"/>
  <c r="BH120" i="5" s="1"/>
  <c r="BH25" i="5"/>
  <c r="BH24" i="5" s="1"/>
  <c r="AL65" i="5"/>
  <c r="AL64" i="5" s="1"/>
  <c r="V69" i="5"/>
  <c r="V68" i="5" s="1"/>
  <c r="AL23" i="5"/>
  <c r="AL22" i="5" s="1"/>
  <c r="T147" i="5"/>
  <c r="T146" i="5" s="1"/>
  <c r="Z49" i="5"/>
  <c r="Z48" i="5" s="1"/>
  <c r="AJ9" i="5"/>
  <c r="AJ8" i="5" s="1"/>
  <c r="V9" i="5"/>
  <c r="V8" i="5" s="1"/>
  <c r="AD11" i="5"/>
  <c r="AD10" i="5" s="1"/>
  <c r="AT69" i="5"/>
  <c r="AT68" i="5" s="1"/>
  <c r="AL95" i="5"/>
  <c r="AL94" i="5" s="1"/>
  <c r="Z143" i="5"/>
  <c r="Z142" i="5" s="1"/>
  <c r="AP19" i="5"/>
  <c r="AP17" i="5" s="1"/>
  <c r="BB113" i="5"/>
  <c r="BB112" i="5" s="1"/>
  <c r="BJ51" i="5"/>
  <c r="BJ50" i="5" s="1"/>
  <c r="N169" i="5"/>
  <c r="N168" i="5" s="1"/>
  <c r="Z131" i="5"/>
  <c r="Z130" i="5" s="1"/>
  <c r="AX145" i="5"/>
  <c r="AX144" i="5" s="1"/>
  <c r="BH37" i="5"/>
  <c r="BH36" i="5" s="1"/>
  <c r="AF77" i="5"/>
  <c r="AF76" i="5" s="1"/>
  <c r="AD19" i="5"/>
  <c r="AD17" i="5" s="1"/>
  <c r="AR111" i="5"/>
  <c r="AR110" i="5" s="1"/>
  <c r="AR13" i="5"/>
  <c r="AR12" i="5" s="1"/>
  <c r="BD85" i="5"/>
  <c r="BD84" i="5" s="1"/>
  <c r="AR135" i="5"/>
  <c r="AR134" i="5" s="1"/>
  <c r="BB25" i="5"/>
  <c r="BB24" i="5" s="1"/>
  <c r="AR39" i="5"/>
  <c r="AR38" i="5" s="1"/>
  <c r="BF57" i="5"/>
  <c r="BF56" i="5" s="1"/>
  <c r="BD55" i="5"/>
  <c r="BD54" i="5" s="1"/>
  <c r="AV39" i="5"/>
  <c r="AV38" i="5" s="1"/>
  <c r="AN73" i="5"/>
  <c r="AN72" i="5" s="1"/>
  <c r="Z87" i="5"/>
  <c r="Z86" i="5" s="1"/>
  <c r="N55" i="5"/>
  <c r="N54" i="5" s="1"/>
  <c r="T25" i="5"/>
  <c r="T24" i="5" s="1"/>
  <c r="AZ83" i="5"/>
  <c r="AZ82" i="5" s="1"/>
  <c r="T95" i="5"/>
  <c r="T94" i="5" s="1"/>
  <c r="X27" i="5"/>
  <c r="X26" i="5" s="1"/>
  <c r="V197" i="5"/>
  <c r="V196" i="5" s="1"/>
  <c r="R11" i="5"/>
  <c r="R10" i="5" s="1"/>
  <c r="BJ23" i="5"/>
  <c r="BJ22" i="5" s="1"/>
  <c r="AX39" i="5"/>
  <c r="AX38" i="5" s="1"/>
  <c r="AX25" i="5"/>
  <c r="AX24" i="5" s="1"/>
  <c r="AV79" i="5"/>
  <c r="AV78" i="5" s="1"/>
  <c r="AT101" i="5"/>
  <c r="AT100" i="5" s="1"/>
  <c r="AN53" i="5"/>
  <c r="AN52" i="5" s="1"/>
  <c r="BB83" i="5"/>
  <c r="BB82" i="5" s="1"/>
  <c r="AF175" i="5"/>
  <c r="AF174" i="5" s="1"/>
  <c r="AT157" i="5"/>
  <c r="AT156" i="5" s="1"/>
  <c r="BJ33" i="5"/>
  <c r="BJ32" i="5" s="1"/>
  <c r="AX167" i="5"/>
  <c r="AX166" i="5" s="1"/>
  <c r="BJ85" i="5"/>
  <c r="BJ84" i="5" s="1"/>
  <c r="BF201" i="5"/>
  <c r="BF200" i="5" s="1"/>
  <c r="AF49" i="5"/>
  <c r="AF48" i="5" s="1"/>
  <c r="AN149" i="5"/>
  <c r="AN148" i="5" s="1"/>
  <c r="T105" i="5"/>
  <c r="T104" i="5" s="1"/>
  <c r="AL69" i="5"/>
  <c r="AL68" i="5" s="1"/>
  <c r="BB33" i="5"/>
  <c r="BB32" i="5" s="1"/>
  <c r="BH91" i="5"/>
  <c r="BH90" i="5" s="1"/>
  <c r="AN181" i="5"/>
  <c r="AN180" i="5" s="1"/>
  <c r="BH137" i="5"/>
  <c r="BH136" i="5" s="1"/>
  <c r="AX181" i="5"/>
  <c r="AX180" i="5" s="1"/>
  <c r="AP39" i="5"/>
  <c r="AP38" i="5" s="1"/>
  <c r="AF39" i="5"/>
  <c r="AF38" i="5" s="1"/>
  <c r="AZ107" i="5"/>
  <c r="AZ106" i="5" s="1"/>
  <c r="AF61" i="5"/>
  <c r="AF60" i="5" s="1"/>
  <c r="AR189" i="5"/>
  <c r="AR188" i="5" s="1"/>
  <c r="AB77" i="5"/>
  <c r="AB76" i="5" s="1"/>
  <c r="T57" i="5"/>
  <c r="T56" i="5" s="1"/>
  <c r="AV117" i="5"/>
  <c r="AV116" i="5" s="1"/>
  <c r="P31" i="5"/>
  <c r="P30" i="5" s="1"/>
  <c r="AN105" i="5"/>
  <c r="AN104" i="5" s="1"/>
  <c r="R119" i="5"/>
  <c r="R118" i="5" s="1"/>
  <c r="Z77" i="5"/>
  <c r="Z76" i="5" s="1"/>
  <c r="P125" i="5"/>
  <c r="P124" i="5" s="1"/>
  <c r="BD103" i="5"/>
  <c r="BD102" i="5" s="1"/>
  <c r="V65" i="5"/>
  <c r="V64" i="5" s="1"/>
  <c r="AN79" i="5"/>
  <c r="AN78" i="5" s="1"/>
  <c r="AL149" i="5"/>
  <c r="AL148" i="5" s="1"/>
  <c r="AX16" i="5"/>
  <c r="AX14" i="5" s="1"/>
  <c r="AV187" i="5"/>
  <c r="AV186" i="5" s="1"/>
  <c r="AT151" i="5"/>
  <c r="AT150" i="5" s="1"/>
  <c r="AP61" i="5"/>
  <c r="AP60" i="5" s="1"/>
  <c r="AT59" i="5"/>
  <c r="AT58" i="5" s="1"/>
  <c r="X79" i="5"/>
  <c r="X78" i="5" s="1"/>
  <c r="X83" i="5"/>
  <c r="X82" i="5" s="1"/>
  <c r="BJ67" i="5"/>
  <c r="BJ66" i="5" s="1"/>
  <c r="AB53" i="5"/>
  <c r="AB52" i="5" s="1"/>
  <c r="T27" i="5"/>
  <c r="T26" i="5" s="1"/>
  <c r="T49" i="5"/>
  <c r="T48" i="5" s="1"/>
  <c r="V101" i="5"/>
  <c r="V100" i="5" s="1"/>
  <c r="AJ139" i="5"/>
  <c r="AJ138" i="5" s="1"/>
  <c r="T21" i="5"/>
  <c r="T20" i="5" s="1"/>
  <c r="AR27" i="5"/>
  <c r="AR26" i="5" s="1"/>
  <c r="AP117" i="5"/>
  <c r="AP116" i="5" s="1"/>
  <c r="Z73" i="5"/>
  <c r="Z72" i="5" s="1"/>
  <c r="AB115" i="5"/>
  <c r="AB114" i="5" s="1"/>
  <c r="AP37" i="5"/>
  <c r="AP36" i="5" s="1"/>
  <c r="AB123" i="5"/>
  <c r="AB122" i="5" s="1"/>
  <c r="Z75" i="5"/>
  <c r="Z74" i="5" s="1"/>
  <c r="T35" i="5"/>
  <c r="T34" i="5" s="1"/>
  <c r="AT75" i="5"/>
  <c r="AT74" i="5" s="1"/>
  <c r="AD77" i="5"/>
  <c r="AD76" i="5" s="1"/>
  <c r="AZ89" i="5"/>
  <c r="AZ88" i="5" s="1"/>
  <c r="BF77" i="5"/>
  <c r="BF76" i="5" s="1"/>
  <c r="AD65" i="5"/>
  <c r="AD64" i="5" s="1"/>
  <c r="BJ71" i="5"/>
  <c r="BJ70" i="5" s="1"/>
  <c r="BD107" i="5"/>
  <c r="BD106" i="5" s="1"/>
  <c r="AR171" i="5"/>
  <c r="AR170" i="5" s="1"/>
  <c r="BD179" i="5"/>
  <c r="BD178" i="5" s="1"/>
  <c r="AV19" i="5"/>
  <c r="AV17" i="5" s="1"/>
  <c r="V149" i="5"/>
  <c r="V148" i="5" s="1"/>
  <c r="BD16" i="5"/>
  <c r="BD14" i="5" s="1"/>
  <c r="AR113" i="5"/>
  <c r="AR112" i="5" s="1"/>
  <c r="V55" i="5"/>
  <c r="V54" i="5" s="1"/>
  <c r="AZ81" i="5"/>
  <c r="AZ80" i="5" s="1"/>
  <c r="P11" i="5"/>
  <c r="P10" i="5" s="1"/>
  <c r="T59" i="5"/>
  <c r="T58" i="5" s="1"/>
  <c r="AZ33" i="5"/>
  <c r="AZ32" i="5" s="1"/>
  <c r="AT25" i="5"/>
  <c r="AT24" i="5" s="1"/>
  <c r="V45" i="5"/>
  <c r="V44" i="5" s="1"/>
  <c r="AV113" i="5"/>
  <c r="AV112" i="5" s="1"/>
  <c r="BD49" i="5"/>
  <c r="BD48" i="5" s="1"/>
  <c r="X117" i="5"/>
  <c r="X116" i="5" s="1"/>
  <c r="V63" i="5"/>
  <c r="V62" i="5" s="1"/>
  <c r="AV93" i="5"/>
  <c r="AV92" i="5" s="1"/>
  <c r="AR31" i="5"/>
  <c r="AR30" i="5" s="1"/>
  <c r="AR63" i="5"/>
  <c r="AR62" i="5" s="1"/>
  <c r="AD85" i="5"/>
  <c r="AD84" i="5" s="1"/>
  <c r="AJ91" i="5"/>
  <c r="AJ90" i="5" s="1"/>
  <c r="AZ175" i="5"/>
  <c r="AZ174" i="5" s="1"/>
  <c r="X177" i="5"/>
  <c r="X176" i="5" s="1"/>
  <c r="AN77" i="5"/>
  <c r="AN76" i="5" s="1"/>
  <c r="BH145" i="5"/>
  <c r="BH144" i="5" s="1"/>
  <c r="AZ131" i="5"/>
  <c r="AZ130" i="5" s="1"/>
  <c r="AF133" i="5"/>
  <c r="AF132" i="5" s="1"/>
  <c r="V23" i="5"/>
  <c r="V22" i="5" s="1"/>
  <c r="X75" i="5"/>
  <c r="X74" i="5" s="1"/>
  <c r="BJ111" i="5"/>
  <c r="BJ110" i="5" s="1"/>
  <c r="AZ37" i="5"/>
  <c r="AZ36" i="5" s="1"/>
  <c r="AB147" i="5"/>
  <c r="AB146" i="5" s="1"/>
  <c r="AJ67" i="5"/>
  <c r="AJ66" i="5" s="1"/>
  <c r="AZ71" i="5"/>
  <c r="AZ70" i="5" s="1"/>
  <c r="AB59" i="5"/>
  <c r="AB58" i="5" s="1"/>
  <c r="BH63" i="5"/>
  <c r="BH62" i="5" s="1"/>
  <c r="R141" i="5"/>
  <c r="R140" i="5" s="1"/>
  <c r="R61" i="5"/>
  <c r="R60" i="5" s="1"/>
  <c r="AJ155" i="5"/>
  <c r="AJ154" i="5" s="1"/>
  <c r="BJ179" i="5"/>
  <c r="BJ178" i="5" s="1"/>
  <c r="Z119" i="5"/>
  <c r="Z118" i="5" s="1"/>
  <c r="AR59" i="5"/>
  <c r="AR58" i="5" s="1"/>
  <c r="BB93" i="5"/>
  <c r="BB92" i="5" s="1"/>
  <c r="BH13" i="5"/>
  <c r="BH12" i="5" s="1"/>
  <c r="BD205" i="5"/>
  <c r="BD204" i="5" s="1"/>
  <c r="BD31" i="5"/>
  <c r="BD30" i="5" s="1"/>
  <c r="AZ61" i="5"/>
  <c r="AZ60" i="5" s="1"/>
  <c r="N45" i="5"/>
  <c r="N44" i="5" s="1"/>
  <c r="AD33" i="5"/>
  <c r="AD32" i="5" s="1"/>
  <c r="AV105" i="5"/>
  <c r="AV104" i="5" s="1"/>
  <c r="AR67" i="5"/>
  <c r="AR66" i="5" s="1"/>
  <c r="AX165" i="5"/>
  <c r="AX164" i="5" s="1"/>
  <c r="N83" i="5"/>
  <c r="N82" i="5" s="1"/>
  <c r="AB79" i="5"/>
  <c r="AB78" i="5" s="1"/>
  <c r="X25" i="5"/>
  <c r="X24" i="5" s="1"/>
  <c r="AL191" i="5"/>
  <c r="AL190" i="5" s="1"/>
  <c r="AR91" i="5"/>
  <c r="AR90" i="5" s="1"/>
  <c r="X89" i="5"/>
  <c r="X88" i="5" s="1"/>
  <c r="AJ39" i="5"/>
  <c r="AJ38" i="5" s="1"/>
  <c r="AL33" i="5"/>
  <c r="AL32" i="5" s="1"/>
  <c r="AN103" i="5"/>
  <c r="AN102" i="5" s="1"/>
  <c r="BD19" i="5"/>
  <c r="BD17" i="5" s="1"/>
  <c r="P147" i="5"/>
  <c r="P146" i="5" s="1"/>
  <c r="BJ169" i="5"/>
  <c r="BJ168" i="5" s="1"/>
  <c r="AZ121" i="5"/>
  <c r="AZ120" i="5" s="1"/>
  <c r="N65" i="5"/>
  <c r="N64" i="5" s="1"/>
  <c r="AP13" i="5"/>
  <c r="AP12" i="5" s="1"/>
  <c r="N99" i="5"/>
  <c r="N98" i="5" s="1"/>
  <c r="X111" i="5"/>
  <c r="X110" i="5" s="1"/>
  <c r="AJ69" i="5"/>
  <c r="AJ68" i="5" s="1"/>
  <c r="T161" i="5"/>
  <c r="T160" i="5" s="1"/>
  <c r="AD51" i="5"/>
  <c r="AD50" i="5" s="1"/>
  <c r="BF111" i="5"/>
  <c r="BF110" i="5" s="1"/>
  <c r="AD13" i="5"/>
  <c r="AD12" i="5" s="1"/>
  <c r="AN91" i="5"/>
  <c r="AN90" i="5" s="1"/>
  <c r="R51" i="5"/>
  <c r="R50" i="5" s="1"/>
  <c r="X51" i="5"/>
  <c r="X50" i="5" s="1"/>
  <c r="AB27" i="5"/>
  <c r="AB26" i="5" s="1"/>
  <c r="Z95" i="5"/>
  <c r="Z94" i="5" s="1"/>
  <c r="AP9" i="5"/>
  <c r="AP8" i="5" s="1"/>
  <c r="BJ41" i="5"/>
  <c r="BJ40" i="5" s="1"/>
  <c r="AB11" i="5"/>
  <c r="AB10" i="5" s="1"/>
  <c r="AF151" i="5"/>
  <c r="AF150" i="5" s="1"/>
  <c r="AR16" i="5"/>
  <c r="AR14" i="5" s="1"/>
  <c r="AB191" i="5"/>
  <c r="AB190" i="5" s="1"/>
  <c r="AD151" i="5"/>
  <c r="AD150" i="5" s="1"/>
  <c r="V87" i="5"/>
  <c r="V86" i="5" s="1"/>
  <c r="AP133" i="5"/>
  <c r="AP132" i="5" s="1"/>
  <c r="AB139" i="5"/>
  <c r="AB138" i="5" s="1"/>
  <c r="P185" i="5"/>
  <c r="P184" i="5" s="1"/>
  <c r="AP129" i="5"/>
  <c r="AP128" i="5" s="1"/>
  <c r="AL91" i="5"/>
  <c r="AL90" i="5" s="1"/>
  <c r="BF55" i="5"/>
  <c r="BF54" i="5" s="1"/>
  <c r="P19" i="5"/>
  <c r="P17" i="5" s="1"/>
  <c r="V141" i="5"/>
  <c r="V140" i="5" s="1"/>
  <c r="AL103" i="5"/>
  <c r="AL102" i="5" s="1"/>
  <c r="BD147" i="5"/>
  <c r="BD146" i="5" s="1"/>
  <c r="BH175" i="5"/>
  <c r="BH174" i="5" s="1"/>
  <c r="AD57" i="5"/>
  <c r="AD56" i="5" s="1"/>
  <c r="AJ35" i="5"/>
  <c r="AJ34" i="5" s="1"/>
  <c r="P127" i="5"/>
  <c r="P126" i="5" s="1"/>
  <c r="BD183" i="5"/>
  <c r="BD182" i="5" s="1"/>
  <c r="AX69" i="5"/>
  <c r="AX68" i="5" s="1"/>
  <c r="AD111" i="5"/>
  <c r="AD110" i="5" s="1"/>
  <c r="AJ203" i="5"/>
  <c r="AJ202" i="5" s="1"/>
  <c r="P33" i="5"/>
  <c r="P32" i="5" s="1"/>
  <c r="AL13" i="5"/>
  <c r="AL12" i="5" s="1"/>
  <c r="AB83" i="5"/>
  <c r="AB82" i="5" s="1"/>
  <c r="X133" i="5"/>
  <c r="X132" i="5" s="1"/>
  <c r="AP87" i="5"/>
  <c r="AP86" i="5" s="1"/>
  <c r="AJ117" i="5"/>
  <c r="AJ116" i="5" s="1"/>
  <c r="AL187" i="5"/>
  <c r="AL186" i="5" s="1"/>
  <c r="R81" i="5"/>
  <c r="R80" i="5" s="1"/>
  <c r="BF19" i="5"/>
  <c r="BF17" i="5" s="1"/>
  <c r="P89" i="5"/>
  <c r="P88" i="5" s="1"/>
  <c r="AF103" i="5"/>
  <c r="AF102" i="5" s="1"/>
  <c r="AT79" i="5"/>
  <c r="AT78" i="5" s="1"/>
  <c r="AZ51" i="5"/>
  <c r="AZ50" i="5" s="1"/>
  <c r="AX153" i="5"/>
  <c r="AX152" i="5" s="1"/>
  <c r="BF163" i="5"/>
  <c r="BF162" i="5" s="1"/>
  <c r="BB179" i="5"/>
  <c r="BB178" i="5" s="1"/>
  <c r="AF55" i="5"/>
  <c r="AF54" i="5" s="1"/>
  <c r="AF107" i="5"/>
  <c r="AF106" i="5" s="1"/>
  <c r="AB9" i="5"/>
  <c r="AB8" i="5" s="1"/>
  <c r="AF111" i="5"/>
  <c r="AF110" i="5" s="1"/>
  <c r="AF71" i="5"/>
  <c r="AF70" i="5" s="1"/>
  <c r="BD133" i="5"/>
  <c r="BD132" i="5" s="1"/>
  <c r="AF9" i="5"/>
  <c r="AF8" i="5" s="1"/>
  <c r="Z55" i="5"/>
  <c r="Z54" i="5" s="1"/>
  <c r="AZ171" i="5"/>
  <c r="AZ170" i="5" s="1"/>
  <c r="BB167" i="5"/>
  <c r="BB166" i="5" s="1"/>
  <c r="BD99" i="5"/>
  <c r="BD98" i="5" s="1"/>
  <c r="T113" i="5"/>
  <c r="T112" i="5" s="1"/>
  <c r="AN49" i="5"/>
  <c r="AN48" i="5" s="1"/>
  <c r="AL145" i="5"/>
  <c r="AL144" i="5" s="1"/>
  <c r="BB175" i="5"/>
  <c r="BB174" i="5" s="1"/>
  <c r="BD153" i="5"/>
  <c r="BD152" i="5" s="1"/>
  <c r="AT133" i="5"/>
  <c r="AT132" i="5" s="1"/>
  <c r="AP16" i="5"/>
  <c r="AP14" i="5" s="1"/>
  <c r="BJ97" i="5"/>
  <c r="BJ96" i="5" s="1"/>
  <c r="AN63" i="5"/>
  <c r="AN62" i="5" s="1"/>
  <c r="AD67" i="5"/>
  <c r="AD66" i="5" s="1"/>
  <c r="AN61" i="5"/>
  <c r="AN60" i="5" s="1"/>
  <c r="AV207" i="5"/>
  <c r="AV206" i="5" s="1"/>
  <c r="T119" i="5"/>
  <c r="T118" i="5" s="1"/>
  <c r="AF79" i="5"/>
  <c r="AF78" i="5" s="1"/>
  <c r="AX147" i="5"/>
  <c r="AX146" i="5" s="1"/>
  <c r="P55" i="5"/>
  <c r="P54" i="5" s="1"/>
  <c r="AZ85" i="5"/>
  <c r="AZ84" i="5" s="1"/>
  <c r="BD83" i="5"/>
  <c r="BD82" i="5" s="1"/>
  <c r="AR127" i="5"/>
  <c r="AR126" i="5" s="1"/>
  <c r="AR83" i="5"/>
  <c r="AR82" i="5" s="1"/>
  <c r="AT55" i="5"/>
  <c r="AT54" i="5" s="1"/>
  <c r="X87" i="5"/>
  <c r="X86" i="5" s="1"/>
  <c r="AF203" i="5"/>
  <c r="AF202" i="5" s="1"/>
  <c r="AD75" i="5"/>
  <c r="AD74" i="5" s="1"/>
  <c r="AT113" i="5"/>
  <c r="AT112" i="5" s="1"/>
  <c r="Z161" i="5"/>
  <c r="Z160" i="5" s="1"/>
  <c r="BH115" i="5"/>
  <c r="BH114" i="5" s="1"/>
  <c r="AT189" i="5"/>
  <c r="AT188" i="5" s="1"/>
  <c r="BB181" i="5"/>
  <c r="BB180" i="5" s="1"/>
  <c r="AF207" i="5"/>
  <c r="AF206" i="5" s="1"/>
  <c r="BJ65" i="5"/>
  <c r="BJ64" i="5" s="1"/>
  <c r="R157" i="5"/>
  <c r="R156" i="5" s="1"/>
  <c r="AD147" i="5"/>
  <c r="AD146" i="5" s="1"/>
  <c r="AZ157" i="5"/>
  <c r="AZ156" i="5" s="1"/>
  <c r="AZ73" i="5"/>
  <c r="AZ72" i="5" s="1"/>
  <c r="AL151" i="5"/>
  <c r="AL150" i="5" s="1"/>
  <c r="AT53" i="5"/>
  <c r="AT52" i="5" s="1"/>
  <c r="Z93" i="5"/>
  <c r="Z92" i="5" s="1"/>
  <c r="BD145" i="5"/>
  <c r="BD144" i="5" s="1"/>
  <c r="AR119" i="5"/>
  <c r="AR118" i="5" s="1"/>
  <c r="AV37" i="5"/>
  <c r="AV36" i="5" s="1"/>
  <c r="T11" i="5"/>
  <c r="T10" i="5" s="1"/>
  <c r="N195" i="5"/>
  <c r="N194" i="5" s="1"/>
  <c r="AX133" i="5"/>
  <c r="AX132" i="5" s="1"/>
  <c r="T193" i="5"/>
  <c r="T192" i="5" s="1"/>
  <c r="V145" i="5"/>
  <c r="V144" i="5" s="1"/>
  <c r="AR151" i="5"/>
  <c r="AR150" i="5" s="1"/>
  <c r="N147" i="5"/>
  <c r="N146" i="5" s="1"/>
  <c r="Z61" i="5"/>
  <c r="Z60" i="5" s="1"/>
  <c r="P181" i="5"/>
  <c r="P180" i="5" s="1"/>
  <c r="N89" i="5"/>
  <c r="N88" i="5" s="1"/>
  <c r="V121" i="5"/>
  <c r="V120" i="5" s="1"/>
  <c r="AP155" i="5"/>
  <c r="AP154" i="5" s="1"/>
  <c r="T127" i="5"/>
  <c r="T126" i="5" s="1"/>
  <c r="N205" i="5"/>
  <c r="N204" i="5" s="1"/>
  <c r="AD169" i="5"/>
  <c r="AD168" i="5" s="1"/>
  <c r="X179" i="5"/>
  <c r="X178" i="5" s="1"/>
  <c r="AD157" i="5"/>
  <c r="AD156" i="5" s="1"/>
  <c r="BD119" i="5"/>
  <c r="BD118" i="5" s="1"/>
  <c r="P163" i="5"/>
  <c r="P162" i="5" s="1"/>
  <c r="BH105" i="5"/>
  <c r="BH104" i="5" s="1"/>
  <c r="Z153" i="5"/>
  <c r="Z152" i="5" s="1"/>
  <c r="T207" i="5"/>
  <c r="T206" i="5" s="1"/>
  <c r="BD87" i="5"/>
  <c r="BD86" i="5" s="1"/>
  <c r="AZ163" i="5"/>
  <c r="AZ162" i="5" s="1"/>
  <c r="X193" i="5"/>
  <c r="X192" i="5" s="1"/>
  <c r="R145" i="5"/>
  <c r="R144" i="5" s="1"/>
  <c r="P169" i="5"/>
  <c r="P168" i="5" s="1"/>
  <c r="AH187" i="5"/>
  <c r="AH186" i="5" s="1"/>
  <c r="AN151" i="5"/>
  <c r="AN150" i="5" s="1"/>
  <c r="BF203" i="5"/>
  <c r="BF202" i="5" s="1"/>
  <c r="AH59" i="5"/>
  <c r="AH58" i="5" s="1"/>
  <c r="N201" i="5"/>
  <c r="N200" i="5" s="1"/>
  <c r="AH13" i="5"/>
  <c r="AH12" i="5" s="1"/>
  <c r="X129" i="5"/>
  <c r="X128" i="5" s="1"/>
  <c r="AL207" i="5"/>
  <c r="AL206" i="5" s="1"/>
  <c r="N179" i="5"/>
  <c r="N178" i="5" s="1"/>
  <c r="X77" i="5"/>
  <c r="X76" i="5" s="1"/>
  <c r="AH99" i="5"/>
  <c r="AH98" i="5" s="1"/>
  <c r="AH121" i="5"/>
  <c r="AH120" i="5" s="1"/>
  <c r="X131" i="5"/>
  <c r="X130" i="5" s="1"/>
  <c r="AH95" i="5"/>
  <c r="AH94" i="5" s="1"/>
  <c r="BB203" i="5"/>
  <c r="BB202" i="5" s="1"/>
  <c r="X167" i="5"/>
  <c r="X166" i="5" s="1"/>
  <c r="BH203" i="5"/>
  <c r="BH202" i="5" s="1"/>
  <c r="AT171" i="5"/>
  <c r="AT170" i="5" s="1"/>
  <c r="AN135" i="5"/>
  <c r="AN134" i="5" s="1"/>
  <c r="AH101" i="5"/>
  <c r="AH100" i="5" s="1"/>
  <c r="BF167" i="5"/>
  <c r="BF166" i="5" s="1"/>
  <c r="BD135" i="5"/>
  <c r="BD134" i="5" s="1"/>
  <c r="AX197" i="5"/>
  <c r="AX196" i="5" s="1"/>
  <c r="N133" i="5"/>
  <c r="N132" i="5" s="1"/>
  <c r="N189" i="5"/>
  <c r="N188" i="5" s="1"/>
  <c r="AL77" i="5"/>
  <c r="AL76" i="5" s="1"/>
  <c r="BJ143" i="5"/>
  <c r="BJ142" i="5" s="1"/>
  <c r="AV165" i="5"/>
  <c r="AV164" i="5" s="1"/>
  <c r="BH181" i="5"/>
  <c r="BH180" i="5" s="1"/>
  <c r="AJ167" i="5"/>
  <c r="AJ166" i="5" s="1"/>
  <c r="N173" i="5"/>
  <c r="N172" i="5" s="1"/>
  <c r="AH41" i="5"/>
  <c r="AH40" i="5" s="1"/>
  <c r="AT99" i="5"/>
  <c r="AT98" i="5" s="1"/>
  <c r="BH195" i="5"/>
  <c r="BH194" i="5" s="1"/>
  <c r="AB175" i="5"/>
  <c r="AB174" i="5" s="1"/>
  <c r="P91" i="5"/>
  <c r="P90" i="5" s="1"/>
  <c r="X97" i="5"/>
  <c r="X96" i="5" s="1"/>
  <c r="P93" i="5"/>
  <c r="P92" i="5" s="1"/>
  <c r="AB107" i="5"/>
  <c r="AB106" i="5" s="1"/>
  <c r="BJ165" i="5"/>
  <c r="BJ164" i="5" s="1"/>
  <c r="BH189" i="5"/>
  <c r="BH188" i="5" s="1"/>
  <c r="AT207" i="5"/>
  <c r="AT206" i="5" s="1"/>
  <c r="AX171" i="5"/>
  <c r="AX170" i="5" s="1"/>
  <c r="AR175" i="5"/>
  <c r="AR174" i="5" s="1"/>
  <c r="AB153" i="5"/>
  <c r="AB152" i="5" s="1"/>
  <c r="P201" i="5"/>
  <c r="P200" i="5" s="1"/>
  <c r="AR179" i="5"/>
  <c r="AR178" i="5" s="1"/>
  <c r="AZ123" i="5"/>
  <c r="AZ122" i="5" s="1"/>
  <c r="X119" i="5"/>
  <c r="X118" i="5" s="1"/>
  <c r="Z165" i="5"/>
  <c r="Z164" i="5" s="1"/>
  <c r="AP123" i="5"/>
  <c r="AP122" i="5" s="1"/>
  <c r="AT165" i="5"/>
  <c r="AT164" i="5" s="1"/>
  <c r="P95" i="5"/>
  <c r="P94" i="5" s="1"/>
  <c r="AL177" i="5"/>
  <c r="AL176" i="5" s="1"/>
  <c r="AB95" i="5"/>
  <c r="AB94" i="5" s="1"/>
  <c r="AH93" i="5"/>
  <c r="AH92" i="5" s="1"/>
  <c r="AX183" i="5"/>
  <c r="AX182" i="5" s="1"/>
  <c r="V71" i="5"/>
  <c r="V70" i="5" s="1"/>
  <c r="Z117" i="5"/>
  <c r="Z116" i="5" s="1"/>
  <c r="V137" i="5"/>
  <c r="V136" i="5" s="1"/>
  <c r="R133" i="5"/>
  <c r="R132" i="5" s="1"/>
  <c r="AX125" i="5"/>
  <c r="AX124" i="5" s="1"/>
  <c r="X135" i="5"/>
  <c r="X134" i="5" s="1"/>
  <c r="AN31" i="5"/>
  <c r="AN30" i="5" s="1"/>
  <c r="AT169" i="5"/>
  <c r="AT168" i="5" s="1"/>
  <c r="AN131" i="5"/>
  <c r="AN130" i="5" s="1"/>
  <c r="AR131" i="5"/>
  <c r="AR130" i="5" s="1"/>
  <c r="AN189" i="5"/>
  <c r="AN188" i="5" s="1"/>
  <c r="X161" i="5"/>
  <c r="X160" i="5" s="1"/>
  <c r="X181" i="5"/>
  <c r="X180" i="5" s="1"/>
  <c r="AJ159" i="5"/>
  <c r="AJ158" i="5" s="1"/>
  <c r="P117" i="5"/>
  <c r="P116" i="5" s="1"/>
  <c r="BD137" i="5"/>
  <c r="BD136" i="5" s="1"/>
  <c r="N175" i="5"/>
  <c r="N174" i="5" s="1"/>
  <c r="AZ79" i="5"/>
  <c r="AZ78" i="5" s="1"/>
  <c r="AH161" i="5"/>
  <c r="AH160" i="5" s="1"/>
  <c r="AH57" i="5"/>
  <c r="AH56" i="5" s="1"/>
  <c r="AR183" i="5"/>
  <c r="AR182" i="5" s="1"/>
  <c r="Z175" i="5"/>
  <c r="Z174" i="5" s="1"/>
  <c r="R195" i="5"/>
  <c r="R194" i="5" s="1"/>
  <c r="P193" i="5"/>
  <c r="P192" i="5" s="1"/>
  <c r="BF151" i="5"/>
  <c r="BF150" i="5" s="1"/>
  <c r="T191" i="5"/>
  <c r="T190" i="5" s="1"/>
  <c r="AP203" i="5"/>
  <c r="AP202" i="5" s="1"/>
  <c r="BH129" i="5"/>
  <c r="BH128" i="5" s="1"/>
  <c r="AX143" i="5"/>
  <c r="AX142" i="5" s="1"/>
  <c r="AZ125" i="5"/>
  <c r="AZ124" i="5" s="1"/>
  <c r="V207" i="5"/>
  <c r="V206" i="5" s="1"/>
  <c r="AX185" i="5"/>
  <c r="AX184" i="5" s="1"/>
  <c r="R191" i="5"/>
  <c r="R190" i="5" s="1"/>
  <c r="AH19" i="5"/>
  <c r="AH17" i="5" s="1"/>
  <c r="Z201" i="5"/>
  <c r="Z200" i="5" s="1"/>
  <c r="BD149" i="5"/>
  <c r="BD148" i="5" s="1"/>
  <c r="P199" i="5"/>
  <c r="P198" i="5" s="1"/>
  <c r="AH153" i="5"/>
  <c r="AH152" i="5" s="1"/>
  <c r="BJ197" i="5"/>
  <c r="BJ196" i="5" s="1"/>
  <c r="AH11" i="5"/>
  <c r="AH10" i="5" s="1"/>
  <c r="AV161" i="5"/>
  <c r="AV160" i="5" s="1"/>
  <c r="AH203" i="5"/>
  <c r="AH202" i="5" s="1"/>
  <c r="BD197" i="5"/>
  <c r="BD196" i="5" s="1"/>
  <c r="AH105" i="5"/>
  <c r="AH104" i="5" s="1"/>
  <c r="AH81" i="5"/>
  <c r="AH80" i="5" s="1"/>
  <c r="P189" i="5"/>
  <c r="P188" i="5" s="1"/>
  <c r="N199" i="5"/>
  <c r="N198" i="5" s="1"/>
  <c r="AR163" i="5"/>
  <c r="AR162" i="5" s="1"/>
  <c r="AL175" i="5"/>
  <c r="AL174" i="5" s="1"/>
  <c r="T137" i="5"/>
  <c r="T136" i="5" s="1"/>
  <c r="AZ147" i="5"/>
  <c r="AZ146" i="5" s="1"/>
  <c r="AN99" i="5"/>
  <c r="AN98" i="5" s="1"/>
  <c r="AP197" i="5"/>
  <c r="AP196" i="5" s="1"/>
  <c r="R151" i="5"/>
  <c r="R150" i="5" s="1"/>
  <c r="AH199" i="5"/>
  <c r="AH198" i="5" s="1"/>
  <c r="AT181" i="5"/>
  <c r="AT180" i="5" s="1"/>
  <c r="AB185" i="5"/>
  <c r="AB184" i="5" s="1"/>
  <c r="BJ171" i="5"/>
  <c r="BJ170" i="5" s="1"/>
  <c r="AP153" i="5"/>
  <c r="AP152" i="5" s="1"/>
  <c r="BH177" i="5"/>
  <c r="BH176" i="5" s="1"/>
  <c r="BF139" i="5"/>
  <c r="BF138" i="5" s="1"/>
  <c r="AJ197" i="5"/>
  <c r="AJ196" i="5" s="1"/>
  <c r="BB177" i="5"/>
  <c r="BB176" i="5" s="1"/>
  <c r="AF125" i="5"/>
  <c r="AF124" i="5" s="1"/>
  <c r="AX109" i="5"/>
  <c r="AX108" i="5" s="1"/>
  <c r="BF153" i="5"/>
  <c r="BF152" i="5" s="1"/>
  <c r="X189" i="5"/>
  <c r="X188" i="5" s="1"/>
  <c r="AF171" i="5"/>
  <c r="AF170" i="5" s="1"/>
  <c r="AH133" i="5"/>
  <c r="AH132" i="5" s="1"/>
  <c r="BJ167" i="5"/>
  <c r="BJ166" i="5" s="1"/>
  <c r="AX177" i="5"/>
  <c r="AX176" i="5" s="1"/>
  <c r="P175" i="5"/>
  <c r="P174" i="5" s="1"/>
  <c r="AL153" i="5"/>
  <c r="AL152" i="5" s="1"/>
  <c r="AB173" i="5"/>
  <c r="AB172" i="5" s="1"/>
  <c r="AJ179" i="5"/>
  <c r="AJ178" i="5" s="1"/>
  <c r="AH117" i="5"/>
  <c r="AH116" i="5" s="1"/>
  <c r="AH85" i="5"/>
  <c r="AH84" i="5" s="1"/>
  <c r="AH131" i="5"/>
  <c r="AH130" i="5" s="1"/>
  <c r="AZ135" i="5"/>
  <c r="AZ134" i="5" s="1"/>
  <c r="AP169" i="5"/>
  <c r="AP168" i="5" s="1"/>
  <c r="BF207" i="5"/>
  <c r="BF206" i="5" s="1"/>
  <c r="BH53" i="5"/>
  <c r="BH52" i="5" s="1"/>
  <c r="AV153" i="5"/>
  <c r="AV152" i="5" s="1"/>
  <c r="Z129" i="5"/>
  <c r="Z128" i="5" s="1"/>
  <c r="AT137" i="5"/>
  <c r="AT136" i="5" s="1"/>
  <c r="AT135" i="5"/>
  <c r="AT134" i="5" s="1"/>
  <c r="AF201" i="5"/>
  <c r="AF200" i="5" s="1"/>
  <c r="BB129" i="5"/>
  <c r="BB128" i="5" s="1"/>
  <c r="AP189" i="5"/>
  <c r="AP188" i="5" s="1"/>
  <c r="AJ195" i="5"/>
  <c r="AJ194" i="5" s="1"/>
  <c r="AH175" i="5"/>
  <c r="AH174" i="5" s="1"/>
  <c r="AN93" i="5"/>
  <c r="AN92" i="5" s="1"/>
  <c r="AL173" i="5"/>
  <c r="AL172" i="5" s="1"/>
  <c r="V187" i="5"/>
  <c r="V186" i="5" s="1"/>
  <c r="T115" i="5"/>
  <c r="T114" i="5" s="1"/>
  <c r="AZ133" i="5"/>
  <c r="AZ132" i="5" s="1"/>
  <c r="BF137" i="5"/>
  <c r="BF136" i="5" s="1"/>
  <c r="BB205" i="5"/>
  <c r="BB204" i="5" s="1"/>
  <c r="AT173" i="5"/>
  <c r="AT172" i="5" s="1"/>
  <c r="BD51" i="5"/>
  <c r="BD50" i="5" s="1"/>
  <c r="P107" i="5"/>
  <c r="P106" i="5" s="1"/>
  <c r="AV195" i="5"/>
  <c r="AV194" i="5" s="1"/>
  <c r="N91" i="5"/>
  <c r="N90" i="5" s="1"/>
  <c r="AD183" i="5"/>
  <c r="AD182" i="5" s="1"/>
  <c r="AZ111" i="5"/>
  <c r="AZ110" i="5" s="1"/>
  <c r="AZ199" i="5"/>
  <c r="AZ198" i="5" s="1"/>
  <c r="BD193" i="5"/>
  <c r="BD192" i="5" s="1"/>
  <c r="AP57" i="5"/>
  <c r="AP56" i="5" s="1"/>
  <c r="AV137" i="5"/>
  <c r="AV136" i="5" s="1"/>
  <c r="AL167" i="5"/>
  <c r="AL166" i="5" s="1"/>
  <c r="BH123" i="5"/>
  <c r="BH122" i="5" s="1"/>
  <c r="AP183" i="5"/>
  <c r="AP182" i="5" s="1"/>
  <c r="AT111" i="5"/>
  <c r="AT110" i="5" s="1"/>
  <c r="BJ207" i="5"/>
  <c r="BJ206" i="5" s="1"/>
  <c r="AP131" i="5"/>
  <c r="AP130" i="5" s="1"/>
  <c r="AN159" i="5"/>
  <c r="AN158" i="5" s="1"/>
  <c r="AH71" i="5"/>
  <c r="AH70" i="5" s="1"/>
  <c r="AB199" i="5"/>
  <c r="AB198" i="5" s="1"/>
  <c r="Z155" i="5"/>
  <c r="Z154" i="5" s="1"/>
  <c r="P141" i="5"/>
  <c r="P140" i="5" s="1"/>
  <c r="R203" i="5"/>
  <c r="R202" i="5" s="1"/>
  <c r="R135" i="5"/>
  <c r="R134" i="5" s="1"/>
  <c r="X95" i="5"/>
  <c r="X94" i="5" s="1"/>
  <c r="BH125" i="5"/>
  <c r="BH124" i="5" s="1"/>
  <c r="AV141" i="5"/>
  <c r="AV140" i="5" s="1"/>
  <c r="AH91" i="5"/>
  <c r="AH90" i="5" s="1"/>
  <c r="AP121" i="5"/>
  <c r="AP120" i="5" s="1"/>
  <c r="BJ119" i="5"/>
  <c r="BJ118" i="5" s="1"/>
  <c r="AX121" i="5"/>
  <c r="AX120" i="5" s="1"/>
  <c r="AJ97" i="5"/>
  <c r="AJ96" i="5" s="1"/>
  <c r="AZ113" i="5"/>
  <c r="AZ112" i="5" s="1"/>
  <c r="P113" i="5"/>
  <c r="P112" i="5" s="1"/>
  <c r="BH51" i="5"/>
  <c r="BH50" i="5" s="1"/>
  <c r="AP181" i="5"/>
  <c r="AP180" i="5" s="1"/>
  <c r="BD207" i="5"/>
  <c r="BD206" i="5" s="1"/>
  <c r="R183" i="5"/>
  <c r="R182" i="5" s="1"/>
  <c r="AV149" i="5"/>
  <c r="AV148" i="5" s="1"/>
  <c r="AL61" i="5"/>
  <c r="AL60" i="5" s="1"/>
  <c r="BD89" i="5"/>
  <c r="BD88" i="5" s="1"/>
  <c r="T109" i="5"/>
  <c r="T108" i="5" s="1"/>
  <c r="R101" i="5"/>
  <c r="R100" i="5" s="1"/>
  <c r="BB149" i="5"/>
  <c r="BB148" i="5" s="1"/>
  <c r="BF175" i="5"/>
  <c r="BF174" i="5" s="1"/>
  <c r="R207" i="5"/>
  <c r="R206" i="5" s="1"/>
  <c r="BJ149" i="5"/>
  <c r="BJ148" i="5" s="1"/>
  <c r="AL185" i="5"/>
  <c r="AL184" i="5" s="1"/>
  <c r="T195" i="5"/>
  <c r="T194" i="5" s="1"/>
  <c r="X169" i="5"/>
  <c r="X168" i="5" s="1"/>
  <c r="AF181" i="5"/>
  <c r="AF180" i="5" s="1"/>
  <c r="Z189" i="5"/>
  <c r="Z188" i="5" s="1"/>
  <c r="X137" i="5"/>
  <c r="X136" i="5" s="1"/>
  <c r="V123" i="5"/>
  <c r="V122" i="5" s="1"/>
  <c r="T145" i="5"/>
  <c r="T144" i="5" s="1"/>
  <c r="AJ145" i="5"/>
  <c r="AJ144" i="5" s="1"/>
  <c r="AN123" i="5"/>
  <c r="AN122" i="5" s="1"/>
  <c r="BB185" i="5"/>
  <c r="BB184" i="5" s="1"/>
  <c r="AP185" i="5"/>
  <c r="AP184" i="5" s="1"/>
  <c r="P157" i="5"/>
  <c r="P156" i="5" s="1"/>
  <c r="AH39" i="5"/>
  <c r="AH38" i="5" s="1"/>
  <c r="BJ187" i="5"/>
  <c r="BJ186" i="5" s="1"/>
  <c r="AT187" i="5"/>
  <c r="AT186" i="5" s="1"/>
  <c r="AJ71" i="5"/>
  <c r="AJ70" i="5" s="1"/>
  <c r="AX201" i="5"/>
  <c r="AX200" i="5" s="1"/>
  <c r="AP191" i="5"/>
  <c r="AP190" i="5" s="1"/>
  <c r="V205" i="5"/>
  <c r="V204" i="5" s="1"/>
  <c r="AJ201" i="5"/>
  <c r="AJ200" i="5" s="1"/>
  <c r="AH177" i="5"/>
  <c r="AH176" i="5" s="1"/>
  <c r="AZ165" i="5"/>
  <c r="AZ164" i="5" s="1"/>
  <c r="AV205" i="5"/>
  <c r="AV204" i="5" s="1"/>
  <c r="BF185" i="5"/>
  <c r="BF184" i="5" s="1"/>
  <c r="BF199" i="5"/>
  <c r="BF198" i="5" s="1"/>
  <c r="AP125" i="5"/>
  <c r="AP124" i="5" s="1"/>
  <c r="BF159" i="5"/>
  <c r="BF158" i="5" s="1"/>
  <c r="AJ119" i="5"/>
  <c r="AJ118" i="5" s="1"/>
  <c r="X201" i="5"/>
  <c r="X200" i="5" s="1"/>
  <c r="N207" i="5"/>
  <c r="N206" i="5" s="1"/>
  <c r="AF189" i="5"/>
  <c r="AF188" i="5" s="1"/>
  <c r="R159" i="5"/>
  <c r="R158" i="5" s="1"/>
  <c r="BD115" i="5"/>
  <c r="BD114" i="5" s="1"/>
  <c r="AL161" i="5"/>
  <c r="AL160" i="5" s="1"/>
  <c r="AJ51" i="5"/>
  <c r="AJ50" i="5" s="1"/>
  <c r="AT155" i="5"/>
  <c r="AT154" i="5" s="1"/>
  <c r="AH127" i="5"/>
  <c r="AH126" i="5" s="1"/>
  <c r="AB75" i="5"/>
  <c r="AB74" i="5" s="1"/>
  <c r="AN207" i="5"/>
  <c r="AN206" i="5" s="1"/>
  <c r="BD167" i="5"/>
  <c r="BD166" i="5" s="1"/>
  <c r="AR207" i="5"/>
  <c r="AR206" i="5" s="1"/>
  <c r="AT91" i="5"/>
  <c r="AT90" i="5" s="1"/>
  <c r="BJ127" i="5"/>
  <c r="BJ126" i="5" s="1"/>
  <c r="P101" i="5"/>
  <c r="P100" i="5" s="1"/>
  <c r="AH63" i="5"/>
  <c r="AH62" i="5" s="1"/>
  <c r="V167" i="5"/>
  <c r="V166" i="5" s="1"/>
  <c r="BB189" i="5"/>
  <c r="BB188" i="5" s="1"/>
  <c r="P105" i="5"/>
  <c r="P104" i="5" s="1"/>
  <c r="AN167" i="5"/>
  <c r="AN166" i="5" s="1"/>
  <c r="AP127" i="5"/>
  <c r="AP126" i="5" s="1"/>
  <c r="AX61" i="5"/>
  <c r="AX60" i="5" s="1"/>
  <c r="AL79" i="5"/>
  <c r="AL78" i="5" s="1"/>
  <c r="R57" i="5"/>
  <c r="R56" i="5" s="1"/>
  <c r="AT117" i="5"/>
  <c r="AT116" i="5" s="1"/>
  <c r="AH25" i="5"/>
  <c r="AH24" i="5" s="1"/>
  <c r="BJ203" i="5"/>
  <c r="BJ202" i="5" s="1"/>
  <c r="AR143" i="5"/>
  <c r="AR142" i="5" s="1"/>
  <c r="AD185" i="5"/>
  <c r="AD184" i="5" s="1"/>
  <c r="AT179" i="5"/>
  <c r="AT178" i="5" s="1"/>
  <c r="P167" i="5"/>
  <c r="P166" i="5" s="1"/>
  <c r="N49" i="5"/>
  <c r="N48" i="5" s="1"/>
  <c r="X103" i="5"/>
  <c r="X102" i="5" s="1"/>
  <c r="BH207" i="5"/>
  <c r="BH206" i="5" s="1"/>
  <c r="P195" i="5"/>
  <c r="P194" i="5" s="1"/>
  <c r="X159" i="5"/>
  <c r="X158" i="5" s="1"/>
  <c r="BJ121" i="5"/>
  <c r="BJ120" i="5" s="1"/>
  <c r="N191" i="5"/>
  <c r="N190" i="5" s="1"/>
  <c r="AP165" i="5"/>
  <c r="AP164" i="5" s="1"/>
  <c r="V113" i="5"/>
  <c r="V112" i="5" s="1"/>
  <c r="AB197" i="5"/>
  <c r="AB196" i="5" s="1"/>
  <c r="AZ189" i="5"/>
  <c r="AZ188" i="5" s="1"/>
  <c r="BH165" i="5"/>
  <c r="BH164" i="5" s="1"/>
  <c r="BJ147" i="5"/>
  <c r="BJ146" i="5" s="1"/>
  <c r="Z195" i="5"/>
  <c r="Z194" i="5" s="1"/>
  <c r="AL199" i="5"/>
  <c r="AL198" i="5" s="1"/>
  <c r="AR95" i="5"/>
  <c r="AR94" i="5" s="1"/>
  <c r="AD191" i="5"/>
  <c r="AD190" i="5" s="1"/>
  <c r="AL53" i="5"/>
  <c r="AL52" i="5" s="1"/>
  <c r="BF179" i="5"/>
  <c r="BF178" i="5" s="1"/>
  <c r="Z181" i="5"/>
  <c r="Z180" i="5" s="1"/>
  <c r="BD69" i="5"/>
  <c r="BD68" i="5" s="1"/>
  <c r="AT147" i="5"/>
  <c r="AT146" i="5" s="1"/>
  <c r="Z163" i="5"/>
  <c r="Z162" i="5" s="1"/>
  <c r="BH163" i="5"/>
  <c r="BH162" i="5" s="1"/>
  <c r="R99" i="5"/>
  <c r="R98" i="5" s="1"/>
  <c r="AD165" i="5"/>
  <c r="AD164" i="5" s="1"/>
  <c r="BD131" i="5"/>
  <c r="BD130" i="5" s="1"/>
  <c r="P83" i="5"/>
  <c r="P82" i="5" s="1"/>
  <c r="BF155" i="5"/>
  <c r="BF154" i="5" s="1"/>
  <c r="Z173" i="5"/>
  <c r="Z172" i="5" s="1"/>
  <c r="X107" i="5"/>
  <c r="X106" i="5" s="1"/>
  <c r="AB187" i="5"/>
  <c r="AB186" i="5" s="1"/>
  <c r="AL193" i="5"/>
  <c r="AL192" i="5" s="1"/>
  <c r="AV49" i="5"/>
  <c r="AV48" i="5" s="1"/>
  <c r="X115" i="5"/>
  <c r="X114" i="5" s="1"/>
  <c r="AJ49" i="5"/>
  <c r="AJ48" i="5" s="1"/>
  <c r="AT177" i="5"/>
  <c r="AT176" i="5" s="1"/>
  <c r="AB87" i="5"/>
  <c r="AB86" i="5" s="1"/>
  <c r="AH205" i="5"/>
  <c r="AH204" i="5" s="1"/>
  <c r="R117" i="5"/>
  <c r="R116" i="5" s="1"/>
  <c r="P187" i="5"/>
  <c r="P186" i="5" s="1"/>
  <c r="AH207" i="5"/>
  <c r="AH206" i="5" s="1"/>
  <c r="P109" i="5"/>
  <c r="P108" i="5" s="1"/>
  <c r="AP171" i="5"/>
  <c r="AP170" i="5" s="1"/>
  <c r="AN165" i="5"/>
  <c r="AN164" i="5" s="1"/>
  <c r="R171" i="5"/>
  <c r="R170" i="5" s="1"/>
  <c r="AX179" i="5"/>
  <c r="AX178" i="5" s="1"/>
  <c r="BB151" i="5"/>
  <c r="BB150" i="5" s="1"/>
  <c r="AH137" i="5"/>
  <c r="AH136" i="5" s="1"/>
  <c r="BJ163" i="5"/>
  <c r="BJ162" i="5" s="1"/>
  <c r="BB163" i="5"/>
  <c r="BB162" i="5" s="1"/>
  <c r="AD91" i="5"/>
  <c r="AD90" i="5" s="1"/>
  <c r="AT195" i="5"/>
  <c r="AT194" i="5" s="1"/>
  <c r="BD203" i="5"/>
  <c r="BD202" i="5" s="1"/>
  <c r="AT143" i="5"/>
  <c r="AT142" i="5" s="1"/>
  <c r="BD93" i="5"/>
  <c r="BD92" i="5" s="1"/>
  <c r="BB51" i="5"/>
  <c r="BB50" i="5" s="1"/>
  <c r="AF193" i="5"/>
  <c r="AF192" i="5" s="1"/>
  <c r="AF87" i="5"/>
  <c r="AF86" i="5" s="1"/>
  <c r="N165" i="5"/>
  <c r="N164" i="5" s="1"/>
  <c r="AX199" i="5"/>
  <c r="AX198" i="5" s="1"/>
  <c r="AV179" i="5"/>
  <c r="AV178" i="5" s="1"/>
  <c r="AR89" i="5"/>
  <c r="AR88" i="5" s="1"/>
  <c r="BH131" i="5"/>
  <c r="BH130" i="5" s="1"/>
  <c r="T179" i="5"/>
  <c r="T178" i="5" s="1"/>
  <c r="Z193" i="5"/>
  <c r="Z192" i="5" s="1"/>
  <c r="BH191" i="5"/>
  <c r="BH190" i="5" s="1"/>
  <c r="BD165" i="5"/>
  <c r="BD164" i="5" s="1"/>
  <c r="BJ183" i="5"/>
  <c r="BJ182" i="5" s="1"/>
  <c r="P121" i="5"/>
  <c r="P120" i="5" s="1"/>
  <c r="AJ191" i="5"/>
  <c r="AJ190" i="5" s="1"/>
  <c r="R149" i="5"/>
  <c r="R148" i="5" s="1"/>
  <c r="BD185" i="5"/>
  <c r="BD184" i="5" s="1"/>
  <c r="AJ123" i="5"/>
  <c r="AJ122" i="5" s="1"/>
  <c r="BJ195" i="5"/>
  <c r="BJ194" i="5" s="1"/>
  <c r="T83" i="5"/>
  <c r="T82" i="5" s="1"/>
  <c r="AP179" i="5"/>
  <c r="AP178" i="5" s="1"/>
  <c r="AP199" i="5"/>
  <c r="AP198" i="5" s="1"/>
  <c r="BB139" i="5"/>
  <c r="BB138" i="5" s="1"/>
  <c r="AN67" i="5"/>
  <c r="AN66" i="5" s="1"/>
  <c r="AP207" i="5"/>
  <c r="AP206" i="5" s="1"/>
  <c r="X105" i="5"/>
  <c r="X104" i="5" s="1"/>
  <c r="AV173" i="5"/>
  <c r="AV172" i="5" s="1"/>
  <c r="AJ93" i="5"/>
  <c r="AJ92" i="5" s="1"/>
  <c r="AJ163" i="5"/>
  <c r="AJ162" i="5" s="1"/>
  <c r="AH89" i="5"/>
  <c r="AH88" i="5" s="1"/>
  <c r="AD199" i="5"/>
  <c r="AD198" i="5" s="1"/>
  <c r="P197" i="5"/>
  <c r="P196" i="5" s="1"/>
  <c r="X91" i="5"/>
  <c r="X90" i="5" s="1"/>
  <c r="BD187" i="5"/>
  <c r="BD186" i="5" s="1"/>
  <c r="T39" i="5"/>
  <c r="T38" i="5" s="1"/>
  <c r="Z21" i="5"/>
  <c r="Z20" i="5" s="1"/>
  <c r="AX157" i="5"/>
  <c r="AX156" i="5" s="1"/>
  <c r="AX159" i="5"/>
  <c r="AX158" i="5" s="1"/>
  <c r="AD103" i="5"/>
  <c r="AD102" i="5" s="1"/>
  <c r="AN163" i="5"/>
  <c r="AN162" i="5" s="1"/>
  <c r="AF157" i="5"/>
  <c r="AF156" i="5" s="1"/>
  <c r="BH127" i="5"/>
  <c r="BH126" i="5" s="1"/>
  <c r="AB163" i="5"/>
  <c r="AB162" i="5" s="1"/>
  <c r="AL181" i="5"/>
  <c r="AL180" i="5" s="1"/>
  <c r="AL139" i="5"/>
  <c r="AL138" i="5" s="1"/>
  <c r="AB143" i="5"/>
  <c r="AB142" i="5" s="1"/>
  <c r="R115" i="5"/>
  <c r="R114" i="5" s="1"/>
  <c r="AB89" i="5"/>
  <c r="AB88" i="5" s="1"/>
  <c r="BH89" i="5"/>
  <c r="BH88" i="5" s="1"/>
  <c r="BB97" i="5"/>
  <c r="BB96" i="5" s="1"/>
  <c r="AP143" i="5"/>
  <c r="AP142" i="5" s="1"/>
  <c r="AV73" i="5"/>
  <c r="AV72" i="5" s="1"/>
  <c r="AF173" i="5"/>
  <c r="AF172" i="5" s="1"/>
  <c r="AV183" i="5"/>
  <c r="AV182" i="5" s="1"/>
  <c r="V61" i="5"/>
  <c r="V60" i="5" s="1"/>
  <c r="AZ41" i="5"/>
  <c r="AZ40" i="5" s="1"/>
  <c r="AF135" i="5"/>
  <c r="AF134" i="5" s="1"/>
  <c r="AP109" i="5"/>
  <c r="AP108" i="5" s="1"/>
  <c r="AP145" i="5"/>
  <c r="AP144" i="5" s="1"/>
  <c r="R113" i="5"/>
  <c r="R112" i="5" s="1"/>
  <c r="V181" i="5"/>
  <c r="V180" i="5" s="1"/>
  <c r="AN137" i="5"/>
  <c r="AN136" i="5" s="1"/>
  <c r="AD167" i="5"/>
  <c r="AD166" i="5" s="1"/>
  <c r="R205" i="5"/>
  <c r="R204" i="5" s="1"/>
  <c r="BB16" i="5"/>
  <c r="BB14" i="5" s="1"/>
  <c r="BB147" i="5"/>
  <c r="BB146" i="5" s="1"/>
  <c r="R55" i="5"/>
  <c r="R54" i="5" s="1"/>
  <c r="V139" i="5"/>
  <c r="V138" i="5" s="1"/>
  <c r="BD91" i="5"/>
  <c r="BD90" i="5" s="1"/>
  <c r="AH83" i="5"/>
  <c r="AH82" i="5" s="1"/>
  <c r="V183" i="5"/>
  <c r="V182" i="5" s="1"/>
  <c r="Z97" i="5"/>
  <c r="Z96" i="5" s="1"/>
  <c r="X153" i="5"/>
  <c r="X152" i="5" s="1"/>
  <c r="X207" i="5"/>
  <c r="X206" i="5" s="1"/>
  <c r="AB183" i="5"/>
  <c r="AB182" i="5" s="1"/>
  <c r="P97" i="5"/>
  <c r="P96" i="5" s="1"/>
  <c r="Z141" i="5"/>
  <c r="Z140" i="5" s="1"/>
  <c r="BF27" i="5"/>
  <c r="BF26" i="5" s="1"/>
  <c r="AF91" i="5"/>
  <c r="AF90" i="5" s="1"/>
  <c r="AZ99" i="5"/>
  <c r="AZ98" i="5" s="1"/>
  <c r="AT37" i="5"/>
  <c r="AT36" i="5" s="1"/>
  <c r="BH205" i="5"/>
  <c r="BH204" i="5" s="1"/>
  <c r="AN173" i="5"/>
  <c r="AN172" i="5" s="1"/>
  <c r="P177" i="5"/>
  <c r="P176" i="5" s="1"/>
  <c r="AT65" i="5"/>
  <c r="AT64" i="5" s="1"/>
  <c r="AP93" i="5"/>
  <c r="AP92" i="5" s="1"/>
  <c r="AT115" i="5"/>
  <c r="AT114" i="5" s="1"/>
  <c r="AT193" i="5"/>
  <c r="AT192" i="5" s="1"/>
  <c r="T101" i="5"/>
  <c r="T100" i="5" s="1"/>
  <c r="X145" i="5"/>
  <c r="X144" i="5" s="1"/>
  <c r="AF123" i="5"/>
  <c r="AF122" i="5" s="1"/>
  <c r="AL123" i="5"/>
  <c r="AL122" i="5" s="1"/>
  <c r="AD201" i="5"/>
  <c r="AD200" i="5" s="1"/>
  <c r="AR149" i="5"/>
  <c r="AR148" i="5" s="1"/>
  <c r="AJ147" i="5"/>
  <c r="AJ146" i="5" s="1"/>
  <c r="V89" i="5"/>
  <c r="V88" i="5" s="1"/>
  <c r="AR75" i="5"/>
  <c r="AR74" i="5" s="1"/>
  <c r="AZ161" i="5"/>
  <c r="AZ160" i="5" s="1"/>
  <c r="AB121" i="5"/>
  <c r="AB120" i="5" s="1"/>
  <c r="BB133" i="5"/>
  <c r="BB132" i="5" s="1"/>
  <c r="Z115" i="5"/>
  <c r="Z114" i="5" s="1"/>
  <c r="AR45" i="5"/>
  <c r="AR44" i="5" s="1"/>
  <c r="P155" i="5"/>
  <c r="P154" i="5" s="1"/>
  <c r="AL111" i="5"/>
  <c r="AL110" i="5" s="1"/>
  <c r="AJ103" i="5"/>
  <c r="AJ102" i="5" s="1"/>
  <c r="BD181" i="5"/>
  <c r="BD180" i="5" s="1"/>
  <c r="Z123" i="5"/>
  <c r="Z122" i="5" s="1"/>
  <c r="AD23" i="5"/>
  <c r="AD22" i="5" s="1"/>
  <c r="AF113" i="5"/>
  <c r="AF112" i="5" s="1"/>
  <c r="R53" i="5"/>
  <c r="R52" i="5" s="1"/>
  <c r="R161" i="5"/>
  <c r="R160" i="5" s="1"/>
  <c r="AR49" i="5"/>
  <c r="AR48" i="5" s="1"/>
  <c r="AN129" i="5"/>
  <c r="AN128" i="5" s="1"/>
  <c r="P99" i="5"/>
  <c r="P98" i="5" s="1"/>
  <c r="AB125" i="5"/>
  <c r="AB124" i="5" s="1"/>
  <c r="X125" i="5"/>
  <c r="X124" i="5" s="1"/>
  <c r="BB49" i="5"/>
  <c r="BB48" i="5" s="1"/>
  <c r="BB159" i="5"/>
  <c r="BB158" i="5" s="1"/>
  <c r="T41" i="5"/>
  <c r="T40" i="5" s="1"/>
  <c r="N125" i="5"/>
  <c r="N124" i="5" s="1"/>
  <c r="AL179" i="5"/>
  <c r="AL178" i="5" s="1"/>
  <c r="AV85" i="5"/>
  <c r="AV84" i="5" s="1"/>
  <c r="BB23" i="5"/>
  <c r="BB22" i="5" s="1"/>
  <c r="AZ137" i="5"/>
  <c r="AZ136" i="5" s="1"/>
  <c r="BD109" i="5"/>
  <c r="BD108" i="5" s="1"/>
  <c r="AL143" i="5"/>
  <c r="AL142" i="5" s="1"/>
  <c r="AP119" i="5"/>
  <c r="AP118" i="5" s="1"/>
  <c r="AT131" i="5"/>
  <c r="AT130" i="5" s="1"/>
  <c r="AP29" i="5"/>
  <c r="AP28" i="5" s="1"/>
  <c r="BF101" i="5"/>
  <c r="BF100" i="5" s="1"/>
  <c r="BJ99" i="5"/>
  <c r="BJ98" i="5" s="1"/>
  <c r="AL183" i="5"/>
  <c r="AL182" i="5" s="1"/>
  <c r="AT161" i="5"/>
  <c r="AT160" i="5" s="1"/>
  <c r="AB131" i="5"/>
  <c r="AB130" i="5" s="1"/>
  <c r="N171" i="5"/>
  <c r="N170" i="5" s="1"/>
  <c r="AX91" i="5"/>
  <c r="AX90" i="5" s="1"/>
  <c r="AV57" i="5"/>
  <c r="AV56" i="5" s="1"/>
  <c r="Z99" i="5"/>
  <c r="Z98" i="5" s="1"/>
  <c r="AT199" i="5"/>
  <c r="AT198" i="5" s="1"/>
  <c r="T117" i="5"/>
  <c r="T116" i="5" s="1"/>
  <c r="AL41" i="5"/>
  <c r="AL40" i="5" s="1"/>
  <c r="BF73" i="5"/>
  <c r="BF72" i="5" s="1"/>
  <c r="BH173" i="5"/>
  <c r="BH172" i="5" s="1"/>
  <c r="AD45" i="5"/>
  <c r="AD44" i="5" s="1"/>
  <c r="AR185" i="5"/>
  <c r="AR184" i="5" s="1"/>
  <c r="Z63" i="5"/>
  <c r="Z62" i="5" s="1"/>
  <c r="AV33" i="5"/>
  <c r="AV32" i="5" s="1"/>
  <c r="BH23" i="5"/>
  <c r="BH22" i="5" s="1"/>
  <c r="AF147" i="5"/>
  <c r="AF146" i="5" s="1"/>
  <c r="X157" i="5"/>
  <c r="X156" i="5" s="1"/>
  <c r="BJ181" i="5"/>
  <c r="BJ180" i="5" s="1"/>
  <c r="N141" i="5"/>
  <c r="N140" i="5" s="1"/>
  <c r="AR187" i="5"/>
  <c r="AR186" i="5" s="1"/>
  <c r="AH179" i="5"/>
  <c r="AH178" i="5" s="1"/>
  <c r="AH165" i="5"/>
  <c r="AH164" i="5" s="1"/>
  <c r="AV171" i="5"/>
  <c r="AV170" i="5" s="1"/>
  <c r="AJ109" i="5"/>
  <c r="AJ108" i="5" s="1"/>
  <c r="R95" i="5"/>
  <c r="R94" i="5" s="1"/>
  <c r="AH61" i="5"/>
  <c r="AH60" i="5" s="1"/>
  <c r="AJ149" i="5"/>
  <c r="AJ148" i="5" s="1"/>
  <c r="AZ185" i="5"/>
  <c r="AZ184" i="5" s="1"/>
  <c r="AN143" i="5"/>
  <c r="AN142" i="5" s="1"/>
  <c r="AP103" i="5"/>
  <c r="AP102" i="5" s="1"/>
  <c r="AD133" i="5"/>
  <c r="AD132" i="5" s="1"/>
  <c r="BB197" i="5"/>
  <c r="BB196" i="5" s="1"/>
  <c r="V165" i="5"/>
  <c r="V164" i="5" s="1"/>
  <c r="AX105" i="5"/>
  <c r="AX104" i="5" s="1"/>
  <c r="AR195" i="5"/>
  <c r="AR194" i="5" s="1"/>
  <c r="AT83" i="5"/>
  <c r="AT82" i="5" s="1"/>
  <c r="Z25" i="5"/>
  <c r="Z24" i="5" s="1"/>
  <c r="AJ55" i="5"/>
  <c r="AJ54" i="5" s="1"/>
  <c r="AB105" i="5"/>
  <c r="AB104" i="5" s="1"/>
  <c r="V151" i="5"/>
  <c r="V150" i="5" s="1"/>
  <c r="AF191" i="5"/>
  <c r="AF190" i="5" s="1"/>
  <c r="AV159" i="5"/>
  <c r="AV158" i="5" s="1"/>
  <c r="X191" i="5"/>
  <c r="X190" i="5" s="1"/>
  <c r="AF153" i="5"/>
  <c r="AF152" i="5" s="1"/>
  <c r="AR77" i="5"/>
  <c r="AR76" i="5" s="1"/>
  <c r="AB159" i="5"/>
  <c r="AB158" i="5" s="1"/>
  <c r="AJ193" i="5"/>
  <c r="AJ192" i="5" s="1"/>
  <c r="R143" i="5"/>
  <c r="R142" i="5" s="1"/>
  <c r="AH109" i="5"/>
  <c r="AH108" i="5" s="1"/>
  <c r="P145" i="5"/>
  <c r="P144" i="5" s="1"/>
  <c r="AV163" i="5"/>
  <c r="AV162" i="5" s="1"/>
  <c r="BD161" i="5"/>
  <c r="BD160" i="5" s="1"/>
  <c r="AJ99" i="5"/>
  <c r="AJ98" i="5" s="1"/>
  <c r="T163" i="5"/>
  <c r="T162" i="5" s="1"/>
  <c r="Z57" i="5"/>
  <c r="Z56" i="5" s="1"/>
  <c r="AX135" i="5"/>
  <c r="AX134" i="5" s="1"/>
  <c r="BJ53" i="5"/>
  <c r="BJ52" i="5" s="1"/>
  <c r="AN161" i="5"/>
  <c r="AN160" i="5" s="1"/>
  <c r="BJ157" i="5"/>
  <c r="BJ156" i="5" s="1"/>
  <c r="R49" i="5"/>
  <c r="R48" i="5" s="1"/>
  <c r="AB129" i="5"/>
  <c r="AB128" i="5" s="1"/>
  <c r="P137" i="5"/>
  <c r="P136" i="5" s="1"/>
  <c r="P9" i="5"/>
  <c r="P8" i="5" s="1"/>
  <c r="BB109" i="5"/>
  <c r="BB108" i="5" s="1"/>
  <c r="AT95" i="5"/>
  <c r="AT94" i="5" s="1"/>
  <c r="AP115" i="5"/>
  <c r="AP114" i="5" s="1"/>
  <c r="AZ181" i="5"/>
  <c r="AZ180" i="5" s="1"/>
  <c r="X151" i="5"/>
  <c r="X150" i="5" s="1"/>
  <c r="AT201" i="5"/>
  <c r="AT200" i="5" s="1"/>
  <c r="AT123" i="5"/>
  <c r="AT122" i="5" s="1"/>
  <c r="AN197" i="5"/>
  <c r="AN196" i="5" s="1"/>
  <c r="T143" i="5"/>
  <c r="T142" i="5" s="1"/>
  <c r="AZ27" i="5"/>
  <c r="AZ26" i="5" s="1"/>
  <c r="AD173" i="5"/>
  <c r="AD172" i="5" s="1"/>
  <c r="AV59" i="5"/>
  <c r="AV58" i="5" s="1"/>
  <c r="BJ81" i="5"/>
  <c r="BJ80" i="5" s="1"/>
  <c r="Z187" i="5"/>
  <c r="Z186" i="5" s="1"/>
  <c r="P183" i="5"/>
  <c r="P182" i="5" s="1"/>
  <c r="P49" i="5"/>
  <c r="P48" i="5" s="1"/>
  <c r="AT49" i="5"/>
  <c r="AT48" i="5" s="1"/>
  <c r="AV127" i="5"/>
  <c r="AV126" i="5" s="1"/>
  <c r="AX55" i="5"/>
  <c r="AX54" i="5" s="1"/>
  <c r="BB81" i="5"/>
  <c r="BB80" i="5" s="1"/>
  <c r="R83" i="5"/>
  <c r="R82" i="5" s="1"/>
  <c r="AL39" i="5"/>
  <c r="AL38" i="5" s="1"/>
  <c r="AD97" i="5"/>
  <c r="AD96" i="5" s="1"/>
  <c r="BF11" i="5"/>
  <c r="BF10" i="5" s="1"/>
  <c r="T169" i="5"/>
  <c r="T168" i="5" s="1"/>
  <c r="AF165" i="5"/>
  <c r="AF164" i="5" s="1"/>
  <c r="AX127" i="5"/>
  <c r="AX126" i="5" s="1"/>
  <c r="N187" i="5"/>
  <c r="N186" i="5" s="1"/>
  <c r="AV139" i="5"/>
  <c r="AV138" i="5" s="1"/>
  <c r="AR115" i="5"/>
  <c r="AR114" i="5" s="1"/>
  <c r="AZ177" i="5"/>
  <c r="AZ176" i="5" s="1"/>
  <c r="AR29" i="5"/>
  <c r="AR28" i="5" s="1"/>
  <c r="BH161" i="5"/>
  <c r="BH160" i="5" s="1"/>
  <c r="R39" i="5"/>
  <c r="R38" i="5" s="1"/>
  <c r="N119" i="5"/>
  <c r="N118" i="5" s="1"/>
  <c r="T157" i="5"/>
  <c r="T156" i="5" s="1"/>
  <c r="AZ105" i="5"/>
  <c r="AZ104" i="5" s="1"/>
  <c r="AR35" i="5"/>
  <c r="AR34" i="5" s="1"/>
  <c r="BB117" i="5"/>
  <c r="BB116" i="5" s="1"/>
  <c r="AR125" i="5"/>
  <c r="AR124" i="5" s="1"/>
  <c r="V97" i="5"/>
  <c r="V96" i="5" s="1"/>
  <c r="AL93" i="5"/>
  <c r="AL92" i="5" s="1"/>
  <c r="BB101" i="5"/>
  <c r="BB100" i="5" s="1"/>
  <c r="BH151" i="5"/>
  <c r="BH150" i="5" s="1"/>
  <c r="R163" i="5"/>
  <c r="R162" i="5" s="1"/>
  <c r="N117" i="5"/>
  <c r="N116" i="5" s="1"/>
  <c r="AV11" i="5"/>
  <c r="AV10" i="5" s="1"/>
  <c r="AZ141" i="5"/>
  <c r="AZ140" i="5" s="1"/>
  <c r="AR147" i="5"/>
  <c r="AR146" i="5" s="1"/>
  <c r="BJ205" i="5"/>
  <c r="BJ204" i="5" s="1"/>
  <c r="AV133" i="5"/>
  <c r="AV132" i="5" s="1"/>
  <c r="X195" i="5"/>
  <c r="X194" i="5" s="1"/>
  <c r="T187" i="5"/>
  <c r="T186" i="5" s="1"/>
  <c r="AF97" i="5"/>
  <c r="AF96" i="5" s="1"/>
  <c r="AF41" i="5"/>
  <c r="AF40" i="5" s="1"/>
  <c r="AV201" i="5"/>
  <c r="AV200" i="5" s="1"/>
  <c r="T171" i="5"/>
  <c r="T170" i="5" s="1"/>
  <c r="AD143" i="5"/>
  <c r="AD142" i="5" s="1"/>
  <c r="R153" i="5"/>
  <c r="R152" i="5" s="1"/>
  <c r="AV69" i="5"/>
  <c r="AV68" i="5" s="1"/>
  <c r="BH139" i="5"/>
  <c r="BH138" i="5" s="1"/>
  <c r="AF141" i="5"/>
  <c r="AF140" i="5" s="1"/>
  <c r="V31" i="5"/>
  <c r="V30" i="5" s="1"/>
  <c r="AR191" i="5"/>
  <c r="AR190" i="5" s="1"/>
  <c r="AF185" i="5"/>
  <c r="AF184" i="5" s="1"/>
  <c r="AL97" i="5"/>
  <c r="AL96" i="5" s="1"/>
  <c r="R175" i="5"/>
  <c r="R174" i="5" s="1"/>
  <c r="AZ179" i="5"/>
  <c r="AZ178" i="5" s="1"/>
  <c r="R189" i="5"/>
  <c r="R188" i="5" s="1"/>
  <c r="AH115" i="5"/>
  <c r="AH114" i="5" s="1"/>
  <c r="AJ207" i="5"/>
  <c r="AJ206" i="5" s="1"/>
  <c r="AV111" i="5"/>
  <c r="AV110" i="5" s="1"/>
  <c r="N167" i="5"/>
  <c r="N166" i="5" s="1"/>
  <c r="X205" i="5"/>
  <c r="X204" i="5" s="1"/>
  <c r="AJ61" i="5"/>
  <c r="AJ60" i="5" s="1"/>
  <c r="AL55" i="5"/>
  <c r="AL54" i="5" s="1"/>
  <c r="AN9" i="5"/>
  <c r="AN8" i="5" s="1"/>
  <c r="AZ101" i="5"/>
  <c r="AZ100" i="5" s="1"/>
  <c r="T129" i="5"/>
  <c r="T128" i="5" s="1"/>
  <c r="AV185" i="5"/>
  <c r="AV184" i="5" s="1"/>
  <c r="AT19" i="5"/>
  <c r="AT17" i="5" s="1"/>
  <c r="AX73" i="5"/>
  <c r="AX72" i="5" s="1"/>
  <c r="AF105" i="5"/>
  <c r="AF104" i="5" s="1"/>
  <c r="V75" i="5"/>
  <c r="V74" i="5" s="1"/>
  <c r="AP65" i="5"/>
  <c r="AP64" i="5" s="1"/>
  <c r="BJ93" i="5"/>
  <c r="BJ92" i="5" s="1"/>
  <c r="BF133" i="5"/>
  <c r="BF132" i="5" s="1"/>
  <c r="BD175" i="5"/>
  <c r="BD174" i="5" s="1"/>
  <c r="AB73" i="5"/>
  <c r="AB72" i="5" s="1"/>
  <c r="T45" i="5"/>
  <c r="T44" i="5" s="1"/>
  <c r="AV97" i="5"/>
  <c r="AV96" i="5" s="1"/>
  <c r="T99" i="5"/>
  <c r="T98" i="5" s="1"/>
  <c r="AL31" i="5"/>
  <c r="AL30" i="5" s="1"/>
  <c r="T155" i="5"/>
  <c r="T154" i="5" s="1"/>
  <c r="BF145" i="5"/>
  <c r="BF144" i="5" s="1"/>
  <c r="N37" i="5"/>
  <c r="N36" i="5" s="1"/>
  <c r="AZ115" i="5"/>
  <c r="AZ114" i="5" s="1"/>
  <c r="BF43" i="5"/>
  <c r="BF42" i="5" s="1"/>
  <c r="AD121" i="5"/>
  <c r="AD120" i="5" s="1"/>
  <c r="BH73" i="5"/>
  <c r="BH72" i="5" s="1"/>
  <c r="AX21" i="5"/>
  <c r="AX20" i="5" s="1"/>
  <c r="BH19" i="5"/>
  <c r="BH17" i="5" s="1"/>
  <c r="AB111" i="5"/>
  <c r="AB110" i="5" s="1"/>
  <c r="AL197" i="5"/>
  <c r="AL196" i="5" s="1"/>
  <c r="BF193" i="5"/>
  <c r="BF192" i="5" s="1"/>
  <c r="R13" i="5"/>
  <c r="R12" i="5" s="1"/>
  <c r="BJ91" i="5"/>
  <c r="BJ90" i="5" s="1"/>
  <c r="AJ135" i="5"/>
  <c r="AJ134" i="5" s="1"/>
  <c r="AR109" i="5"/>
  <c r="AR108" i="5" s="1"/>
  <c r="R25" i="5"/>
  <c r="R24" i="5" s="1"/>
  <c r="BH79" i="5"/>
  <c r="BH78" i="5" s="1"/>
  <c r="AL115" i="5"/>
  <c r="AL114" i="5" s="1"/>
  <c r="AB141" i="5"/>
  <c r="AB140" i="5" s="1"/>
  <c r="AV25" i="5"/>
  <c r="AV24" i="5" s="1"/>
  <c r="BB65" i="5"/>
  <c r="BB64" i="5" s="1"/>
  <c r="N123" i="5"/>
  <c r="N122" i="5" s="1"/>
  <c r="BD45" i="5"/>
  <c r="BD44" i="5" s="1"/>
  <c r="BD25" i="5"/>
  <c r="BD24" i="5" s="1"/>
  <c r="BD79" i="5"/>
  <c r="BD78" i="5" s="1"/>
  <c r="AL51" i="5"/>
  <c r="AL50" i="5" s="1"/>
  <c r="AB127" i="5"/>
  <c r="AB126" i="5" s="1"/>
  <c r="AP97" i="5"/>
  <c r="AP96" i="5" s="1"/>
  <c r="AH35" i="5"/>
  <c r="AH34" i="5" s="1"/>
  <c r="AH141" i="5"/>
  <c r="AH140" i="5" s="1"/>
  <c r="AH183" i="5"/>
  <c r="AH182" i="5" s="1"/>
  <c r="AH147" i="5"/>
  <c r="AH146" i="5" s="1"/>
  <c r="AD155" i="5"/>
  <c r="AD154" i="5" s="1"/>
  <c r="BH85" i="5"/>
  <c r="BH84" i="5" s="1"/>
  <c r="AR205" i="5"/>
  <c r="AR204" i="5" s="1"/>
  <c r="AT167" i="5"/>
  <c r="AT166" i="5" s="1"/>
  <c r="BD81" i="5"/>
  <c r="BD80" i="5" s="1"/>
  <c r="AZ143" i="5"/>
  <c r="AZ142" i="5" s="1"/>
  <c r="Z199" i="5"/>
  <c r="Z198" i="5" s="1"/>
  <c r="X123" i="5"/>
  <c r="X122" i="5" s="1"/>
  <c r="AT191" i="5"/>
  <c r="AT190" i="5" s="1"/>
  <c r="Z203" i="5"/>
  <c r="Z202" i="5" s="1"/>
  <c r="AT203" i="5"/>
  <c r="AT202" i="5" s="1"/>
  <c r="AD163" i="5"/>
  <c r="AD162" i="5" s="1"/>
  <c r="AV175" i="5"/>
  <c r="AV174" i="5" s="1"/>
  <c r="P179" i="5"/>
  <c r="P178" i="5" s="1"/>
  <c r="AL203" i="5"/>
  <c r="AL202" i="5" s="1"/>
  <c r="AT149" i="5"/>
  <c r="AT148" i="5" s="1"/>
  <c r="AP151" i="5"/>
  <c r="AP150" i="5" s="1"/>
  <c r="P75" i="5"/>
  <c r="P74" i="5" s="1"/>
  <c r="AP147" i="5"/>
  <c r="AP146" i="5" s="1"/>
  <c r="BB105" i="5"/>
  <c r="BB104" i="5" s="1"/>
  <c r="AP175" i="5"/>
  <c r="AP174" i="5" s="1"/>
  <c r="AT41" i="5"/>
  <c r="AT40" i="5" s="1"/>
  <c r="AD79" i="5"/>
  <c r="AD78" i="5" s="1"/>
  <c r="BB21" i="5"/>
  <c r="BB20" i="5" s="1"/>
  <c r="N29" i="5"/>
  <c r="N28" i="5" s="1"/>
  <c r="V51" i="5"/>
  <c r="V50" i="5" s="1"/>
  <c r="AV143" i="5"/>
  <c r="AV142" i="5" s="1"/>
  <c r="AT13" i="5"/>
  <c r="AT12" i="5" s="1"/>
  <c r="AB91" i="5"/>
  <c r="AB90" i="5" s="1"/>
  <c r="BD199" i="5"/>
  <c r="BD198" i="5" s="1"/>
  <c r="V201" i="5"/>
  <c r="V200" i="5" s="1"/>
  <c r="AZ127" i="5"/>
  <c r="AZ126" i="5" s="1"/>
  <c r="AJ175" i="5"/>
  <c r="AJ174" i="5" s="1"/>
  <c r="AD105" i="5"/>
  <c r="AD104" i="5" s="1"/>
  <c r="X199" i="5"/>
  <c r="X198" i="5" s="1"/>
  <c r="AZ93" i="5"/>
  <c r="AZ92" i="5" s="1"/>
  <c r="BH81" i="5"/>
  <c r="BH80" i="5" s="1"/>
  <c r="BF93" i="5"/>
  <c r="BF92" i="5" s="1"/>
  <c r="BB171" i="5"/>
  <c r="BB170" i="5" s="1"/>
  <c r="R139" i="5"/>
  <c r="R138" i="5" s="1"/>
  <c r="V16" i="5"/>
  <c r="V14" i="5" s="1"/>
  <c r="P161" i="5"/>
  <c r="P160" i="5" s="1"/>
  <c r="AL155" i="5"/>
  <c r="AL154" i="5" s="1"/>
  <c r="AL133" i="5"/>
  <c r="AL132" i="5" s="1"/>
  <c r="BJ177" i="5"/>
  <c r="BJ176" i="5" s="1"/>
  <c r="AF205" i="5"/>
  <c r="AF204" i="5" s="1"/>
  <c r="BD73" i="5"/>
  <c r="BD72" i="5" s="1"/>
  <c r="BJ57" i="5"/>
  <c r="BJ56" i="5" s="1"/>
  <c r="BB53" i="5"/>
  <c r="BB52" i="5" s="1"/>
  <c r="BB35" i="5"/>
  <c r="BB34" i="5" s="1"/>
  <c r="AP105" i="5"/>
  <c r="AP104" i="5" s="1"/>
  <c r="AL73" i="5"/>
  <c r="AL72" i="5" s="1"/>
  <c r="AR103" i="5"/>
  <c r="AR102" i="5" s="1"/>
  <c r="V143" i="5"/>
  <c r="V142" i="5" s="1"/>
  <c r="BH141" i="5"/>
  <c r="BH140" i="5" s="1"/>
  <c r="BD201" i="5"/>
  <c r="BD200" i="5" s="1"/>
  <c r="N75" i="5"/>
  <c r="N74" i="5" s="1"/>
  <c r="T125" i="5"/>
  <c r="T124" i="5" s="1"/>
  <c r="AN109" i="5"/>
  <c r="AN108" i="5" s="1"/>
  <c r="BD65" i="5"/>
  <c r="BD64" i="5" s="1"/>
  <c r="AZ129" i="5"/>
  <c r="AZ128" i="5" s="1"/>
  <c r="AJ101" i="5"/>
  <c r="AJ100" i="5" s="1"/>
  <c r="AT129" i="5"/>
  <c r="AT128" i="5" s="1"/>
  <c r="AN139" i="5"/>
  <c r="AN138" i="5" s="1"/>
  <c r="AN85" i="5"/>
  <c r="AN84" i="5" s="1"/>
  <c r="R131" i="5"/>
  <c r="R130" i="5" s="1"/>
  <c r="P63" i="5"/>
  <c r="P62" i="5" s="1"/>
  <c r="AZ47" i="5"/>
  <c r="AZ46" i="5" s="1"/>
  <c r="AR157" i="5"/>
  <c r="AR156" i="5" s="1"/>
  <c r="N31" i="5"/>
  <c r="N30" i="5" s="1"/>
  <c r="BF9" i="5"/>
  <c r="BF8" i="5" s="1"/>
  <c r="AT11" i="5"/>
  <c r="AT10" i="5" s="1"/>
  <c r="Z79" i="5"/>
  <c r="Z78" i="5" s="1"/>
  <c r="BF157" i="5"/>
  <c r="BF156" i="5" s="1"/>
  <c r="P13" i="5"/>
  <c r="P12" i="5" s="1"/>
  <c r="AJ89" i="5"/>
  <c r="AJ88" i="5" s="1"/>
  <c r="AN16" i="5"/>
  <c r="AN14" i="5" s="1"/>
  <c r="Z43" i="5"/>
  <c r="Z42" i="5" s="1"/>
  <c r="P149" i="5"/>
  <c r="P148" i="5" s="1"/>
  <c r="AR165" i="5"/>
  <c r="AR164" i="5" s="1"/>
  <c r="AB71" i="5"/>
  <c r="AB70" i="5" s="1"/>
  <c r="BB9" i="5"/>
  <c r="BB8" i="5" s="1"/>
  <c r="AL29" i="5"/>
  <c r="AL28" i="5" s="1"/>
  <c r="AX59" i="5"/>
  <c r="AX58" i="5" s="1"/>
  <c r="N181" i="5"/>
  <c r="N180" i="5" s="1"/>
  <c r="Z183" i="5"/>
  <c r="Z182" i="5" s="1"/>
  <c r="T85" i="5"/>
  <c r="T84" i="5" s="1"/>
  <c r="AB65" i="5"/>
  <c r="AB64" i="5" s="1"/>
  <c r="V115" i="5"/>
  <c r="V114" i="5" s="1"/>
  <c r="BB131" i="5"/>
  <c r="BB130" i="5" s="1"/>
  <c r="AX95" i="5"/>
  <c r="AX94" i="5" s="1"/>
  <c r="P129" i="5"/>
  <c r="P128" i="5" s="1"/>
  <c r="P207" i="5"/>
  <c r="P206" i="5" s="1"/>
  <c r="AB109" i="5"/>
  <c r="AB108" i="5" s="1"/>
  <c r="AZ31" i="5"/>
  <c r="AZ30" i="5" s="1"/>
  <c r="AF67" i="5"/>
  <c r="AF66" i="5" s="1"/>
  <c r="BF105" i="5"/>
  <c r="BF104" i="5" s="1"/>
  <c r="AV9" i="5"/>
  <c r="AV8" i="5" s="1"/>
  <c r="AF131" i="5"/>
  <c r="AF130" i="5" s="1"/>
  <c r="AF137" i="5"/>
  <c r="AF136" i="5" s="1"/>
  <c r="R21" i="5"/>
  <c r="R20" i="5" s="1"/>
  <c r="AP135" i="5"/>
  <c r="AP134" i="5" s="1"/>
  <c r="AX81" i="5"/>
  <c r="AX80" i="5" s="1"/>
  <c r="BD37" i="5"/>
  <c r="BD36" i="5" s="1"/>
  <c r="T139" i="5"/>
  <c r="T138" i="5" s="1"/>
  <c r="AF187" i="5"/>
  <c r="AF186" i="5" s="1"/>
  <c r="AB113" i="5"/>
  <c r="AB112" i="5" s="1"/>
  <c r="BJ151" i="5"/>
  <c r="BJ150" i="5" s="1"/>
  <c r="AD181" i="5"/>
  <c r="AD180" i="5" s="1"/>
  <c r="BF83" i="5"/>
  <c r="BF82" i="5" s="1"/>
  <c r="V41" i="5"/>
  <c r="V40" i="5" s="1"/>
  <c r="AX9" i="5"/>
  <c r="AX8" i="5" s="1"/>
  <c r="AJ31" i="5"/>
  <c r="AJ30" i="5" s="1"/>
  <c r="BJ27" i="5"/>
  <c r="BJ26" i="5" s="1"/>
  <c r="N93" i="5"/>
  <c r="N92" i="5" s="1"/>
  <c r="P85" i="5"/>
  <c r="P84" i="5" s="1"/>
  <c r="P51" i="5"/>
  <c r="P50" i="5" s="1"/>
  <c r="BF49" i="5"/>
  <c r="BF48" i="5" s="1"/>
  <c r="AF109" i="5"/>
  <c r="AF108" i="5" s="1"/>
  <c r="AD129" i="5"/>
  <c r="AD128" i="5" s="1"/>
  <c r="R41" i="5"/>
  <c r="R40" i="5" s="1"/>
  <c r="AL19" i="5"/>
  <c r="AL17" i="5" s="1"/>
  <c r="AN115" i="5"/>
  <c r="AN114" i="5" s="1"/>
  <c r="AX49" i="5"/>
  <c r="AX48" i="5" s="1"/>
  <c r="AZ9" i="5"/>
  <c r="AZ8" i="5" s="1"/>
  <c r="V99" i="5"/>
  <c r="V98" i="5" s="1"/>
  <c r="AV167" i="5"/>
  <c r="AV166" i="5" s="1"/>
  <c r="AJ133" i="5"/>
  <c r="AJ132" i="5" s="1"/>
  <c r="P79" i="5"/>
  <c r="P78" i="5" s="1"/>
  <c r="AN23" i="5"/>
  <c r="AN22" i="5" s="1"/>
  <c r="AR137" i="5"/>
  <c r="AR136" i="5" s="1"/>
  <c r="BF165" i="5"/>
  <c r="BF164" i="5" s="1"/>
  <c r="V199" i="5"/>
  <c r="V198" i="5" s="1"/>
  <c r="BB195" i="5"/>
  <c r="BB194" i="5" s="1"/>
  <c r="V195" i="5"/>
  <c r="V194" i="5" s="1"/>
  <c r="Z177" i="5"/>
  <c r="Z176" i="5" s="1"/>
  <c r="Z101" i="5"/>
  <c r="Z100" i="5" s="1"/>
  <c r="BF107" i="5"/>
  <c r="BF106" i="5" s="1"/>
  <c r="AL21" i="5"/>
  <c r="AL20" i="5" s="1"/>
  <c r="V159" i="5"/>
  <c r="V158" i="5" s="1"/>
  <c r="AV95" i="5"/>
  <c r="AV94" i="5" s="1"/>
  <c r="AV129" i="5"/>
  <c r="AV128" i="5" s="1"/>
  <c r="AN117" i="5"/>
  <c r="AN116" i="5" s="1"/>
  <c r="BF161" i="5"/>
  <c r="BF160" i="5" s="1"/>
  <c r="AB203" i="5"/>
  <c r="AB202" i="5" s="1"/>
  <c r="V67" i="5"/>
  <c r="V66" i="5" s="1"/>
  <c r="BB29" i="5"/>
  <c r="BB28" i="5" s="1"/>
  <c r="AF139" i="5"/>
  <c r="AF138" i="5" s="1"/>
  <c r="AH145" i="5"/>
  <c r="AH144" i="5" s="1"/>
  <c r="AH159" i="5"/>
  <c r="AH158" i="5" s="1"/>
  <c r="BD121" i="5"/>
  <c r="BD120" i="5" s="1"/>
  <c r="AJ161" i="5"/>
  <c r="AJ160" i="5" s="1"/>
  <c r="Z157" i="5"/>
  <c r="Z156" i="5" s="1"/>
  <c r="X71" i="5"/>
  <c r="X70" i="5" s="1"/>
  <c r="BD173" i="5"/>
  <c r="BD172" i="5" s="1"/>
  <c r="AF16" i="5"/>
  <c r="AF14" i="5" s="1"/>
  <c r="BH77" i="5"/>
  <c r="BH76" i="5" s="1"/>
  <c r="AZ151" i="5"/>
  <c r="AZ150" i="5" s="1"/>
  <c r="BF67" i="5"/>
  <c r="BF66" i="5" s="1"/>
  <c r="AB207" i="5"/>
  <c r="AB206" i="5" s="1"/>
  <c r="R89" i="5"/>
  <c r="R88" i="5" s="1"/>
  <c r="AV81" i="5"/>
  <c r="AV80" i="5" s="1"/>
  <c r="AD119" i="5"/>
  <c r="AD118" i="5" s="1"/>
  <c r="V103" i="5"/>
  <c r="V102" i="5" s="1"/>
  <c r="V157" i="5"/>
  <c r="V156" i="5" s="1"/>
  <c r="P203" i="5"/>
  <c r="P202" i="5" s="1"/>
  <c r="BJ155" i="5"/>
  <c r="BJ154" i="5" s="1"/>
  <c r="AV101" i="5"/>
  <c r="AV100" i="5" s="1"/>
  <c r="V117" i="5"/>
  <c r="V116" i="5" s="1"/>
  <c r="R165" i="5"/>
  <c r="R164" i="5" s="1"/>
  <c r="V49" i="5"/>
  <c r="V48" i="5" s="1"/>
  <c r="AD137" i="5"/>
  <c r="AD136" i="5" s="1"/>
  <c r="T103" i="5"/>
  <c r="T102" i="5" s="1"/>
  <c r="AL147" i="5"/>
  <c r="AL146" i="5" s="1"/>
  <c r="AR61" i="5"/>
  <c r="AR60" i="5" s="1"/>
  <c r="N95" i="5"/>
  <c r="N94" i="5" s="1"/>
  <c r="AZ201" i="5"/>
  <c r="AZ200" i="5" s="1"/>
  <c r="X183" i="5"/>
  <c r="X182" i="5" s="1"/>
  <c r="BB75" i="5"/>
  <c r="BB74" i="5" s="1"/>
  <c r="BF121" i="5"/>
  <c r="BF120" i="5" s="1"/>
  <c r="AJ183" i="5"/>
  <c r="AJ182" i="5" s="1"/>
  <c r="AX151" i="5"/>
  <c r="AX150" i="5" s="1"/>
  <c r="T121" i="5"/>
  <c r="T120" i="5" s="1"/>
  <c r="BF149" i="5"/>
  <c r="BF148" i="5" s="1"/>
  <c r="Z127" i="5"/>
  <c r="Z126" i="5" s="1"/>
  <c r="BH193" i="5"/>
  <c r="BH192" i="5" s="1"/>
  <c r="R23" i="5"/>
  <c r="R22" i="5" s="1"/>
  <c r="N127" i="5"/>
  <c r="N126" i="5" s="1"/>
  <c r="P143" i="5"/>
  <c r="P142" i="5" s="1"/>
  <c r="AJ29" i="5"/>
  <c r="AJ28" i="5" s="1"/>
  <c r="AJ27" i="5"/>
  <c r="AJ26" i="5" s="1"/>
  <c r="AB171" i="5"/>
  <c r="AB170" i="5" s="1"/>
  <c r="AD99" i="5"/>
  <c r="AD98" i="5" s="1"/>
  <c r="AP137" i="5"/>
  <c r="AP136" i="5" s="1"/>
  <c r="R105" i="5"/>
  <c r="R104" i="5" s="1"/>
  <c r="AN133" i="5"/>
  <c r="AN132" i="5" s="1"/>
  <c r="AZ195" i="5"/>
  <c r="AZ194" i="5" s="1"/>
  <c r="AR41" i="5"/>
  <c r="AR40" i="5" s="1"/>
  <c r="AT85" i="5"/>
  <c r="AT84" i="5" s="1"/>
  <c r="BJ125" i="5"/>
  <c r="BJ124" i="5" s="1"/>
  <c r="AR85" i="5"/>
  <c r="AR84" i="5" s="1"/>
  <c r="AR9" i="5"/>
  <c r="AR8" i="5" s="1"/>
  <c r="AT67" i="5"/>
  <c r="AT66" i="5" s="1"/>
  <c r="BF189" i="5"/>
  <c r="BF188" i="5" s="1"/>
  <c r="AL71" i="5"/>
  <c r="AL70" i="5" s="1"/>
  <c r="AN193" i="5"/>
  <c r="AN192" i="5" s="1"/>
  <c r="R97" i="5"/>
  <c r="R96" i="5" s="1"/>
  <c r="AR107" i="5"/>
  <c r="AR106" i="5" s="1"/>
  <c r="AV123" i="5"/>
  <c r="AV122" i="5" s="1"/>
  <c r="AL163" i="5"/>
  <c r="AL162" i="5" s="1"/>
  <c r="BH83" i="5"/>
  <c r="BH82" i="5" s="1"/>
  <c r="AT159" i="5"/>
  <c r="AT158" i="5" s="1"/>
  <c r="BJ159" i="5"/>
  <c r="BJ158" i="5" s="1"/>
  <c r="AH23" i="5"/>
  <c r="AH22" i="5" s="1"/>
  <c r="T185" i="5"/>
  <c r="T184" i="5" s="1"/>
  <c r="AX113" i="5"/>
  <c r="AX112" i="5" s="1"/>
  <c r="AZ77" i="5"/>
  <c r="AZ76" i="5" s="1"/>
  <c r="AB45" i="5"/>
  <c r="AB44" i="5" s="1"/>
  <c r="AZ25" i="5"/>
  <c r="AZ24" i="5" s="1"/>
  <c r="X63" i="5"/>
  <c r="X62" i="5" s="1"/>
  <c r="BH11" i="5"/>
  <c r="BH10" i="5" s="1"/>
  <c r="T31" i="5"/>
  <c r="T30" i="5" s="1"/>
  <c r="AB23" i="5"/>
  <c r="AB22" i="5" s="1"/>
  <c r="N27" i="5"/>
  <c r="N26" i="5" s="1"/>
  <c r="AD115" i="5"/>
  <c r="AD114" i="5" s="1"/>
  <c r="T89" i="5"/>
  <c r="T88" i="5" s="1"/>
  <c r="AP75" i="5"/>
  <c r="AP74" i="5" s="1"/>
  <c r="X29" i="5"/>
  <c r="X28" i="5" s="1"/>
  <c r="BJ145" i="5"/>
  <c r="BJ144" i="5" s="1"/>
  <c r="T189" i="5"/>
  <c r="T188" i="5" s="1"/>
  <c r="AF89" i="5"/>
  <c r="AF88" i="5" s="1"/>
  <c r="BB87" i="5"/>
  <c r="BB86" i="5" s="1"/>
  <c r="P73" i="5"/>
  <c r="P72" i="5" s="1"/>
  <c r="AZ75" i="5"/>
  <c r="AZ74" i="5" s="1"/>
  <c r="BH65" i="5"/>
  <c r="BH64" i="5" s="1"/>
  <c r="BB63" i="5"/>
  <c r="BB62" i="5" s="1"/>
  <c r="BJ35" i="5"/>
  <c r="BJ34" i="5" s="1"/>
  <c r="AP21" i="5"/>
  <c r="AP20" i="5" s="1"/>
  <c r="BB119" i="5"/>
  <c r="BB118" i="5" s="1"/>
  <c r="AN107" i="5"/>
  <c r="AN106" i="5" s="1"/>
  <c r="X197" i="5"/>
  <c r="X196" i="5" s="1"/>
  <c r="P39" i="5"/>
  <c r="P38" i="5" s="1"/>
  <c r="X113" i="5"/>
  <c r="X112" i="5" s="1"/>
  <c r="AJ137" i="5"/>
  <c r="AJ136" i="5" s="1"/>
  <c r="Z109" i="5"/>
  <c r="Z108" i="5" s="1"/>
  <c r="AJ125" i="5"/>
  <c r="AJ124" i="5" s="1"/>
  <c r="AD127" i="5"/>
  <c r="AD126" i="5" s="1"/>
  <c r="AN43" i="5"/>
  <c r="AN42" i="5" s="1"/>
  <c r="BD127" i="5"/>
  <c r="BD126" i="5" s="1"/>
  <c r="BB145" i="5"/>
  <c r="BB144" i="5" s="1"/>
  <c r="AZ65" i="5"/>
  <c r="AZ64" i="5" s="1"/>
  <c r="AP101" i="5"/>
  <c r="AP100" i="5" s="1"/>
  <c r="BB73" i="5"/>
  <c r="BB72" i="5" s="1"/>
  <c r="BH33" i="5"/>
  <c r="BH32" i="5" s="1"/>
  <c r="AP35" i="5"/>
  <c r="AP34" i="5" s="1"/>
  <c r="N43" i="5"/>
  <c r="N42" i="5" s="1"/>
  <c r="AN51" i="5"/>
  <c r="AN50" i="5" s="1"/>
  <c r="R121" i="5"/>
  <c r="R120" i="5" s="1"/>
  <c r="R77" i="5"/>
  <c r="R76" i="5" s="1"/>
  <c r="BH147" i="5"/>
  <c r="BH146" i="5" s="1"/>
  <c r="P77" i="5"/>
  <c r="P76" i="5" s="1"/>
  <c r="AZ67" i="5"/>
  <c r="AZ66" i="5" s="1"/>
  <c r="AN19" i="5"/>
  <c r="AN17" i="5" s="1"/>
  <c r="AB195" i="5"/>
  <c r="AB194" i="5" s="1"/>
  <c r="BF33" i="5"/>
  <c r="BF32" i="5" s="1"/>
  <c r="AZ16" i="5"/>
  <c r="AZ14" i="5" s="1"/>
  <c r="AD43" i="5"/>
  <c r="AD42" i="5" s="1"/>
  <c r="T135" i="5"/>
  <c r="T134" i="5" s="1"/>
  <c r="T159" i="5"/>
  <c r="T158" i="5" s="1"/>
  <c r="AR25" i="5"/>
  <c r="AR24" i="5" s="1"/>
  <c r="R125" i="5"/>
  <c r="R124" i="5" s="1"/>
  <c r="AF99" i="5"/>
  <c r="AF98" i="5" s="1"/>
  <c r="BD61" i="5"/>
  <c r="BD60" i="5" s="1"/>
  <c r="X11" i="5"/>
  <c r="X10" i="5" s="1"/>
  <c r="N139" i="5"/>
  <c r="N138" i="5" s="1"/>
  <c r="AR47" i="5"/>
  <c r="AR46" i="5" s="1"/>
  <c r="AV121" i="5"/>
  <c r="AV120" i="5" s="1"/>
  <c r="AD25" i="5"/>
  <c r="AD24" i="5" s="1"/>
  <c r="BB127" i="5"/>
  <c r="BB126" i="5" s="1"/>
  <c r="Z39" i="5"/>
  <c r="Z38" i="5" s="1"/>
  <c r="N59" i="5"/>
  <c r="N58" i="5" s="1"/>
  <c r="AF101" i="5"/>
  <c r="AF100" i="5" s="1"/>
  <c r="BH169" i="5"/>
  <c r="BH168" i="5" s="1"/>
  <c r="X165" i="5"/>
  <c r="X164" i="5" s="1"/>
  <c r="BH61" i="5"/>
  <c r="BH60" i="5" s="1"/>
  <c r="V93" i="5"/>
  <c r="V92" i="5" s="1"/>
  <c r="BJ191" i="5"/>
  <c r="BJ190" i="5" s="1"/>
  <c r="AX31" i="5"/>
  <c r="AX30" i="5" s="1"/>
  <c r="V119" i="5"/>
  <c r="V118" i="5" s="1"/>
  <c r="AD159" i="5"/>
  <c r="AD158" i="5" s="1"/>
  <c r="P65" i="5"/>
  <c r="P64" i="5" s="1"/>
  <c r="AX139" i="5"/>
  <c r="AX138" i="5" s="1"/>
  <c r="BJ13" i="5"/>
  <c r="BJ12" i="5" s="1"/>
  <c r="AR123" i="5"/>
  <c r="AR122" i="5" s="1"/>
  <c r="X43" i="5"/>
  <c r="X42" i="5" s="1"/>
  <c r="AX117" i="5"/>
  <c r="AX116" i="5" s="1"/>
  <c r="AX97" i="5"/>
  <c r="AX96" i="5" s="1"/>
  <c r="P21" i="5"/>
  <c r="P20" i="5" s="1"/>
  <c r="X143" i="5"/>
  <c r="X142" i="5" s="1"/>
  <c r="T77" i="5"/>
  <c r="T76" i="5" s="1"/>
  <c r="AN25" i="5"/>
  <c r="AN24" i="5" s="1"/>
  <c r="BB143" i="5"/>
  <c r="BB142" i="5" s="1"/>
  <c r="BB31" i="5"/>
  <c r="BB30" i="5" s="1"/>
  <c r="T107" i="5"/>
  <c r="T106" i="5" s="1"/>
  <c r="V77" i="5"/>
  <c r="V76" i="5" s="1"/>
  <c r="V135" i="5"/>
  <c r="V134" i="5" s="1"/>
  <c r="AL85" i="5"/>
  <c r="AL84" i="5" s="1"/>
  <c r="BB45" i="5"/>
  <c r="BB44" i="5" s="1"/>
  <c r="BD41" i="5"/>
  <c r="BD40" i="5" s="1"/>
  <c r="AD153" i="5"/>
  <c r="AD152" i="5" s="1"/>
  <c r="Z147" i="5"/>
  <c r="Z146" i="5" s="1"/>
  <c r="P111" i="5"/>
  <c r="P110" i="5" s="1"/>
  <c r="BF95" i="5"/>
  <c r="BF94" i="5" s="1"/>
  <c r="AB157" i="5"/>
  <c r="AB156" i="5" s="1"/>
  <c r="N71" i="5"/>
  <c r="N70" i="5" s="1"/>
  <c r="P57" i="5"/>
  <c r="P56" i="5" s="1"/>
  <c r="BH197" i="5"/>
  <c r="BH196" i="5" s="1"/>
  <c r="AV16" i="5"/>
  <c r="AV14" i="5" s="1"/>
  <c r="BD13" i="5"/>
  <c r="BD12" i="5" s="1"/>
  <c r="AR33" i="5"/>
  <c r="AR32" i="5" s="1"/>
  <c r="BD9" i="5"/>
  <c r="BD8" i="5" s="1"/>
  <c r="AD95" i="5"/>
  <c r="AD94" i="5" s="1"/>
  <c r="AL16" i="5"/>
  <c r="AL14" i="5" s="1"/>
  <c r="BD139" i="5"/>
  <c r="BD138" i="5" s="1"/>
  <c r="AZ35" i="5"/>
  <c r="AZ34" i="5" s="1"/>
  <c r="AT71" i="5"/>
  <c r="AT70" i="5" s="1"/>
  <c r="BD57" i="5"/>
  <c r="BD56" i="5" s="1"/>
  <c r="BJ11" i="5"/>
  <c r="BJ10" i="5" s="1"/>
  <c r="BB55" i="5"/>
  <c r="BB54" i="5" s="1"/>
  <c r="AN125" i="5"/>
  <c r="AN124" i="5" s="1"/>
  <c r="BB157" i="5"/>
  <c r="BB156" i="5" s="1"/>
  <c r="Z69" i="5"/>
  <c r="Z68" i="5" s="1"/>
  <c r="AP43" i="5"/>
  <c r="AP42" i="5" s="1"/>
  <c r="X23" i="5"/>
  <c r="X22" i="5" s="1"/>
  <c r="N103" i="5"/>
  <c r="N102" i="5" s="1"/>
  <c r="BD97" i="5"/>
  <c r="BD96" i="5" s="1"/>
  <c r="AF155" i="5"/>
  <c r="AF154" i="5" s="1"/>
  <c r="AN203" i="5"/>
  <c r="AN202" i="5" s="1"/>
  <c r="AT51" i="5"/>
  <c r="AT50" i="5" s="1"/>
  <c r="Z29" i="5"/>
  <c r="Z28" i="5" s="1"/>
  <c r="AL57" i="5"/>
  <c r="AL56" i="5" s="1"/>
  <c r="V57" i="5"/>
  <c r="V56" i="5" s="1"/>
  <c r="AJ57" i="5"/>
  <c r="AJ56" i="5" s="1"/>
  <c r="AX107" i="5"/>
  <c r="AX106" i="5" s="1"/>
  <c r="R65" i="5"/>
  <c r="R64" i="5" s="1"/>
  <c r="AD37" i="5"/>
  <c r="AD36" i="5" s="1"/>
  <c r="V175" i="5"/>
  <c r="V174" i="5" s="1"/>
  <c r="V107" i="5"/>
  <c r="V106" i="5" s="1"/>
  <c r="N73" i="5"/>
  <c r="N72" i="5" s="1"/>
  <c r="X67" i="5"/>
  <c r="X66" i="5" s="1"/>
  <c r="AX65" i="5"/>
  <c r="AX64" i="5" s="1"/>
  <c r="BB27" i="5"/>
  <c r="BB26" i="5" s="1"/>
  <c r="P37" i="5"/>
  <c r="P36" i="5" s="1"/>
  <c r="AN147" i="5"/>
  <c r="AN146" i="5" s="1"/>
  <c r="AT45" i="5"/>
  <c r="AT44" i="5" s="1"/>
  <c r="T87" i="5"/>
  <c r="T86" i="5" s="1"/>
  <c r="AN81" i="5"/>
  <c r="AN80" i="5" s="1"/>
  <c r="P103" i="5"/>
  <c r="P102" i="5" s="1"/>
  <c r="BB121" i="5"/>
  <c r="BB120" i="5" s="1"/>
  <c r="T16" i="5"/>
  <c r="T14" i="5" s="1"/>
  <c r="R103" i="5"/>
  <c r="R102" i="5" s="1"/>
  <c r="BF45" i="5"/>
  <c r="BF44" i="5" s="1"/>
  <c r="BJ123" i="5"/>
  <c r="BJ122" i="5" s="1"/>
  <c r="BD11" i="5"/>
  <c r="BD10" i="5" s="1"/>
  <c r="N33" i="5"/>
  <c r="N32" i="5" s="1"/>
  <c r="AV125" i="5"/>
  <c r="AV124" i="5" s="1"/>
  <c r="BJ43" i="5"/>
  <c r="BJ42" i="5" s="1"/>
  <c r="AF33" i="5"/>
  <c r="AF32" i="5" s="1"/>
  <c r="AF45" i="5"/>
  <c r="AF44" i="5" s="1"/>
  <c r="T67" i="5"/>
  <c r="T66" i="5" s="1"/>
  <c r="AD9" i="5"/>
  <c r="AD8" i="5" s="1"/>
  <c r="BH59" i="5"/>
  <c r="BH58" i="5" s="1"/>
  <c r="BD33" i="5"/>
  <c r="BD32" i="5" s="1"/>
  <c r="X69" i="5"/>
  <c r="X68" i="5" s="1"/>
  <c r="AN57" i="5"/>
  <c r="AN56" i="5" s="1"/>
  <c r="AB21" i="5"/>
  <c r="AB20" i="5" s="1"/>
  <c r="P119" i="5"/>
  <c r="P118" i="5" s="1"/>
  <c r="AV23" i="5"/>
  <c r="AV22" i="5" s="1"/>
  <c r="AT39" i="5"/>
  <c r="AT38" i="5" s="1"/>
  <c r="V153" i="5"/>
  <c r="V152" i="5" s="1"/>
  <c r="AP99" i="5"/>
  <c r="AP98" i="5" s="1"/>
  <c r="R73" i="5"/>
  <c r="R72" i="5" s="1"/>
  <c r="BH97" i="5"/>
  <c r="BH96" i="5" s="1"/>
  <c r="R31" i="5"/>
  <c r="R30" i="5" s="1"/>
  <c r="BD39" i="5"/>
  <c r="BD38" i="5" s="1"/>
  <c r="T33" i="5"/>
  <c r="T32" i="5" s="1"/>
  <c r="BJ25" i="5"/>
  <c r="BJ24" i="5" s="1"/>
  <c r="AN21" i="5"/>
  <c r="AN20" i="5" s="1"/>
  <c r="BF47" i="5"/>
  <c r="BF46" i="5" s="1"/>
  <c r="AT77" i="5"/>
  <c r="AT76" i="5" s="1"/>
  <c r="AZ103" i="5"/>
  <c r="AZ102" i="5" s="1"/>
  <c r="AL119" i="5"/>
  <c r="AL118" i="5" s="1"/>
  <c r="X65" i="5"/>
  <c r="X64" i="5" s="1"/>
  <c r="N53" i="5"/>
  <c r="N52" i="5" s="1"/>
  <c r="N81" i="5"/>
  <c r="N80" i="5" s="1"/>
  <c r="V95" i="5"/>
  <c r="V94" i="5" s="1"/>
  <c r="P53" i="5"/>
  <c r="P52" i="5" s="1"/>
  <c r="AR43" i="5"/>
  <c r="AR42" i="5" s="1"/>
  <c r="BJ83" i="5"/>
  <c r="BJ82" i="5" s="1"/>
  <c r="BD29" i="5"/>
  <c r="BD28" i="5" s="1"/>
  <c r="AL83" i="5"/>
  <c r="AL82" i="5" s="1"/>
  <c r="BB71" i="5"/>
  <c r="BB70" i="5" s="1"/>
  <c r="BJ87" i="5"/>
  <c r="BJ86" i="5" s="1"/>
  <c r="BH133" i="5"/>
  <c r="BH132" i="5" s="1"/>
  <c r="AD53" i="5"/>
  <c r="AD52" i="5" s="1"/>
  <c r="AX57" i="5"/>
  <c r="AX56" i="5" s="1"/>
  <c r="AT16" i="5"/>
  <c r="AT14" i="5" s="1"/>
  <c r="Z71" i="5"/>
  <c r="Z70" i="5" s="1"/>
  <c r="T43" i="5"/>
  <c r="T42" i="5" s="1"/>
  <c r="AV71" i="5"/>
  <c r="AV70" i="5" s="1"/>
  <c r="AZ43" i="5"/>
  <c r="AZ42" i="5" s="1"/>
  <c r="AJ65" i="5"/>
  <c r="AJ64" i="5" s="1"/>
  <c r="X41" i="5"/>
  <c r="X40" i="5" s="1"/>
  <c r="N63" i="5"/>
  <c r="N62" i="5" s="1"/>
  <c r="AR155" i="5"/>
  <c r="AR154" i="5" s="1"/>
  <c r="BF119" i="5"/>
  <c r="BF118" i="5" s="1"/>
  <c r="T23" i="5"/>
  <c r="T22" i="5" s="1"/>
  <c r="AX85" i="5"/>
  <c r="AX84" i="5" s="1"/>
  <c r="AZ159" i="5"/>
  <c r="AZ158" i="5" s="1"/>
  <c r="AP63" i="5"/>
  <c r="AP62" i="5" s="1"/>
  <c r="AZ97" i="5"/>
  <c r="AZ96" i="5" s="1"/>
  <c r="AB57" i="5"/>
  <c r="AB56" i="5" s="1"/>
  <c r="AX29" i="5"/>
  <c r="AX28" i="5" s="1"/>
  <c r="BH43" i="5"/>
  <c r="BH42" i="5" s="1"/>
  <c r="AV45" i="5"/>
  <c r="AV44" i="5" s="1"/>
  <c r="AN11" i="5"/>
  <c r="AN10" i="5" s="1"/>
  <c r="AL157" i="5"/>
  <c r="AL156" i="5" s="1"/>
  <c r="AX11" i="5"/>
  <c r="AX10" i="5" s="1"/>
  <c r="AZ29" i="5"/>
  <c r="AZ28" i="5" s="1"/>
  <c r="AP77" i="5"/>
  <c r="AP76" i="5" s="1"/>
  <c r="AT153" i="5"/>
  <c r="AT152" i="5" s="1"/>
  <c r="N39" i="5"/>
  <c r="N38" i="5" s="1"/>
  <c r="AB47" i="5"/>
  <c r="AB46" i="5" s="1"/>
  <c r="AF115" i="5"/>
  <c r="AF114" i="5" s="1"/>
  <c r="N69" i="5"/>
  <c r="N68" i="5" s="1"/>
  <c r="AL59" i="5"/>
  <c r="AL58" i="5" s="1"/>
  <c r="AX13" i="5"/>
  <c r="AX12" i="5" s="1"/>
  <c r="X73" i="5"/>
  <c r="X72" i="5" s="1"/>
  <c r="BF41" i="5"/>
  <c r="BF40" i="5" s="1"/>
  <c r="BF35" i="5"/>
  <c r="BF34" i="5" s="1"/>
  <c r="R173" i="5"/>
  <c r="R172" i="5" s="1"/>
  <c r="AJ111" i="5"/>
  <c r="AJ110" i="5" s="1"/>
  <c r="V127" i="5"/>
  <c r="V126" i="5" s="1"/>
  <c r="AR37" i="5"/>
  <c r="AR36" i="5" s="1"/>
  <c r="BB61" i="5"/>
  <c r="BB60" i="5" s="1"/>
  <c r="BJ19" i="5"/>
  <c r="BJ17" i="5" s="1"/>
  <c r="AB41" i="5"/>
  <c r="AB40" i="5" s="1"/>
  <c r="AD109" i="5"/>
  <c r="AD108" i="5" s="1"/>
  <c r="AL121" i="5"/>
  <c r="AL120" i="5" s="1"/>
  <c r="AF25" i="5"/>
  <c r="AF24" i="5" s="1"/>
  <c r="Z59" i="5"/>
  <c r="Z58" i="5" s="1"/>
  <c r="T173" i="5"/>
  <c r="T172" i="5" s="1"/>
  <c r="N107" i="5"/>
  <c r="N106" i="5" s="1"/>
  <c r="BJ79" i="5"/>
  <c r="BJ78" i="5" s="1"/>
  <c r="AD139" i="5"/>
  <c r="AD138" i="5" s="1"/>
  <c r="Z139" i="5"/>
  <c r="Z138" i="5" s="1"/>
  <c r="AF57" i="5"/>
  <c r="AF56" i="5" s="1"/>
  <c r="R75" i="5"/>
  <c r="R74" i="5" s="1"/>
  <c r="AN87" i="5"/>
  <c r="AN86" i="5" s="1"/>
  <c r="AD63" i="5"/>
  <c r="AD62" i="5" s="1"/>
  <c r="BF143" i="5"/>
  <c r="BF142" i="5" s="1"/>
  <c r="BF115" i="5"/>
  <c r="BF114" i="5" s="1"/>
  <c r="AZ139" i="5"/>
  <c r="AZ138" i="5" s="1"/>
  <c r="V73" i="5"/>
  <c r="V72" i="5" s="1"/>
  <c r="T97" i="5"/>
  <c r="T96" i="5" s="1"/>
  <c r="AB67" i="5"/>
  <c r="AB66" i="5" s="1"/>
  <c r="AZ39" i="5"/>
  <c r="AZ38" i="5" s="1"/>
  <c r="BF103" i="5"/>
  <c r="BF102" i="5" s="1"/>
  <c r="AF47" i="5"/>
  <c r="AF46" i="5" s="1"/>
  <c r="BF59" i="5"/>
  <c r="BF58" i="5" s="1"/>
  <c r="AR53" i="5"/>
  <c r="AR52" i="5" s="1"/>
  <c r="AR153" i="5"/>
  <c r="AR152" i="5" s="1"/>
  <c r="BF89" i="5"/>
  <c r="BF88" i="5" s="1"/>
  <c r="P81" i="5"/>
  <c r="P80" i="5" s="1"/>
  <c r="AX33" i="5"/>
  <c r="AX32" i="5" s="1"/>
  <c r="BH111" i="5"/>
  <c r="BH110" i="5" s="1"/>
  <c r="Z185" i="5"/>
  <c r="Z184" i="5" s="1"/>
  <c r="V91" i="5"/>
  <c r="V90" i="5" s="1"/>
  <c r="V83" i="5"/>
  <c r="V82" i="5" s="1"/>
  <c r="BH135" i="5"/>
  <c r="BH134" i="5" s="1"/>
  <c r="BB115" i="5"/>
  <c r="BB114" i="5" s="1"/>
  <c r="AX101" i="5"/>
  <c r="AX100" i="5" s="1"/>
  <c r="P61" i="5"/>
  <c r="P60" i="5" s="1"/>
  <c r="R197" i="5"/>
  <c r="R196" i="5" s="1"/>
  <c r="BH199" i="5"/>
  <c r="BH198" i="5" s="1"/>
  <c r="AJ81" i="5"/>
  <c r="AJ80" i="5" s="1"/>
  <c r="T165" i="5"/>
  <c r="T164" i="5" s="1"/>
  <c r="Z151" i="5"/>
  <c r="Z150" i="5" s="1"/>
  <c r="AN29" i="5"/>
  <c r="AN28" i="5" s="1"/>
  <c r="AB117" i="5"/>
  <c r="AB116" i="5" s="1"/>
  <c r="BJ161" i="5"/>
  <c r="BJ160" i="5" s="1"/>
  <c r="AX19" i="5"/>
  <c r="AX17" i="5" s="1"/>
  <c r="BB111" i="5"/>
  <c r="BB110" i="5" s="1"/>
  <c r="AV109" i="5"/>
  <c r="AV108" i="5" s="1"/>
  <c r="AF69" i="5"/>
  <c r="AF68" i="5" s="1"/>
  <c r="AT89" i="5"/>
  <c r="AT88" i="5" s="1"/>
  <c r="BB155" i="5"/>
  <c r="BB154" i="5" s="1"/>
  <c r="AV145" i="5"/>
  <c r="AV144" i="5" s="1"/>
  <c r="BJ133" i="5"/>
  <c r="BJ132" i="5" s="1"/>
  <c r="Z37" i="5"/>
  <c r="Z36" i="5" s="1"/>
  <c r="AV35" i="5"/>
  <c r="AV34" i="5" s="1"/>
  <c r="AF169" i="5"/>
  <c r="AF168" i="5" s="1"/>
  <c r="AD16" i="5"/>
  <c r="AD14" i="5" s="1"/>
  <c r="T79" i="5"/>
  <c r="T78" i="5" s="1"/>
  <c r="BF21" i="5"/>
  <c r="BF20" i="5" s="1"/>
  <c r="AZ197" i="5"/>
  <c r="AZ196" i="5" s="1"/>
  <c r="BJ61" i="5"/>
  <c r="BJ60" i="5" s="1"/>
  <c r="AR117" i="5"/>
  <c r="AR116" i="5" s="1"/>
  <c r="AT35" i="5"/>
  <c r="AT34" i="5" s="1"/>
  <c r="AX89" i="5"/>
  <c r="AX88" i="5" s="1"/>
  <c r="AF83" i="5"/>
  <c r="AF82" i="5" s="1"/>
  <c r="R47" i="5"/>
  <c r="R46" i="5" s="1"/>
  <c r="AX103" i="5"/>
  <c r="AX102" i="5" s="1"/>
  <c r="BH16" i="5"/>
  <c r="BH14" i="5" s="1"/>
  <c r="V185" i="5"/>
  <c r="V184" i="5" s="1"/>
  <c r="AR55" i="5"/>
  <c r="AR54" i="5" s="1"/>
  <c r="AV53" i="5"/>
  <c r="AV52" i="5" s="1"/>
  <c r="P29" i="5"/>
  <c r="P28" i="5" s="1"/>
  <c r="AZ49" i="5"/>
  <c r="AZ48" i="5" s="1"/>
  <c r="AF21" i="5"/>
  <c r="AF20" i="5" s="1"/>
  <c r="BJ59" i="5"/>
  <c r="BJ58" i="5" s="1"/>
  <c r="X53" i="5"/>
  <c r="X52" i="5" s="1"/>
  <c r="AZ183" i="5"/>
  <c r="AZ182" i="5" s="1"/>
  <c r="AD61" i="5"/>
  <c r="AD60" i="5" s="1"/>
  <c r="AX37" i="5"/>
  <c r="AX36" i="5" s="1"/>
  <c r="BF125" i="5"/>
  <c r="BF124" i="5" s="1"/>
  <c r="AF63" i="5"/>
  <c r="AF62" i="5" s="1"/>
  <c r="AD107" i="5"/>
  <c r="AD106" i="5" s="1"/>
  <c r="R19" i="5"/>
  <c r="R17" i="5" s="1"/>
  <c r="N67" i="5"/>
  <c r="N66" i="5" s="1"/>
  <c r="BJ153" i="5"/>
  <c r="BJ152" i="5" s="1"/>
  <c r="AT29" i="5"/>
  <c r="AT28" i="5" s="1"/>
  <c r="N135" i="5"/>
  <c r="N134" i="5" s="1"/>
  <c r="AN111" i="5"/>
  <c r="AN110" i="5" s="1"/>
  <c r="BJ135" i="5"/>
  <c r="BJ134" i="5" s="1"/>
  <c r="P165" i="5"/>
  <c r="P164" i="5" s="1"/>
  <c r="BF87" i="5"/>
  <c r="BF86" i="5" s="1"/>
  <c r="AP161" i="5"/>
  <c r="AP160" i="5" s="1"/>
  <c r="AV99" i="5"/>
  <c r="AV98" i="5" s="1"/>
  <c r="AT185" i="5"/>
  <c r="AT184" i="5" s="1"/>
  <c r="P35" i="5"/>
  <c r="P34" i="5" s="1"/>
  <c r="V81" i="5"/>
  <c r="V80" i="5" s="1"/>
  <c r="BF135" i="5"/>
  <c r="BF134" i="5" s="1"/>
  <c r="AN183" i="5"/>
  <c r="AN182" i="5" s="1"/>
  <c r="AJ141" i="5"/>
  <c r="AJ140" i="5" s="1"/>
  <c r="AB179" i="5"/>
  <c r="AB178" i="5" s="1"/>
  <c r="AJ11" i="5"/>
  <c r="AJ10" i="5" s="1"/>
  <c r="AB99" i="5"/>
  <c r="AB98" i="5" s="1"/>
  <c r="BH71" i="5"/>
  <c r="BH70" i="5" s="1"/>
  <c r="AV21" i="5"/>
  <c r="AV20" i="5" s="1"/>
  <c r="AX191" i="5"/>
  <c r="AX190" i="5" s="1"/>
  <c r="N77" i="5"/>
  <c r="N76" i="5" s="1"/>
  <c r="N121" i="5"/>
  <c r="N120" i="5" s="1"/>
  <c r="R187" i="5"/>
  <c r="R186" i="5" s="1"/>
  <c r="BD151" i="5"/>
  <c r="BD150" i="5" s="1"/>
  <c r="AP41" i="5"/>
  <c r="AP40" i="5" s="1"/>
  <c r="R123" i="5"/>
  <c r="R122" i="5" s="1"/>
  <c r="BH75" i="5"/>
  <c r="BH74" i="5" s="1"/>
  <c r="AX47" i="5"/>
  <c r="AX46" i="5" s="1"/>
  <c r="AF43" i="5"/>
  <c r="AF42" i="5" s="1"/>
  <c r="AN191" i="5"/>
  <c r="AN190" i="5" s="1"/>
  <c r="P27" i="5"/>
  <c r="P26" i="5" s="1"/>
  <c r="P67" i="5"/>
  <c r="P66" i="5" s="1"/>
  <c r="BB125" i="5"/>
  <c r="BB124" i="5" s="1"/>
  <c r="AN33" i="5"/>
  <c r="AN32" i="5" s="1"/>
  <c r="T199" i="5"/>
  <c r="T198" i="5" s="1"/>
  <c r="BB67" i="5"/>
  <c r="BB66" i="5" s="1"/>
  <c r="AD71" i="5"/>
  <c r="AD70" i="5" s="1"/>
  <c r="V29" i="5"/>
  <c r="V28" i="5" s="1"/>
  <c r="AV67" i="5"/>
  <c r="AV66" i="5" s="1"/>
  <c r="AB193" i="5"/>
  <c r="AB192" i="5" s="1"/>
  <c r="T141" i="5"/>
  <c r="T140" i="5" s="1"/>
  <c r="AP113" i="5"/>
  <c r="AP112" i="5" s="1"/>
  <c r="AP141" i="5"/>
  <c r="AP140" i="5" s="1"/>
  <c r="AR19" i="5"/>
  <c r="AR17" i="5" s="1"/>
  <c r="Z51" i="5"/>
  <c r="Z50" i="5" s="1"/>
  <c r="AZ91" i="5"/>
  <c r="AZ90" i="5" s="1"/>
  <c r="AL189" i="5"/>
  <c r="AL188" i="5" s="1"/>
  <c r="V155" i="5"/>
  <c r="V154" i="5" s="1"/>
  <c r="X99" i="5"/>
  <c r="X98" i="5" s="1"/>
  <c r="BB103" i="5"/>
  <c r="BB102" i="5" s="1"/>
  <c r="Z35" i="5"/>
  <c r="Z34" i="5" s="1"/>
  <c r="AZ87" i="5"/>
  <c r="AZ86" i="5" s="1"/>
  <c r="AL169" i="5"/>
  <c r="AL168" i="5" s="1"/>
  <c r="BH87" i="5"/>
  <c r="BH86" i="5" s="1"/>
  <c r="AB85" i="5"/>
  <c r="AB84" i="5" s="1"/>
  <c r="BJ89" i="5"/>
  <c r="BJ88" i="5" s="1"/>
  <c r="X85" i="5"/>
  <c r="X84" i="5" s="1"/>
  <c r="V193" i="5"/>
  <c r="V192" i="5" s="1"/>
  <c r="AX35" i="5"/>
  <c r="AX34" i="5" s="1"/>
  <c r="AD101" i="5"/>
  <c r="AD100" i="5" s="1"/>
  <c r="BF141" i="5"/>
  <c r="BF140" i="5" s="1"/>
  <c r="AF81" i="5"/>
  <c r="AF80" i="5" s="1"/>
  <c r="BF187" i="5"/>
  <c r="BF186" i="5" s="1"/>
  <c r="AZ169" i="5"/>
  <c r="AZ168" i="5" s="1"/>
  <c r="AL49" i="5"/>
  <c r="AL48" i="5" s="1"/>
  <c r="BD123" i="5"/>
  <c r="BD122" i="5" s="1"/>
  <c r="AB49" i="5"/>
  <c r="AB48" i="5" s="1"/>
  <c r="T133" i="5"/>
  <c r="T132" i="5" s="1"/>
  <c r="AD193" i="5"/>
  <c r="AD192" i="5" s="1"/>
  <c r="BD141" i="5"/>
  <c r="BD140" i="5" s="1"/>
  <c r="BJ193" i="5"/>
  <c r="BJ192" i="5" s="1"/>
  <c r="AR167" i="5"/>
  <c r="AR166" i="5" s="1"/>
  <c r="AT139" i="5"/>
  <c r="AT138" i="5" s="1"/>
  <c r="AF85" i="5"/>
  <c r="AF84" i="5" s="1"/>
  <c r="V177" i="5"/>
  <c r="V176" i="5" s="1"/>
  <c r="AN45" i="5"/>
  <c r="AN44" i="5" s="1"/>
  <c r="BB95" i="5"/>
  <c r="BB94" i="5" s="1"/>
  <c r="V105" i="5"/>
  <c r="V104" i="5" s="1"/>
  <c r="BJ117" i="5"/>
  <c r="BJ116" i="5" s="1"/>
  <c r="AB165" i="5"/>
  <c r="AB164" i="5" s="1"/>
  <c r="BF117" i="5"/>
  <c r="BF116" i="5" s="1"/>
  <c r="Z9" i="5"/>
  <c r="Z8" i="5" s="1"/>
  <c r="BF53" i="5"/>
  <c r="BF52" i="5" s="1"/>
  <c r="BD155" i="5"/>
  <c r="BD154" i="5" s="1"/>
  <c r="AX169" i="5"/>
  <c r="AX168" i="5" s="1"/>
  <c r="AZ193" i="5"/>
  <c r="AZ192" i="5" s="1"/>
  <c r="AF93" i="5"/>
  <c r="AF92" i="5" s="1"/>
  <c r="N19" i="5"/>
  <c r="N17" i="5" s="1"/>
  <c r="T153" i="5"/>
  <c r="T152" i="5" s="1"/>
  <c r="BF13" i="5"/>
  <c r="BF12" i="5" s="1"/>
  <c r="BJ37" i="5"/>
  <c r="BJ36" i="5" s="1"/>
  <c r="BB11" i="5"/>
  <c r="BB10" i="5" s="1"/>
  <c r="BJ45" i="5"/>
  <c r="BJ44" i="5" s="1"/>
  <c r="AP73" i="5"/>
  <c r="AP72" i="5" s="1"/>
  <c r="BB79" i="5"/>
  <c r="BB78" i="5" s="1"/>
  <c r="BF31" i="5"/>
  <c r="BF30" i="5" s="1"/>
  <c r="AJ83" i="5"/>
  <c r="AJ82" i="5" s="1"/>
  <c r="T93" i="5"/>
  <c r="T92" i="5" s="1"/>
  <c r="BB69" i="5"/>
  <c r="BB68" i="5" s="1"/>
  <c r="AP111" i="5"/>
  <c r="AP110" i="5" s="1"/>
  <c r="AT125" i="5"/>
  <c r="AT124" i="5" s="1"/>
  <c r="AB13" i="5"/>
  <c r="AB12" i="5" s="1"/>
  <c r="AF11" i="5"/>
  <c r="AF10" i="5" s="1"/>
  <c r="P123" i="5"/>
  <c r="P122" i="5" s="1"/>
  <c r="X21" i="5"/>
  <c r="X20" i="5" s="1"/>
  <c r="Z13" i="5"/>
  <c r="Z12" i="5" s="1"/>
  <c r="BH119" i="5"/>
  <c r="BH118" i="5" s="1"/>
  <c r="AL25" i="5"/>
  <c r="AL24" i="5" s="1"/>
  <c r="BJ49" i="5"/>
  <c r="BJ48" i="5" s="1"/>
  <c r="Z125" i="5"/>
  <c r="Z124" i="5" s="1"/>
  <c r="AB103" i="5"/>
  <c r="AB102" i="5" s="1"/>
  <c r="AT105" i="5"/>
  <c r="AT104" i="5" s="1"/>
  <c r="V37" i="5"/>
  <c r="V36" i="5" s="1"/>
  <c r="BD171" i="5"/>
  <c r="BD170" i="5" s="1"/>
  <c r="AZ13" i="5"/>
  <c r="AZ12" i="5" s="1"/>
  <c r="AN89" i="5"/>
  <c r="AN88" i="5" s="1"/>
  <c r="BJ103" i="5"/>
  <c r="BJ102" i="5" s="1"/>
  <c r="X45" i="5"/>
  <c r="X44" i="5" s="1"/>
  <c r="BF25" i="5"/>
  <c r="BF24" i="5" s="1"/>
  <c r="AX23" i="5"/>
  <c r="AX22" i="5" s="1"/>
  <c r="X16" i="5"/>
  <c r="X14" i="5" s="1"/>
  <c r="V85" i="5"/>
  <c r="V84" i="5" s="1"/>
  <c r="BD35" i="5"/>
  <c r="BD34" i="5" s="1"/>
  <c r="BH27" i="5"/>
  <c r="BH26" i="5" s="1"/>
  <c r="BD23" i="5"/>
  <c r="BD22" i="5" s="1"/>
  <c r="T131" i="5"/>
  <c r="T130" i="5" s="1"/>
  <c r="N13" i="5"/>
  <c r="N12" i="5" s="1"/>
  <c r="BJ113" i="5"/>
  <c r="BJ112" i="5" s="1"/>
  <c r="BH107" i="5"/>
  <c r="BH106" i="5" s="1"/>
  <c r="AN155" i="5"/>
  <c r="AN154" i="5" s="1"/>
  <c r="AN101" i="5"/>
  <c r="AN100" i="5" s="1"/>
  <c r="T75" i="5"/>
  <c r="T74" i="5" s="1"/>
  <c r="R87" i="5"/>
  <c r="R86" i="5" s="1"/>
  <c r="AZ11" i="5"/>
  <c r="AZ10" i="5" s="1"/>
  <c r="AR11" i="5"/>
  <c r="AR10" i="5" s="1"/>
  <c r="AR65" i="5"/>
  <c r="AR64" i="5" s="1"/>
  <c r="BD53" i="5"/>
  <c r="BD52" i="5" s="1"/>
  <c r="AD87" i="5"/>
  <c r="AD86" i="5" s="1"/>
  <c r="AZ69" i="5"/>
  <c r="AZ68" i="5" s="1"/>
  <c r="BF123" i="5"/>
  <c r="BF122" i="5" s="1"/>
  <c r="X55" i="5"/>
  <c r="X54" i="5" s="1"/>
  <c r="AV27" i="5"/>
  <c r="AV26" i="5" s="1"/>
  <c r="Z107" i="5"/>
  <c r="Z106" i="5" s="1"/>
  <c r="AL63" i="5"/>
  <c r="AL62" i="5" s="1"/>
  <c r="N51" i="5"/>
  <c r="N50" i="5" s="1"/>
  <c r="AZ53" i="5"/>
  <c r="AZ52" i="5" s="1"/>
  <c r="AP67" i="5"/>
  <c r="AP66" i="5" s="1"/>
  <c r="AL11" i="5"/>
  <c r="AL10" i="5" s="1"/>
  <c r="T55" i="5"/>
  <c r="T54" i="5" s="1"/>
  <c r="AT81" i="5"/>
  <c r="AT80" i="5" s="1"/>
  <c r="AD69" i="5"/>
  <c r="AD68" i="5" s="1"/>
  <c r="AL89" i="5"/>
  <c r="AL88" i="5" s="1"/>
  <c r="AN175" i="5"/>
  <c r="AN174" i="5" s="1"/>
  <c r="AX51" i="5"/>
  <c r="AX50" i="5" s="1"/>
  <c r="AD81" i="5"/>
  <c r="AD80" i="5" s="1"/>
  <c r="AR81" i="5"/>
  <c r="AR80" i="5" s="1"/>
  <c r="AL101" i="5"/>
  <c r="AL100" i="5" s="1"/>
  <c r="P43" i="5"/>
  <c r="P42" i="5" s="1"/>
  <c r="AF53" i="5"/>
  <c r="AF52" i="5" s="1"/>
  <c r="AD113" i="5"/>
  <c r="AD112" i="5" s="1"/>
  <c r="AJ115" i="5"/>
  <c r="AJ114" i="5" s="1"/>
  <c r="N25" i="5"/>
  <c r="N24" i="5" s="1"/>
  <c r="AN39" i="5"/>
  <c r="AN38" i="5" s="1"/>
  <c r="AB43" i="5"/>
  <c r="AB42" i="5" s="1"/>
  <c r="AB31" i="5"/>
  <c r="AB30" i="5" s="1"/>
  <c r="Z41" i="5"/>
  <c r="Z40" i="5" s="1"/>
  <c r="AF37" i="5"/>
  <c r="AF36" i="5" s="1"/>
  <c r="AZ63" i="5"/>
  <c r="AZ62" i="5" s="1"/>
  <c r="BB89" i="5"/>
  <c r="BB88" i="5" s="1"/>
  <c r="AT47" i="5"/>
  <c r="AT46" i="5" s="1"/>
  <c r="AX53" i="5"/>
  <c r="AX52" i="5" s="1"/>
  <c r="AD73" i="5"/>
  <c r="AD72" i="5" s="1"/>
  <c r="N23" i="5"/>
  <c r="N22" i="5" s="1"/>
  <c r="AB81" i="5"/>
  <c r="AB80" i="5" s="1"/>
  <c r="AN55" i="5"/>
  <c r="AN54" i="5" s="1"/>
  <c r="BJ115" i="5"/>
  <c r="BJ114" i="5" s="1"/>
  <c r="Z19" i="5"/>
  <c r="Z17" i="5" s="1"/>
  <c r="AB16" i="5"/>
  <c r="AB14" i="5" s="1"/>
  <c r="AR97" i="5"/>
  <c r="AR96" i="5" s="1"/>
  <c r="AT97" i="5"/>
  <c r="AT96" i="5" s="1"/>
  <c r="AP33" i="5"/>
  <c r="AP32" i="5" s="1"/>
  <c r="AN41" i="5"/>
  <c r="AN40" i="5" s="1"/>
  <c r="X109" i="5"/>
  <c r="X108" i="5" s="1"/>
  <c r="BF81" i="5"/>
  <c r="BF80" i="5" s="1"/>
  <c r="AJ25" i="5"/>
  <c r="AJ24" i="5" s="1"/>
  <c r="X37" i="5"/>
  <c r="X36" i="5" s="1"/>
  <c r="BD77" i="5"/>
  <c r="BD76" i="5" s="1"/>
  <c r="BD177" i="5"/>
  <c r="BD176" i="5" s="1"/>
  <c r="AX45" i="5"/>
  <c r="AX44" i="5" s="1"/>
  <c r="BD75" i="5"/>
  <c r="BD74" i="5" s="1"/>
  <c r="P59" i="5"/>
  <c r="P58" i="5" s="1"/>
  <c r="AD39" i="5"/>
  <c r="AD38" i="5" s="1"/>
  <c r="AN83" i="5"/>
  <c r="AN82" i="5" s="1"/>
  <c r="AP69" i="5"/>
  <c r="AP68" i="5" s="1"/>
  <c r="BF97" i="5"/>
  <c r="BF96" i="5" s="1"/>
  <c r="R45" i="5"/>
  <c r="R44" i="5" s="1"/>
  <c r="BF131" i="5"/>
  <c r="BF130" i="5" s="1"/>
  <c r="N41" i="5"/>
  <c r="N40" i="5" s="1"/>
  <c r="AN13" i="5"/>
  <c r="AN12" i="5" s="1"/>
  <c r="T37" i="5"/>
  <c r="T36" i="5" s="1"/>
  <c r="V13" i="5"/>
  <c r="V12" i="5" s="1"/>
  <c r="AL75" i="5"/>
  <c r="AL74" i="5" s="1"/>
  <c r="AX41" i="5"/>
  <c r="AX40" i="5" s="1"/>
  <c r="AZ55" i="5"/>
  <c r="AZ54" i="5" s="1"/>
  <c r="AP177" i="5"/>
  <c r="AP176" i="5" s="1"/>
  <c r="AZ155" i="5"/>
  <c r="AZ154" i="5" s="1"/>
  <c r="Z111" i="5"/>
  <c r="Z110" i="5" s="1"/>
  <c r="BJ39" i="5"/>
  <c r="BJ38" i="5" s="1"/>
  <c r="AF75" i="5"/>
  <c r="AF74" i="5" s="1"/>
  <c r="AF127" i="5"/>
  <c r="AF126" i="5" s="1"/>
  <c r="AJ23" i="5"/>
  <c r="AJ22" i="5" s="1"/>
  <c r="V111" i="5"/>
  <c r="V110" i="5" s="1"/>
  <c r="V53" i="5"/>
  <c r="V52" i="5" s="1"/>
  <c r="AR71" i="5"/>
  <c r="AR70" i="5" s="1"/>
  <c r="AR57" i="5"/>
  <c r="AR56" i="5" s="1"/>
  <c r="T65" i="5"/>
  <c r="T64" i="5" s="1"/>
  <c r="BJ16" i="5"/>
  <c r="BJ14" i="5" s="1"/>
  <c r="BH29" i="5"/>
  <c r="BH28" i="5" s="1"/>
  <c r="AL127" i="5"/>
  <c r="AL126" i="5" s="1"/>
  <c r="R79" i="5"/>
  <c r="R78" i="5" s="1"/>
  <c r="T63" i="5"/>
  <c r="T62" i="5" s="1"/>
  <c r="BF63" i="5"/>
  <c r="BF62" i="5" s="1"/>
  <c r="AV199" i="5"/>
  <c r="AV198" i="5" s="1"/>
  <c r="BH109" i="5"/>
  <c r="BH108" i="5" s="1"/>
  <c r="AD47" i="5"/>
  <c r="AD46" i="5" s="1"/>
  <c r="N193" i="5"/>
  <c r="N192" i="5" s="1"/>
  <c r="AP139" i="5"/>
  <c r="AP138" i="5" s="1"/>
  <c r="AV191" i="5"/>
  <c r="AV190" i="5" s="1"/>
  <c r="AL135" i="5"/>
  <c r="AL134" i="5" s="1"/>
  <c r="BJ55" i="5"/>
  <c r="BJ54" i="5" s="1"/>
  <c r="BD101" i="5"/>
  <c r="BD100" i="5" s="1"/>
  <c r="AP47" i="5"/>
  <c r="AP46" i="5" s="1"/>
  <c r="P47" i="5"/>
  <c r="P46" i="5" s="1"/>
  <c r="AJ129" i="5"/>
  <c r="AJ128" i="5" s="1"/>
  <c r="R33" i="5"/>
  <c r="R32" i="5" s="1"/>
  <c r="V109" i="5"/>
  <c r="V108" i="5" s="1"/>
  <c r="AP27" i="5"/>
  <c r="AP26" i="5" s="1"/>
  <c r="AR177" i="5"/>
  <c r="AR176" i="5" s="1"/>
  <c r="AP11" i="5"/>
  <c r="AP10" i="5" s="1"/>
  <c r="X47" i="5"/>
  <c r="X46" i="5" s="1"/>
  <c r="R185" i="5"/>
  <c r="R184" i="5" s="1"/>
  <c r="BH57" i="5"/>
  <c r="BH56" i="5" s="1"/>
  <c r="BB41" i="5"/>
  <c r="BB40" i="5" s="1"/>
  <c r="AN65" i="5"/>
  <c r="AN64" i="5" s="1"/>
  <c r="AP205" i="5"/>
  <c r="AP204" i="5" s="1"/>
  <c r="AL43" i="5"/>
  <c r="AL42" i="5" s="1"/>
  <c r="AX155" i="5"/>
  <c r="AX154" i="5" s="1"/>
  <c r="BD117" i="5"/>
  <c r="BD116" i="5" s="1"/>
  <c r="X163" i="5"/>
  <c r="X162" i="5" s="1"/>
  <c r="V59" i="5"/>
  <c r="V58" i="5" s="1"/>
  <c r="AR21" i="5"/>
  <c r="AR20" i="5" s="1"/>
  <c r="AX141" i="5"/>
  <c r="AX140" i="5" s="1"/>
  <c r="AJ41" i="5"/>
  <c r="AJ40" i="5" s="1"/>
  <c r="AV103" i="5"/>
  <c r="AV102" i="5" s="1"/>
  <c r="T181" i="5"/>
  <c r="T180" i="5" s="1"/>
  <c r="V21" i="5"/>
  <c r="V20" i="5" s="1"/>
  <c r="AV89" i="5"/>
  <c r="AV88" i="5" s="1"/>
  <c r="BB201" i="5"/>
  <c r="BB200" i="5" s="1"/>
  <c r="AJ59" i="5"/>
  <c r="AJ58" i="5" s="1"/>
  <c r="AF149" i="5"/>
  <c r="AF148" i="5" s="1"/>
  <c r="BF39" i="5"/>
  <c r="BF38" i="5" s="1"/>
  <c r="BJ9" i="5"/>
  <c r="BJ8" i="5" s="1"/>
  <c r="AF13" i="5"/>
  <c r="AF12" i="5" s="1"/>
  <c r="V43" i="5"/>
  <c r="V42" i="5" s="1"/>
  <c r="AV203" i="5"/>
  <c r="AV202" i="5" s="1"/>
  <c r="R9" i="5"/>
  <c r="R8" i="5" s="1"/>
  <c r="P45" i="5"/>
  <c r="P44" i="5" s="1"/>
  <c r="Z81" i="5"/>
  <c r="Z80" i="5" s="1"/>
  <c r="AJ131" i="5"/>
  <c r="AJ130" i="5" s="1"/>
  <c r="N47" i="5"/>
  <c r="N46" i="5" s="1"/>
  <c r="AB37" i="5"/>
  <c r="AB36" i="5" s="1"/>
  <c r="AD27" i="5"/>
  <c r="AD26" i="5" s="1"/>
  <c r="BF65" i="5"/>
  <c r="BF64" i="5" s="1"/>
  <c r="BD113" i="5"/>
  <c r="BD112" i="5" s="1"/>
  <c r="AB29" i="5"/>
  <c r="AB28" i="5" s="1"/>
  <c r="AT23" i="5"/>
  <c r="AT22" i="5" s="1"/>
  <c r="AX189" i="5"/>
  <c r="AX188" i="5" s="1"/>
  <c r="AV61" i="5"/>
  <c r="AV60" i="5" s="1"/>
  <c r="N35" i="5"/>
  <c r="N34" i="5" s="1"/>
  <c r="AF27" i="5"/>
  <c r="AF26" i="5" s="1"/>
  <c r="X31" i="5"/>
  <c r="X30" i="5" s="1"/>
  <c r="AN27" i="5"/>
  <c r="AN26" i="5" s="1"/>
  <c r="BB37" i="5"/>
  <c r="BB36" i="5" s="1"/>
  <c r="AN97" i="5"/>
  <c r="AN96" i="5" s="1"/>
  <c r="V19" i="5"/>
  <c r="V17" i="5" s="1"/>
  <c r="AP193" i="5"/>
  <c r="AP192" i="5" s="1"/>
  <c r="BH171" i="5"/>
  <c r="BH170" i="5" s="1"/>
  <c r="N61" i="5"/>
  <c r="N60" i="5" s="1"/>
  <c r="N149" i="5"/>
  <c r="N148" i="5" s="1"/>
  <c r="AB133" i="5"/>
  <c r="AB132" i="5" s="1"/>
  <c r="P16" i="5"/>
  <c r="P14" i="5" s="1"/>
  <c r="BB19" i="5"/>
  <c r="BB17" i="5" s="1"/>
  <c r="AR93" i="5"/>
  <c r="AR92" i="5" s="1"/>
  <c r="R29" i="5"/>
  <c r="R28" i="5" s="1"/>
  <c r="AV87" i="5"/>
  <c r="AV86" i="5" s="1"/>
  <c r="AP45" i="5"/>
  <c r="AP44" i="5" s="1"/>
  <c r="BJ63" i="5"/>
  <c r="BJ62" i="5" s="1"/>
  <c r="AJ21" i="5"/>
  <c r="AJ20" i="5" s="1"/>
  <c r="AJ87" i="5"/>
  <c r="AJ86" i="5" s="1"/>
  <c r="X101" i="5"/>
  <c r="X100" i="5" s="1"/>
  <c r="AX75" i="5"/>
  <c r="AX74" i="5" s="1"/>
  <c r="AN119" i="5"/>
  <c r="AN118" i="5" s="1"/>
  <c r="AF51" i="5"/>
  <c r="AF50" i="5" s="1"/>
  <c r="Z103" i="5"/>
  <c r="Z102" i="5" s="1"/>
  <c r="AL117" i="5"/>
  <c r="AL116" i="5" s="1"/>
  <c r="AD41" i="5"/>
  <c r="AD40" i="5" s="1"/>
  <c r="AD93" i="5"/>
  <c r="AD92" i="5" s="1"/>
  <c r="AP201" i="5"/>
  <c r="AP200" i="5" s="1"/>
  <c r="AL137" i="5"/>
  <c r="AL136" i="5" s="1"/>
  <c r="AF23" i="5"/>
  <c r="AF22" i="5" s="1"/>
  <c r="BF113" i="5"/>
  <c r="BF112" i="5" s="1"/>
  <c r="BB91" i="5"/>
  <c r="BB90" i="5" s="1"/>
  <c r="AD141" i="5"/>
  <c r="AD140" i="5" s="1"/>
  <c r="AN71" i="5"/>
  <c r="AN70" i="5" s="1"/>
  <c r="AZ207" i="5"/>
  <c r="AZ206" i="5" s="1"/>
  <c r="AB151" i="5"/>
  <c r="AB150" i="5" s="1"/>
  <c r="AD179" i="5"/>
  <c r="AD178" i="5" s="1"/>
  <c r="AJ95" i="5"/>
  <c r="AJ94" i="5" s="1"/>
  <c r="AJ73" i="5"/>
  <c r="AJ72" i="5" s="1"/>
  <c r="BD59" i="5"/>
  <c r="BD58" i="5" s="1"/>
  <c r="BB165" i="5"/>
  <c r="BB164" i="5" s="1"/>
  <c r="N113" i="5"/>
  <c r="N112" i="5" s="1"/>
  <c r="AR199" i="5"/>
  <c r="AR198" i="5" s="1"/>
  <c r="N101" i="5"/>
  <c r="N100" i="5" s="1"/>
  <c r="AP91" i="5"/>
  <c r="AP90" i="5" s="1"/>
  <c r="AF119" i="5"/>
  <c r="AF118" i="5" s="1"/>
  <c r="AB169" i="5"/>
  <c r="AB168" i="5" s="1"/>
  <c r="BD111" i="5"/>
  <c r="BD110" i="5" s="1"/>
  <c r="R137" i="5"/>
  <c r="R136" i="5" s="1"/>
  <c r="AV31" i="5"/>
  <c r="AV30" i="5" s="1"/>
  <c r="BB57" i="5"/>
  <c r="BB56" i="5" s="1"/>
  <c r="X173" i="5"/>
  <c r="X172" i="5" s="1"/>
  <c r="AJ37" i="5"/>
  <c r="AJ36" i="5" s="1"/>
  <c r="AF177" i="5"/>
  <c r="AF176" i="5" s="1"/>
  <c r="AJ205" i="5"/>
  <c r="AJ204" i="5" s="1"/>
  <c r="T73" i="5"/>
  <c r="T72" i="5" s="1"/>
  <c r="AX187" i="5"/>
  <c r="AX186" i="5" s="1"/>
  <c r="N57" i="5"/>
  <c r="N56" i="5" s="1"/>
  <c r="R37" i="5"/>
  <c r="R36" i="5" s="1"/>
  <c r="AR141" i="5"/>
  <c r="AR140" i="5" s="1"/>
  <c r="AD59" i="5"/>
  <c r="AD58" i="5" s="1"/>
  <c r="BJ129" i="5"/>
  <c r="BJ128" i="5" s="1"/>
  <c r="AJ177" i="5"/>
  <c r="AJ176" i="5" s="1"/>
  <c r="BB107" i="5"/>
  <c r="BB106" i="5" s="1"/>
  <c r="AF143" i="5"/>
  <c r="AF142" i="5" s="1"/>
  <c r="AT145" i="5"/>
  <c r="AT144" i="5" s="1"/>
  <c r="Z167" i="5"/>
  <c r="Z166" i="5" s="1"/>
  <c r="AD29" i="5"/>
  <c r="AD28" i="5" s="1"/>
  <c r="P153" i="5"/>
  <c r="P152" i="5" s="1"/>
  <c r="AJ143" i="5"/>
  <c r="AJ142" i="5" s="1"/>
  <c r="R111" i="5"/>
  <c r="R110" i="5" s="1"/>
  <c r="BB123" i="5"/>
  <c r="BB122" i="5" s="1"/>
  <c r="AJ113" i="5"/>
  <c r="AJ112" i="5" s="1"/>
  <c r="AH103" i="5"/>
  <c r="AH102" i="5" s="1"/>
  <c r="AH51" i="5"/>
  <c r="AH50" i="5" s="1"/>
  <c r="BB207" i="5"/>
  <c r="BB206" i="5" s="1"/>
  <c r="R193" i="5"/>
  <c r="R192" i="5" s="1"/>
  <c r="AZ145" i="5"/>
  <c r="AZ144" i="5" s="1"/>
  <c r="AL205" i="5"/>
  <c r="AL204" i="5" s="1"/>
  <c r="AH155" i="5"/>
  <c r="AH154" i="5" s="1"/>
  <c r="AL159" i="5"/>
  <c r="AL158" i="5" s="1"/>
  <c r="BB99" i="5"/>
  <c r="BB98" i="5" s="1"/>
  <c r="BB183" i="5"/>
  <c r="BB182" i="5" s="1"/>
  <c r="V131" i="5"/>
  <c r="V130" i="5" s="1"/>
  <c r="AH16" i="5"/>
  <c r="AH14" i="5" s="1"/>
  <c r="AN153" i="5"/>
  <c r="AN152" i="5" s="1"/>
  <c r="AB167" i="5"/>
  <c r="AB166" i="5" s="1"/>
  <c r="AH79" i="5"/>
  <c r="AH78" i="5" s="1"/>
  <c r="AV155" i="5"/>
  <c r="AV154" i="5" s="1"/>
  <c r="AF167" i="5"/>
  <c r="AF166" i="5" s="1"/>
  <c r="X127" i="5"/>
  <c r="X126" i="5" s="1"/>
  <c r="X171" i="5"/>
  <c r="X170" i="5" s="1"/>
  <c r="AT109" i="5"/>
  <c r="AT108" i="5" s="1"/>
  <c r="BH157" i="5"/>
  <c r="BH156" i="5" s="1"/>
  <c r="AN141" i="5"/>
  <c r="AN140" i="5" s="1"/>
  <c r="AZ119" i="5"/>
  <c r="AZ118" i="5" s="1"/>
  <c r="AL171" i="5"/>
  <c r="AL170" i="5" s="1"/>
  <c r="AX99" i="5"/>
  <c r="AX98" i="5" s="1"/>
  <c r="BJ137" i="5"/>
  <c r="BJ136" i="5" s="1"/>
  <c r="P205" i="5"/>
  <c r="P204" i="5" s="1"/>
  <c r="T175" i="5"/>
  <c r="T174" i="5" s="1"/>
  <c r="AJ181" i="5"/>
  <c r="AJ180" i="5" s="1"/>
  <c r="AL195" i="5"/>
  <c r="AL194" i="5" s="1"/>
  <c r="AV131" i="5"/>
  <c r="AV130" i="5" s="1"/>
  <c r="AH163" i="5"/>
  <c r="AH162" i="5" s="1"/>
  <c r="AP71" i="5"/>
  <c r="AP70" i="5" s="1"/>
  <c r="AJ173" i="5"/>
  <c r="AJ172" i="5" s="1"/>
  <c r="P87" i="5"/>
  <c r="P86" i="5" s="1"/>
  <c r="P139" i="5"/>
  <c r="P138" i="5" s="1"/>
  <c r="AJ45" i="5"/>
  <c r="AJ44" i="5" s="1"/>
  <c r="AZ117" i="5"/>
  <c r="AZ116" i="5" s="1"/>
  <c r="AN199" i="5"/>
  <c r="AN198" i="5" s="1"/>
  <c r="AJ85" i="5"/>
  <c r="AJ84" i="5" s="1"/>
  <c r="AJ53" i="5"/>
  <c r="AJ52" i="5" s="1"/>
  <c r="AN95" i="5"/>
  <c r="AN94" i="5" s="1"/>
  <c r="AJ189" i="5"/>
  <c r="AJ188" i="5" s="1"/>
  <c r="AH27" i="5"/>
  <c r="AH26" i="5" s="1"/>
  <c r="AH195" i="5"/>
  <c r="AH194" i="5" s="1"/>
  <c r="AH55" i="5"/>
  <c r="AH54" i="5" s="1"/>
  <c r="AJ171" i="5"/>
  <c r="AJ170" i="5" s="1"/>
  <c r="AV181" i="5"/>
  <c r="AV180" i="5" s="1"/>
  <c r="AR173" i="5"/>
  <c r="AR172" i="5" s="1"/>
  <c r="AR181" i="5"/>
  <c r="AR180" i="5" s="1"/>
  <c r="AF183" i="5"/>
  <c r="AF182" i="5" s="1"/>
  <c r="V189" i="5"/>
  <c r="V188" i="5" s="1"/>
  <c r="N183" i="5"/>
  <c r="N182" i="5" s="1"/>
  <c r="AF145" i="5"/>
  <c r="AF144" i="5" s="1"/>
  <c r="AP195" i="5"/>
  <c r="AP194" i="5" s="1"/>
  <c r="AH9" i="5"/>
  <c r="AH8" i="5" s="1"/>
  <c r="AB201" i="5"/>
  <c r="AB200" i="5" s="1"/>
  <c r="AL131" i="5"/>
  <c r="AL130" i="5" s="1"/>
  <c r="AJ127" i="5"/>
  <c r="AJ126" i="5" s="1"/>
  <c r="BJ189" i="5"/>
  <c r="BJ188" i="5" s="1"/>
  <c r="Z113" i="5"/>
  <c r="Z112" i="5" s="1"/>
  <c r="AF179" i="5"/>
  <c r="AF178" i="5" s="1"/>
  <c r="AH191" i="5"/>
  <c r="AH190" i="5" s="1"/>
  <c r="BB169" i="5"/>
  <c r="BB168" i="5" s="1"/>
  <c r="P135" i="5"/>
  <c r="P134" i="5" s="1"/>
  <c r="AX195" i="5"/>
  <c r="AX194" i="5" s="1"/>
  <c r="V173" i="5"/>
  <c r="V172" i="5" s="1"/>
  <c r="Z179" i="5"/>
  <c r="Z178" i="5" s="1"/>
  <c r="AP163" i="5"/>
  <c r="AP162" i="5" s="1"/>
  <c r="BD143" i="5"/>
  <c r="BD142" i="5" s="1"/>
  <c r="R199" i="5"/>
  <c r="R198" i="5" s="1"/>
  <c r="AD83" i="5"/>
  <c r="AD82" i="5" s="1"/>
  <c r="P131" i="5"/>
  <c r="P130" i="5" s="1"/>
  <c r="BD105" i="5"/>
  <c r="BD104" i="5" s="1"/>
  <c r="N185" i="5"/>
  <c r="N184" i="5" s="1"/>
  <c r="AD197" i="5"/>
  <c r="AD196" i="5" s="1"/>
  <c r="AX205" i="5"/>
  <c r="AX204" i="5" s="1"/>
  <c r="AH151" i="5"/>
  <c r="AH150" i="5" s="1"/>
  <c r="AR203" i="5"/>
  <c r="AR202" i="5" s="1"/>
  <c r="BB135" i="5"/>
  <c r="BB134" i="5" s="1"/>
  <c r="AP81" i="5"/>
  <c r="AP80" i="5" s="1"/>
  <c r="V163" i="5"/>
  <c r="V162" i="5" s="1"/>
  <c r="T201" i="5"/>
  <c r="T200" i="5" s="1"/>
  <c r="BH95" i="5"/>
  <c r="BH94" i="5" s="1"/>
  <c r="AB101" i="5"/>
  <c r="AB100" i="5" s="1"/>
  <c r="AT121" i="5"/>
  <c r="AT120" i="5" s="1"/>
  <c r="N155" i="5"/>
  <c r="N154" i="5" s="1"/>
  <c r="AX163" i="5"/>
  <c r="AX162" i="5" s="1"/>
  <c r="AV169" i="5"/>
  <c r="AV168" i="5" s="1"/>
  <c r="AH49" i="5"/>
  <c r="AH48" i="5" s="1"/>
  <c r="N197" i="5"/>
  <c r="N196" i="5" s="1"/>
  <c r="AT197" i="5"/>
  <c r="AT196" i="5" s="1"/>
  <c r="AJ153" i="5"/>
  <c r="AJ152" i="5" s="1"/>
  <c r="AN121" i="5"/>
  <c r="AN120" i="5" s="1"/>
  <c r="AN177" i="5"/>
  <c r="AN176" i="5" s="1"/>
  <c r="AX175" i="5"/>
  <c r="AX174" i="5" s="1"/>
  <c r="N151" i="5"/>
  <c r="N150" i="5" s="1"/>
  <c r="AH111" i="5"/>
  <c r="AH110" i="5" s="1"/>
  <c r="N137" i="5"/>
  <c r="N136" i="5" s="1"/>
  <c r="AV189" i="5"/>
  <c r="AV188" i="5" s="1"/>
  <c r="AH33" i="5"/>
  <c r="AH32" i="5" s="1"/>
  <c r="Z137" i="5"/>
  <c r="Z136" i="5" s="1"/>
  <c r="BF181" i="5"/>
  <c r="BF180" i="5" s="1"/>
  <c r="BJ131" i="5"/>
  <c r="BJ130" i="5" s="1"/>
  <c r="AV135" i="5"/>
  <c r="AV134" i="5" s="1"/>
  <c r="AL113" i="5"/>
  <c r="AL112" i="5" s="1"/>
  <c r="AH29" i="5"/>
  <c r="AH28" i="5" s="1"/>
  <c r="AH169" i="5"/>
  <c r="AH168" i="5" s="1"/>
  <c r="BH99" i="5"/>
  <c r="BH98" i="5" s="1"/>
  <c r="AH45" i="5"/>
  <c r="AH44" i="5" s="1"/>
  <c r="BB173" i="5"/>
  <c r="BB172" i="5" s="1"/>
  <c r="AP149" i="5"/>
  <c r="AP148" i="5" s="1"/>
  <c r="T167" i="5"/>
  <c r="T166" i="5" s="1"/>
  <c r="AH69" i="5"/>
  <c r="AH68" i="5" s="1"/>
  <c r="BF197" i="5"/>
  <c r="BF196" i="5" s="1"/>
  <c r="AD149" i="5"/>
  <c r="AD148" i="5" s="1"/>
  <c r="X175" i="5"/>
  <c r="X174" i="5" s="1"/>
  <c r="AV197" i="5"/>
  <c r="AV196" i="5" s="1"/>
  <c r="BF129" i="5"/>
  <c r="BF128" i="5" s="1"/>
  <c r="AT183" i="5"/>
  <c r="AT182" i="5" s="1"/>
  <c r="BF127" i="5"/>
  <c r="BF126" i="5" s="1"/>
  <c r="AD187" i="5"/>
  <c r="AD186" i="5" s="1"/>
  <c r="BH179" i="5"/>
  <c r="BH178" i="5" s="1"/>
  <c r="N163" i="5"/>
  <c r="N162" i="5" s="1"/>
  <c r="AJ105" i="5"/>
  <c r="AJ104" i="5" s="1"/>
  <c r="BH183" i="5"/>
  <c r="BH182" i="5" s="1"/>
  <c r="AR101" i="5"/>
  <c r="AR100" i="5" s="1"/>
  <c r="N161" i="5"/>
  <c r="N160" i="5" s="1"/>
  <c r="AB155" i="5"/>
  <c r="AB154" i="5" s="1"/>
  <c r="AH73" i="5"/>
  <c r="AH72" i="5" s="1"/>
  <c r="AL107" i="5"/>
  <c r="AL106" i="5" s="1"/>
  <c r="Z169" i="5"/>
  <c r="Z168" i="5" s="1"/>
  <c r="P171" i="5"/>
  <c r="P170" i="5" s="1"/>
  <c r="Z159" i="5"/>
  <c r="Z158" i="5" s="1"/>
  <c r="AT175" i="5"/>
  <c r="AT174" i="5" s="1"/>
  <c r="AR161" i="5"/>
  <c r="AR160" i="5" s="1"/>
  <c r="AR193" i="5"/>
  <c r="AR192" i="5" s="1"/>
  <c r="R181" i="5"/>
  <c r="R180" i="5" s="1"/>
  <c r="BH153" i="5"/>
  <c r="BH152" i="5" s="1"/>
  <c r="AD203" i="5"/>
  <c r="AD202" i="5" s="1"/>
  <c r="BJ107" i="5"/>
  <c r="BJ106" i="5" s="1"/>
  <c r="AD189" i="5"/>
  <c r="AD188" i="5" s="1"/>
  <c r="AV151" i="5"/>
  <c r="AV150" i="5" s="1"/>
  <c r="AV147" i="5"/>
  <c r="AV146" i="5" s="1"/>
  <c r="AH149" i="5"/>
  <c r="AH148" i="5" s="1"/>
  <c r="AZ203" i="5"/>
  <c r="AZ202" i="5" s="1"/>
  <c r="AH37" i="5"/>
  <c r="AH36" i="5" s="1"/>
  <c r="AH53" i="5"/>
  <c r="AH52" i="5" s="1"/>
  <c r="AT119" i="5"/>
  <c r="AT118" i="5" s="1"/>
  <c r="AT73" i="5"/>
  <c r="AT72" i="5" s="1"/>
  <c r="V169" i="5"/>
  <c r="V168" i="5" s="1"/>
  <c r="AH135" i="5"/>
  <c r="AH134" i="5" s="1"/>
  <c r="X187" i="5"/>
  <c r="X186" i="5" s="1"/>
  <c r="AH181" i="5"/>
  <c r="AH180" i="5" s="1"/>
  <c r="AH193" i="5"/>
  <c r="AH192" i="5" s="1"/>
  <c r="AX119" i="5"/>
  <c r="AX118" i="5" s="1"/>
  <c r="AH167" i="5"/>
  <c r="AH166" i="5" s="1"/>
  <c r="Z121" i="5"/>
  <c r="Z120" i="5" s="1"/>
  <c r="AH189" i="5"/>
  <c r="AH188" i="5" s="1"/>
  <c r="AT205" i="5"/>
  <c r="AT204" i="5" s="1"/>
  <c r="AH31" i="5"/>
  <c r="AH30" i="5" s="1"/>
  <c r="AH21" i="5"/>
  <c r="AH20" i="5" s="1"/>
  <c r="BB161" i="5"/>
  <c r="BB160" i="5" s="1"/>
  <c r="AX111" i="5"/>
  <c r="AX110" i="5" s="1"/>
  <c r="AX149" i="5"/>
  <c r="AX148" i="5" s="1"/>
  <c r="BF171" i="5"/>
  <c r="BF170" i="5" s="1"/>
  <c r="AV157" i="5"/>
  <c r="AV156" i="5" s="1"/>
  <c r="BF169" i="5"/>
  <c r="BF168" i="5" s="1"/>
  <c r="BJ141" i="5"/>
  <c r="BJ140" i="5" s="1"/>
  <c r="AZ173" i="5"/>
  <c r="AZ172" i="5" s="1"/>
  <c r="R169" i="5"/>
  <c r="R168" i="5" s="1"/>
  <c r="AX193" i="5"/>
  <c r="AX192" i="5" s="1"/>
  <c r="AF121" i="5"/>
  <c r="AF120" i="5" s="1"/>
  <c r="AH97" i="5"/>
  <c r="AH96" i="5" s="1"/>
  <c r="Z89" i="5"/>
  <c r="Z88" i="5" s="1"/>
  <c r="AN179" i="5"/>
  <c r="AN178" i="5" s="1"/>
  <c r="N97" i="5"/>
  <c r="N96" i="5" s="1"/>
  <c r="BF99" i="5"/>
  <c r="BF98" i="5" s="1"/>
  <c r="BH45" i="5"/>
  <c r="BH44" i="5" s="1"/>
  <c r="P115" i="5"/>
  <c r="P114" i="5" s="1"/>
  <c r="AF195" i="5"/>
  <c r="AF194" i="5" s="1"/>
  <c r="BD71" i="5"/>
  <c r="BD70" i="5" s="1"/>
  <c r="AN185" i="5"/>
  <c r="AN184" i="5" s="1"/>
  <c r="AX123" i="5"/>
  <c r="AX122" i="5" s="1"/>
  <c r="X121" i="5"/>
  <c r="X120" i="5" s="1"/>
  <c r="AN187" i="5"/>
  <c r="AN186" i="5" s="1"/>
  <c r="R93" i="5"/>
  <c r="R92" i="5" s="1"/>
  <c r="N153" i="5"/>
  <c r="N152" i="5" s="1"/>
  <c r="AZ149" i="5"/>
  <c r="AZ148" i="5" s="1"/>
  <c r="AX115" i="5"/>
  <c r="AX114" i="5" s="1"/>
  <c r="Z91" i="5"/>
  <c r="Z90" i="5" s="1"/>
  <c r="Z197" i="5"/>
  <c r="Z196" i="5" s="1"/>
  <c r="R129" i="5"/>
  <c r="R128" i="5" s="1"/>
  <c r="Z207" i="5"/>
  <c r="Z206" i="5" s="1"/>
  <c r="AH171" i="5"/>
  <c r="AH170" i="5" s="1"/>
  <c r="AD161" i="5"/>
  <c r="AD160" i="5" s="1"/>
  <c r="AJ187" i="5"/>
  <c r="AJ186" i="5" s="1"/>
  <c r="AD177" i="5"/>
  <c r="AD176" i="5" s="1"/>
  <c r="BH187" i="5"/>
  <c r="BH186" i="5" s="1"/>
  <c r="AL129" i="5"/>
  <c r="AL128" i="5" s="1"/>
  <c r="AN171" i="5"/>
  <c r="AN170" i="5" s="1"/>
  <c r="Z205" i="5"/>
  <c r="Z204" i="5" s="1"/>
  <c r="N159" i="5"/>
  <c r="N158" i="5" s="1"/>
  <c r="BJ173" i="5"/>
  <c r="BJ172" i="5" s="1"/>
  <c r="BF195" i="5"/>
  <c r="BF194" i="5" s="1"/>
  <c r="AH201" i="5"/>
  <c r="AH200" i="5" s="1"/>
  <c r="AX203" i="5"/>
  <c r="AX202" i="5" s="1"/>
  <c r="AH139" i="5"/>
  <c r="AH138" i="5" s="1"/>
  <c r="AH185" i="5"/>
  <c r="AH184" i="5" s="1"/>
  <c r="BB137" i="5"/>
  <c r="BB136" i="5" s="1"/>
  <c r="BB191" i="5"/>
  <c r="BB190" i="5" s="1"/>
  <c r="AR201" i="5"/>
  <c r="AR200" i="5" s="1"/>
  <c r="AH77" i="5"/>
  <c r="AH76" i="5" s="1"/>
  <c r="BB193" i="5"/>
  <c r="BB192" i="5" s="1"/>
  <c r="AF197" i="5"/>
  <c r="AF196" i="5" s="1"/>
  <c r="V133" i="5"/>
  <c r="V132" i="5" s="1"/>
  <c r="AD145" i="5"/>
  <c r="AD144" i="5" s="1"/>
  <c r="BH167" i="5"/>
  <c r="BH166" i="5" s="1"/>
  <c r="X203" i="5"/>
  <c r="X202" i="5" s="1"/>
  <c r="AX207" i="5"/>
  <c r="AX206" i="5" s="1"/>
  <c r="P133" i="5"/>
  <c r="P132" i="5" s="1"/>
  <c r="AJ169" i="5"/>
  <c r="AJ168" i="5" s="1"/>
  <c r="X155" i="5"/>
  <c r="X154" i="5" s="1"/>
  <c r="T123" i="5"/>
  <c r="T122" i="5" s="1"/>
  <c r="R85" i="5"/>
  <c r="R84" i="5" s="1"/>
  <c r="AD135" i="5"/>
  <c r="AD134" i="5" s="1"/>
  <c r="X147" i="5"/>
  <c r="X146" i="5" s="1"/>
  <c r="N143" i="5"/>
  <c r="N142" i="5" s="1"/>
  <c r="Z133" i="5"/>
  <c r="Z132" i="5" s="1"/>
  <c r="BD95" i="5"/>
  <c r="BD94" i="5" s="1"/>
  <c r="AT163" i="5"/>
  <c r="AT162" i="5" s="1"/>
  <c r="N157" i="5"/>
  <c r="N156" i="5" s="1"/>
  <c r="AZ205" i="5"/>
  <c r="AZ204" i="5" s="1"/>
  <c r="BH47" i="5"/>
  <c r="BH46" i="5" s="1"/>
  <c r="AP173" i="5"/>
  <c r="AP172" i="5" s="1"/>
  <c r="AT141" i="5"/>
  <c r="AT140" i="5" s="1"/>
  <c r="V79" i="5"/>
  <c r="V78" i="5" s="1"/>
  <c r="BH143" i="5"/>
  <c r="BH142" i="5" s="1"/>
  <c r="R177" i="5"/>
  <c r="R176" i="5" s="1"/>
  <c r="AJ79" i="5"/>
  <c r="AJ78" i="5" s="1"/>
  <c r="X149" i="5"/>
  <c r="X148" i="5" s="1"/>
  <c r="AP159" i="5"/>
  <c r="AP158" i="5" s="1"/>
  <c r="AH113" i="5"/>
  <c r="AH112" i="5" s="1"/>
  <c r="AH197" i="5"/>
  <c r="AH196" i="5" s="1"/>
  <c r="AH43" i="5"/>
  <c r="AH42" i="5" s="1"/>
  <c r="T183" i="5"/>
  <c r="T182" i="5" s="1"/>
  <c r="AF199" i="5"/>
  <c r="AF198" i="5" s="1"/>
  <c r="AN157" i="5"/>
  <c r="AN156" i="5" s="1"/>
  <c r="BF183" i="5"/>
  <c r="BF182" i="5" s="1"/>
  <c r="V203" i="5"/>
  <c r="V202" i="5" s="1"/>
  <c r="AD175" i="5"/>
  <c r="AD174" i="5" s="1"/>
  <c r="AH67" i="5"/>
  <c r="AH66" i="5" s="1"/>
  <c r="AV91" i="5"/>
  <c r="AV90" i="5" s="1"/>
  <c r="AH129" i="5"/>
  <c r="AH128" i="5" s="1"/>
  <c r="AH143" i="5"/>
  <c r="AH142" i="5" s="1"/>
  <c r="BD125" i="5"/>
  <c r="BD124" i="5" s="1"/>
  <c r="V129" i="5"/>
  <c r="V128" i="5" s="1"/>
  <c r="AH87" i="5"/>
  <c r="AH86" i="5" s="1"/>
  <c r="AH119" i="5"/>
  <c r="AH118" i="5" s="1"/>
  <c r="BF205" i="5"/>
  <c r="BF204" i="5" s="1"/>
  <c r="AP85" i="5"/>
  <c r="AP84" i="5" s="1"/>
  <c r="BD163" i="5"/>
  <c r="BD162" i="5" s="1"/>
  <c r="BB199" i="5"/>
  <c r="BB198" i="5" s="1"/>
  <c r="AH123" i="5"/>
  <c r="AH122" i="5" s="1"/>
  <c r="BF173" i="5"/>
  <c r="BF172" i="5" s="1"/>
  <c r="T81" i="5"/>
  <c r="T80" i="5" s="1"/>
  <c r="AH157" i="5"/>
  <c r="AH156" i="5" s="1"/>
  <c r="N203" i="5"/>
  <c r="N202" i="5" s="1"/>
  <c r="AH75" i="5"/>
  <c r="AH74" i="5" s="1"/>
  <c r="AD207" i="5"/>
  <c r="AD206" i="5" s="1"/>
  <c r="AZ153" i="5"/>
  <c r="AZ152" i="5" s="1"/>
  <c r="AH107" i="5"/>
  <c r="AH106" i="5" s="1"/>
  <c r="BD195" i="5"/>
  <c r="BD194" i="5" s="1"/>
  <c r="T111" i="5"/>
  <c r="T110" i="5" s="1"/>
  <c r="AZ167" i="5"/>
  <c r="AZ166" i="5" s="1"/>
  <c r="P191" i="5"/>
  <c r="P190" i="5" s="1"/>
  <c r="BB77" i="5"/>
  <c r="BB76" i="5" s="1"/>
  <c r="BJ101" i="5"/>
  <c r="BJ100" i="5" s="1"/>
  <c r="BH159" i="5"/>
  <c r="BH158" i="5" s="1"/>
  <c r="T177" i="5"/>
  <c r="T176" i="5" s="1"/>
  <c r="AZ187" i="5"/>
  <c r="AZ186" i="5" s="1"/>
  <c r="AD131" i="5"/>
  <c r="AD130" i="5" s="1"/>
  <c r="AN127" i="5"/>
  <c r="AN126" i="5" s="1"/>
  <c r="BJ175" i="5"/>
  <c r="BJ174" i="5" s="1"/>
  <c r="AR169" i="5"/>
  <c r="AR168" i="5" s="1"/>
  <c r="AR129" i="5"/>
  <c r="AR128" i="5" s="1"/>
  <c r="AJ185" i="5"/>
  <c r="AJ184" i="5" s="1"/>
  <c r="N109" i="5"/>
  <c r="N108" i="5" s="1"/>
  <c r="AX137" i="5"/>
  <c r="AX136" i="5" s="1"/>
  <c r="AV75" i="5"/>
  <c r="AV74" i="5" s="1"/>
  <c r="BF147" i="5"/>
  <c r="BF146" i="5" s="1"/>
  <c r="AD171" i="5"/>
  <c r="AD170" i="5" s="1"/>
  <c r="AJ151" i="5"/>
  <c r="AJ150" i="5" s="1"/>
  <c r="Z171" i="5"/>
  <c r="Z170" i="5" s="1"/>
  <c r="R179" i="5"/>
  <c r="R178" i="5" s="1"/>
  <c r="AN169" i="5"/>
  <c r="AN168" i="5" s="1"/>
  <c r="AB177" i="5"/>
  <c r="AB176" i="5" s="1"/>
  <c r="AH125" i="5"/>
  <c r="AH124" i="5" s="1"/>
  <c r="BJ185" i="5"/>
  <c r="BJ184" i="5" s="1"/>
  <c r="AX173" i="5"/>
  <c r="AX172" i="5" s="1"/>
  <c r="BJ199" i="5"/>
  <c r="BJ198" i="5" s="1"/>
  <c r="AJ157" i="5"/>
  <c r="AJ156" i="5" s="1"/>
  <c r="AB149" i="5"/>
  <c r="AB148" i="5" s="1"/>
  <c r="AB205" i="5"/>
  <c r="AB204" i="5" s="1"/>
  <c r="V147" i="5"/>
  <c r="V146" i="5" s="1"/>
  <c r="AV107" i="5"/>
  <c r="AV106" i="5" s="1"/>
  <c r="AX161" i="5"/>
  <c r="AX160" i="5" s="1"/>
  <c r="AJ47" i="5"/>
  <c r="AJ46" i="5" s="1"/>
  <c r="AH173" i="5"/>
  <c r="AH172" i="5" s="1"/>
  <c r="AN195" i="5"/>
  <c r="AN194" i="5" s="1"/>
  <c r="AF129" i="5"/>
  <c r="AF128" i="5" s="1"/>
  <c r="BB187" i="5"/>
  <c r="BB186" i="5" s="1"/>
  <c r="AB189" i="5"/>
  <c r="AB188" i="5" s="1"/>
  <c r="AH47" i="5"/>
  <c r="AH46" i="5" s="1"/>
  <c r="AD205" i="5"/>
  <c r="AD204" i="5" s="1"/>
  <c r="AH65" i="5"/>
  <c r="AH64" i="5" s="1"/>
  <c r="AN145" i="5"/>
  <c r="AN144" i="5" s="1"/>
  <c r="BJ105" i="5"/>
  <c r="BJ104" i="5" s="1"/>
  <c r="AL141" i="5"/>
  <c r="AL140" i="5" s="1"/>
  <c r="AP157" i="5"/>
  <c r="AP156" i="5" s="1"/>
  <c r="AR139" i="5"/>
  <c r="AR138" i="5" s="1"/>
  <c r="BH49" i="5"/>
  <c r="BH48" i="5" s="1"/>
  <c r="R155" i="5"/>
  <c r="R154" i="5" s="1"/>
  <c r="BD189" i="5"/>
  <c r="BD188" i="5" s="1"/>
  <c r="N9" i="5"/>
  <c r="N8" i="5" s="1"/>
  <c r="T91" i="5"/>
  <c r="T90" i="5" s="1"/>
  <c r="AJ107" i="5"/>
  <c r="AJ106" i="5" s="1"/>
  <c r="AN69" i="5"/>
  <c r="AN68" i="5" s="1"/>
  <c r="F12" i="5" l="1"/>
  <c r="I10" i="5"/>
  <c r="E12" i="5"/>
  <c r="G11" i="5"/>
  <c r="D13" i="5"/>
  <c r="F14" i="5"/>
  <c r="F11" i="5"/>
  <c r="D11" i="5"/>
  <c r="G13" i="5"/>
  <c r="G12" i="5"/>
  <c r="D12" i="5"/>
  <c r="D14" i="5"/>
  <c r="D10" i="5"/>
  <c r="I11" i="5"/>
  <c r="E10" i="5"/>
  <c r="F13" i="5"/>
  <c r="I14" i="5"/>
  <c r="G10" i="5"/>
  <c r="I12" i="5"/>
  <c r="E14" i="5"/>
  <c r="E11" i="5"/>
  <c r="E13" i="5"/>
  <c r="I13" i="5"/>
  <c r="F10" i="5"/>
  <c r="G1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JAIME ELDER ACOSTA RAMIREZ</author>
  </authors>
  <commentList>
    <comment ref="AZ7" authorId="0" shapeId="0" xr:uid="{00000000-0006-0000-0900-000002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B7" authorId="0" shapeId="0" xr:uid="{00000000-0006-0000-0900-000003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D7" authorId="0" shapeId="0" xr:uid="{00000000-0006-0000-0900-000004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F7" authorId="0" shapeId="0" xr:uid="{00000000-0006-0000-0900-000005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H7" authorId="0" shapeId="0" xr:uid="{CAE8968B-EC70-4DD7-BB4B-7A77D2BEDA42}">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J7" authorId="0" shapeId="0" xr:uid="{69BCA4FC-B0CD-4C01-852E-04BCE1F80992}">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L7" authorId="0" shapeId="0" xr:uid="{67FCE0ED-7432-424F-819F-891B003FE60C}">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N7" authorId="0" shapeId="0" xr:uid="{57EA492E-6754-4C15-A3F8-A24B5A8DDF49}">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P7" authorId="0" shapeId="0" xr:uid="{00000000-0006-0000-0900-000006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JAIME ELDER ACOSTA RAMIREZ</author>
  </authors>
  <commentList>
    <comment ref="V9" authorId="0" shapeId="0" xr:uid="{00000000-0006-0000-0B00-000006000000}">
      <text>
        <r>
          <rPr>
            <b/>
            <sz val="11"/>
            <color indexed="81"/>
            <rFont val="Tahoma"/>
            <family val="2"/>
          </rPr>
          <t>JAIME ELDER ACOSTA RAMIREZ:</t>
        </r>
        <r>
          <rPr>
            <sz val="11"/>
            <color indexed="81"/>
            <rFont val="Tahoma"/>
            <family val="2"/>
          </rPr>
          <t xml:space="preserve">
Describa la evidencia encontrada que justifique la valoración de los controles</t>
        </r>
      </text>
    </comment>
    <comment ref="X9" authorId="0" shapeId="0" xr:uid="{00000000-0006-0000-0B00-000007000000}">
      <text>
        <r>
          <rPr>
            <b/>
            <sz val="11"/>
            <color indexed="81"/>
            <rFont val="Tahoma"/>
            <family val="2"/>
          </rPr>
          <t>JAIME ELDER ACOSTA RAMIREZ:</t>
        </r>
        <r>
          <rPr>
            <sz val="11"/>
            <color indexed="81"/>
            <rFont val="Tahoma"/>
            <family val="2"/>
          </rPr>
          <t xml:space="preserve">
Describa la evidencia encontrada que justifique la valoración de los controles</t>
        </r>
      </text>
    </comment>
    <comment ref="Z9" authorId="0" shapeId="0" xr:uid="{00000000-0006-0000-0B00-000008000000}">
      <text>
        <r>
          <rPr>
            <b/>
            <sz val="11"/>
            <color indexed="81"/>
            <rFont val="Tahoma"/>
            <family val="2"/>
          </rPr>
          <t>JAIME ELDER ACOSTA RAMIREZ:</t>
        </r>
        <r>
          <rPr>
            <sz val="11"/>
            <color indexed="81"/>
            <rFont val="Tahoma"/>
            <family val="2"/>
          </rPr>
          <t xml:space="preserve">
Describa la evidencia encontrada que justifique la valoración de los controles</t>
        </r>
      </text>
    </comment>
    <comment ref="AB9" authorId="0" shapeId="0" xr:uid="{1A07B4BC-DCED-4B1F-AA77-66C7810CDF22}">
      <text>
        <r>
          <rPr>
            <b/>
            <sz val="11"/>
            <color indexed="81"/>
            <rFont val="Tahoma"/>
            <family val="2"/>
          </rPr>
          <t>JAIME ELDER ACOSTA RAMIREZ:</t>
        </r>
        <r>
          <rPr>
            <sz val="11"/>
            <color indexed="81"/>
            <rFont val="Tahoma"/>
            <family val="2"/>
          </rPr>
          <t xml:space="preserve">
Describa la evidencia encontrada que justifique la valoración de los controles</t>
        </r>
      </text>
    </comment>
  </commentList>
</comments>
</file>

<file path=xl/sharedStrings.xml><?xml version="1.0" encoding="utf-8"?>
<sst xmlns="http://schemas.openxmlformats.org/spreadsheetml/2006/main" count="1204" uniqueCount="711">
  <si>
    <t>RIESGO</t>
  </si>
  <si>
    <t>ALTA</t>
  </si>
  <si>
    <r>
      <rPr>
        <b/>
        <sz val="11"/>
        <color theme="1"/>
        <rFont val="Calibri"/>
        <family val="2"/>
        <scheme val="minor"/>
      </rPr>
      <t>Riesgo Estratégico:</t>
    </r>
    <r>
      <rPr>
        <sz val="11"/>
        <color theme="1"/>
        <rFont val="Calibri"/>
        <family val="2"/>
        <scheme val="minor"/>
      </rPr>
      <t xml:space="preserve">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t>
    </r>
  </si>
  <si>
    <t>CORRECTIVO</t>
  </si>
  <si>
    <r>
      <rPr>
        <b/>
        <sz val="11"/>
        <color theme="1"/>
        <rFont val="Calibri"/>
        <family val="2"/>
        <scheme val="minor"/>
      </rPr>
      <t>Oportunidad Estratégica:</t>
    </r>
    <r>
      <rPr>
        <sz val="11"/>
        <color theme="1"/>
        <rFont val="Calibri"/>
        <family val="2"/>
        <scheme val="minor"/>
      </rPr>
      <t xml:space="preserve"> Se asocia con la forma en que se administra la Entidad. El manejo de la oportunidad estratégica se Enfoca a asuntos globales relacionados con la misión y el cumplimiento de los objetivos estratégicos, la clara definición de políticas, diseño y conceptualización de la entidad por parte de la alta gerencia.</t>
    </r>
  </si>
  <si>
    <t>PROBABILIDAD</t>
  </si>
  <si>
    <t>FUERTE</t>
  </si>
  <si>
    <t>OPORTUNIDAD</t>
  </si>
  <si>
    <t>MEDIA</t>
  </si>
  <si>
    <r>
      <rPr>
        <b/>
        <sz val="11"/>
        <color theme="1"/>
        <rFont val="Calibri"/>
        <family val="2"/>
        <scheme val="minor"/>
      </rPr>
      <t xml:space="preserve">Riesgos de Imagen: </t>
    </r>
    <r>
      <rPr>
        <sz val="11"/>
        <color theme="1"/>
        <rFont val="Calibri"/>
        <family val="2"/>
        <scheme val="minor"/>
      </rPr>
      <t>Están relacionados con la percepción y la confianza por parte de la ciudadanía hacia la institución.</t>
    </r>
  </si>
  <si>
    <t>PREVENTIVO</t>
  </si>
  <si>
    <r>
      <rPr>
        <b/>
        <sz val="11"/>
        <color theme="1"/>
        <rFont val="Calibri"/>
        <family val="2"/>
        <scheme val="minor"/>
      </rPr>
      <t xml:space="preserve">Oportunidad de Imagen: </t>
    </r>
    <r>
      <rPr>
        <sz val="11"/>
        <color theme="1"/>
        <rFont val="Calibri"/>
        <family val="2"/>
        <scheme val="minor"/>
      </rPr>
      <t>Está relacionada con la percepción y la confianza por parte de la ciudadanía hacia la institución.</t>
    </r>
  </si>
  <si>
    <t>IMPACTO</t>
  </si>
  <si>
    <t>MODERADO</t>
  </si>
  <si>
    <t>BAJA</t>
  </si>
  <si>
    <r>
      <rPr>
        <b/>
        <sz val="11"/>
        <color theme="1"/>
        <rFont val="Calibri"/>
        <family val="2"/>
        <scheme val="minor"/>
      </rPr>
      <t>Riesgos Operativos:</t>
    </r>
    <r>
      <rPr>
        <sz val="11"/>
        <color theme="1"/>
        <rFont val="Calibri"/>
        <family val="2"/>
        <scheme val="minor"/>
      </rPr>
      <t xml:space="preserve"> Comprenden riesgos  provenientes del funcionamiento y operatividad de los sistemas de información institucional, de la definición de los procesos, de la estructura de la entidad, de la articulación entre dependencias.</t>
    </r>
  </si>
  <si>
    <r>
      <rPr>
        <b/>
        <sz val="11"/>
        <color theme="1"/>
        <rFont val="Calibri"/>
        <family val="2"/>
        <scheme val="minor"/>
      </rPr>
      <t>Oportunidad Operativa:</t>
    </r>
    <r>
      <rPr>
        <sz val="11"/>
        <color theme="1"/>
        <rFont val="Calibri"/>
        <family val="2"/>
        <scheme val="minor"/>
      </rPr>
      <t xml:space="preserve"> Comprenden oportunidades  provenientes del funcionamiento y operatividad de los sistemas de información institucional, de la definición de los procesos, de la estructura de la entidad, de la articulación entre dependencias.</t>
    </r>
  </si>
  <si>
    <t>DEBIL</t>
  </si>
  <si>
    <r>
      <rPr>
        <b/>
        <sz val="11"/>
        <color theme="1"/>
        <rFont val="Calibri"/>
        <family val="2"/>
        <scheme val="minor"/>
      </rPr>
      <t>Riesgos Financieros:</t>
    </r>
    <r>
      <rPr>
        <sz val="11"/>
        <color theme="1"/>
        <rFont val="Calibri"/>
        <family val="2"/>
        <scheme val="minor"/>
      </rPr>
      <t xml:space="preserve"> Se relacionan con el manejo de los recursos de la entidad que incluyen: la ejecución presupuestal, la elaboración de los estados financieros, los pagos, manejos de excedentes de tesorería y el manejo sobre los bienes.</t>
    </r>
  </si>
  <si>
    <r>
      <rPr>
        <b/>
        <sz val="11"/>
        <color theme="1"/>
        <rFont val="Calibri"/>
        <family val="2"/>
        <scheme val="minor"/>
      </rPr>
      <t>Oportunidades Financieras:</t>
    </r>
    <r>
      <rPr>
        <sz val="11"/>
        <color theme="1"/>
        <rFont val="Calibri"/>
        <family val="2"/>
        <scheme val="minor"/>
      </rPr>
      <t xml:space="preserve"> Se relacionan con el manejo de los recursos de la entidad que incluyen: la ejecución presupuestal, la elaboración de los estados financieros, los pagos, manejos de excedentes de tesorería y el manejo sobre los bienes.</t>
    </r>
  </si>
  <si>
    <r>
      <rPr>
        <b/>
        <sz val="11"/>
        <color theme="1"/>
        <rFont val="Calibri"/>
        <family val="2"/>
        <scheme val="minor"/>
      </rPr>
      <t>Riesgos de Cumplimiento:</t>
    </r>
    <r>
      <rPr>
        <sz val="11"/>
        <color theme="1"/>
        <rFont val="Calibri"/>
        <family val="2"/>
        <scheme val="minor"/>
      </rPr>
      <t xml:space="preserve"> Se asocian con la capacidad de la entidad para cumplir con los requisitos legales, contractuales, de ética pública y en general con su compromiso ante la comunidad.</t>
    </r>
  </si>
  <si>
    <r>
      <rPr>
        <b/>
        <sz val="11"/>
        <color theme="1"/>
        <rFont val="Calibri"/>
        <family val="2"/>
        <scheme val="minor"/>
      </rPr>
      <t>Oportunidades de Cumplimiento:</t>
    </r>
    <r>
      <rPr>
        <sz val="11"/>
        <color theme="1"/>
        <rFont val="Calibri"/>
        <family val="2"/>
        <scheme val="minor"/>
      </rPr>
      <t xml:space="preserve"> Se asocian con la capacidad de la entidad para cumplir con los requisitos legales, contractuales, de ética pública y en general con su compromiso ante la comunidad.</t>
    </r>
  </si>
  <si>
    <r>
      <rPr>
        <b/>
        <sz val="11"/>
        <color theme="1"/>
        <rFont val="Calibri"/>
        <family val="2"/>
        <scheme val="minor"/>
      </rPr>
      <t xml:space="preserve">Riesgos de Tecnología: </t>
    </r>
    <r>
      <rPr>
        <sz val="11"/>
        <color theme="1"/>
        <rFont val="Calibri"/>
        <family val="2"/>
        <scheme val="minor"/>
      </rPr>
      <t>Están relacionados con la capacidad tecnológica de la Entidad para satisfacer sus necesidades actuales y futuras y el cumplimiento de la misión.</t>
    </r>
  </si>
  <si>
    <r>
      <rPr>
        <b/>
        <sz val="11"/>
        <color theme="1"/>
        <rFont val="Calibri"/>
        <family val="2"/>
        <scheme val="minor"/>
      </rPr>
      <t xml:space="preserve">Oportunidades de Tecnología: </t>
    </r>
    <r>
      <rPr>
        <sz val="11"/>
        <color theme="1"/>
        <rFont val="Calibri"/>
        <family val="2"/>
        <scheme val="minor"/>
      </rPr>
      <t>Están relacionados con la capacidad tecnológica de la Entidad para satisfacer sus necesidades actuales y futuras y el cumplimiento de la misión.</t>
    </r>
  </si>
  <si>
    <t>MACROPROCESO ESTRATÉGICO</t>
  </si>
  <si>
    <t>CÓDIGO: ESGr028</t>
  </si>
  <si>
    <t>PROCESO GESTIÓN SISTEMAS INTEGRADOS - CALIDAD</t>
  </si>
  <si>
    <t>GESTIÓN DEL RIESGO Y LAS OPORTUNIDADES</t>
  </si>
  <si>
    <t>PÁGINA: 1 de 11</t>
  </si>
  <si>
    <t>MENÚ DE NAVEGACIÓN</t>
  </si>
  <si>
    <t>GESTIÓN DEL RIESGO EN LA UNIVERSIDAD DE CUNDINAMARCA</t>
  </si>
  <si>
    <t>ESTRATÉGICOS</t>
  </si>
  <si>
    <t>CORRUPCIÓN</t>
  </si>
  <si>
    <t>SEGURIDAD DE LA INFORMACIÓN</t>
  </si>
  <si>
    <t>SISTEMAS DE GESTIÓN</t>
  </si>
  <si>
    <t>Control de cambios</t>
  </si>
  <si>
    <t>PÁGINA: 5 de 11</t>
  </si>
  <si>
    <t>INICIO</t>
  </si>
  <si>
    <t>PÁGINA: 2 de 11</t>
  </si>
  <si>
    <t>REGRESAR</t>
  </si>
  <si>
    <t>IDENTIFICACIÓN DEL RIESGO ESTRATÉGICO</t>
  </si>
  <si>
    <t>RIESGOS OPERATIVOS QUE APORTAN A LA ESTRATEGIA</t>
  </si>
  <si>
    <t>ID</t>
  </si>
  <si>
    <t>FRENTE ESTRATÉGICO: OBJETIVO DE CALIDAD</t>
  </si>
  <si>
    <t>RIESGO ESTRATÉGICO</t>
  </si>
  <si>
    <t>VALORACIÓN</t>
  </si>
  <si>
    <t>NIVEL</t>
  </si>
  <si>
    <t>INDICADOR DE EFICACIA</t>
  </si>
  <si>
    <t>PROCESOS INVOLUCRADOS</t>
  </si>
  <si>
    <t>RIESGO OPERATIVO</t>
  </si>
  <si>
    <t>PROBABILIDAD DE OCURRENCIA RESIDUAL</t>
  </si>
  <si>
    <t>MAGNITUD DEL IMPACTO RESIDUAL</t>
  </si>
  <si>
    <t>VALORACIÓN RESIDUAL</t>
  </si>
  <si>
    <t>NIVEL RESIDUAL</t>
  </si>
  <si>
    <t>PÁGINA: 3 de 11</t>
  </si>
  <si>
    <t>IDENTIFICACIÓN DEL RIESGO</t>
  </si>
  <si>
    <t>TRATAMIENTO DEL RIESGO</t>
  </si>
  <si>
    <t>MACROPROCESO</t>
  </si>
  <si>
    <t>PROCESO</t>
  </si>
  <si>
    <t>CLASIFICACIÓN</t>
  </si>
  <si>
    <t>CAUSA</t>
  </si>
  <si>
    <t>CONSECUENCIA</t>
  </si>
  <si>
    <t>RIESGO RESIDUAL</t>
  </si>
  <si>
    <t>OPCIÓN MANEJO</t>
  </si>
  <si>
    <t>ACTIVIDADES DE CONTROL</t>
  </si>
  <si>
    <t>SOPORTE</t>
  </si>
  <si>
    <t>RESPONSABLE</t>
  </si>
  <si>
    <t>TIEMPO</t>
  </si>
  <si>
    <t>INDICADOR</t>
  </si>
  <si>
    <t>PÁGINA: 4 de 11</t>
  </si>
  <si>
    <t>PROCESO:</t>
  </si>
  <si>
    <t xml:space="preserve"> </t>
  </si>
  <si>
    <t xml:space="preserve">OBJETIVO </t>
  </si>
  <si>
    <t>IDENTIFICACIÓN DE RIESGOS</t>
  </si>
  <si>
    <t>VALORACIÓN DE RIESGOS</t>
  </si>
  <si>
    <t>ACTIVO O GRUPO DE ACTIVOS</t>
  </si>
  <si>
    <t>IDENTIFICADOR DEL RIESGO</t>
  </si>
  <si>
    <t>DESCRIPCIÓN DEL RIESGO</t>
  </si>
  <si>
    <t>VULNERABILIDADES</t>
  </si>
  <si>
    <t>AMENAZAS</t>
  </si>
  <si>
    <t>CONSECUENCIAS</t>
  </si>
  <si>
    <t>RIESGO INHERENTE</t>
  </si>
  <si>
    <t>OPCIÓN TRATAMIENTO</t>
  </si>
  <si>
    <t>OBJETIVO DE CONTROL</t>
  </si>
  <si>
    <t>ACTIVIDAD DE CONTROL</t>
  </si>
  <si>
    <t xml:space="preserve">TIPOLOGÍA DE RIESGOS </t>
  </si>
  <si>
    <r>
      <rPr>
        <b/>
        <sz val="11"/>
        <color theme="1"/>
        <rFont val="Arial"/>
        <family val="2"/>
      </rPr>
      <t>RIESGO ESTRATÉGICO:</t>
    </r>
    <r>
      <rPr>
        <sz val="11"/>
        <color theme="1"/>
        <rFont val="Arial"/>
        <family val="2"/>
      </rPr>
      <t xml:space="preserve"> posibilidad de ocurrencia de eventos que afecten los objetivos estratégicos de la organización pública y por tanto impactan toda la entidad.</t>
    </r>
  </si>
  <si>
    <t>RIESGO GERENCIAL</t>
  </si>
  <si>
    <r>
      <rPr>
        <b/>
        <sz val="11"/>
        <color theme="1"/>
        <rFont val="Arial"/>
        <family val="2"/>
      </rPr>
      <t>RIESGO GERENCIAL:</t>
    </r>
    <r>
      <rPr>
        <sz val="11"/>
        <color theme="1"/>
        <rFont val="Arial"/>
        <family val="2"/>
      </rPr>
      <t xml:space="preserve"> Posibilidad de ocurrencia de eventos que afecten los procesos gerenciales y/o la alta dirección.</t>
    </r>
  </si>
  <si>
    <r>
      <rPr>
        <b/>
        <sz val="11"/>
        <color theme="1"/>
        <rFont val="Arial"/>
        <family val="2"/>
      </rPr>
      <t>RIESGO OPERATIVO:</t>
    </r>
    <r>
      <rPr>
        <sz val="11"/>
        <color theme="1"/>
        <rFont val="Arial"/>
        <family val="2"/>
      </rPr>
      <t xml:space="preserve"> Posibilidad de ocurrencia de eventos que afecten los procesos misionales de la entidad.</t>
    </r>
  </si>
  <si>
    <t>RIESGO FINANCIERO</t>
  </si>
  <si>
    <r>
      <rPr>
        <b/>
        <sz val="11"/>
        <color rgb="FF000000"/>
        <rFont val="Arial"/>
        <family val="2"/>
      </rPr>
      <t>RIESGO FINANCIERO:</t>
    </r>
    <r>
      <rPr>
        <sz val="11"/>
        <color rgb="FF000000"/>
        <rFont val="Arial"/>
        <family val="2"/>
      </rPr>
      <t xml:space="preserve"> Posibilidad de ocurrencia de eventos que afecten los estados financieros y todas aquellas áreas involucradas con el proceso financiero como presupuesto, tesorería, contabilidad, cartera, central de cuentas, costos, etc. </t>
    </r>
  </si>
  <si>
    <t>RIESGO TECNOLÓGICO</t>
  </si>
  <si>
    <r>
      <rPr>
        <b/>
        <sz val="11"/>
        <color rgb="FF000000"/>
        <rFont val="Arial"/>
        <family val="2"/>
      </rPr>
      <t>RIESGO TECNOLÓGICO:</t>
    </r>
    <r>
      <rPr>
        <sz val="11"/>
        <color rgb="FF000000"/>
        <rFont val="Arial"/>
        <family val="2"/>
      </rPr>
      <t xml:space="preserve"> Posibilidad de ocurrencia de eventos que afecten la totalidad o parte de la infraestructura tecnológica (hardware, software, redes, etc.) de una entidad. </t>
    </r>
  </si>
  <si>
    <t>RIESGO DE CUMPLIMIENTO</t>
  </si>
  <si>
    <r>
      <rPr>
        <b/>
        <sz val="11"/>
        <color rgb="FF000000"/>
        <rFont val="Arial"/>
        <family val="2"/>
      </rPr>
      <t>RIESGO DE CUMPLIMIENTO:</t>
    </r>
    <r>
      <rPr>
        <sz val="11"/>
        <color rgb="FF000000"/>
        <rFont val="Arial"/>
        <family val="2"/>
      </rPr>
      <t xml:space="preserve"> Posibilidad de ocurrencia de eventos que afecten la situación jurídica o contractual de la organización debido a su incumplimiento o desacato a la normatividad legal y las obligaciones contractuales. </t>
    </r>
  </si>
  <si>
    <t xml:space="preserve">RIESGO DE IMAGEN O REPUTACIONAL </t>
  </si>
  <si>
    <r>
      <rPr>
        <b/>
        <sz val="11"/>
        <color rgb="FF000000"/>
        <rFont val="Arial"/>
        <family val="2"/>
      </rPr>
      <t>RIESGO DE IMAGEN O REPUTACIONAL:</t>
    </r>
    <r>
      <rPr>
        <sz val="11"/>
        <color rgb="FF000000"/>
        <rFont val="Arial"/>
        <family val="2"/>
      </rPr>
      <t xml:space="preserve"> posibilidad de ocurrencia de un evento que afecte la imagen, buen nombre o reputación de una organización ante sus clientes y partes interesadas. </t>
    </r>
  </si>
  <si>
    <t xml:space="preserve">RIESGO DE CORRUPCIÓN </t>
  </si>
  <si>
    <r>
      <rPr>
        <b/>
        <sz val="11"/>
        <color rgb="FF000000"/>
        <rFont val="Arial"/>
        <family val="2"/>
      </rPr>
      <t>RIESGO DE CORRUPCIÓN:</t>
    </r>
    <r>
      <rPr>
        <sz val="11"/>
        <color rgb="FF000000"/>
        <rFont val="Arial"/>
        <family val="2"/>
      </rPr>
      <t xml:space="preserve"> Posibilidad de que, por acción u omisión, se use el poder para desviar la gestión de lo público hacia un beneficio privado.</t>
    </r>
  </si>
  <si>
    <t xml:space="preserve">RIESGO DE SEGURIDAD DIGITAL </t>
  </si>
  <si>
    <r>
      <rPr>
        <b/>
        <sz val="11"/>
        <color rgb="FF000000"/>
        <rFont val="Arial"/>
        <family val="2"/>
      </rPr>
      <t xml:space="preserve">RIESGO DE SEGURIDAD DIGITAL: </t>
    </r>
    <r>
      <rPr>
        <sz val="11"/>
        <color rgb="FF000000"/>
        <rFont val="Arial"/>
        <family val="2"/>
      </rPr>
      <t xml:space="preserve">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r>
  </si>
  <si>
    <t xml:space="preserve">CRITERIOS PARA CALIFICAR LA PROBABILIDAD </t>
  </si>
  <si>
    <t xml:space="preserve">NIVEL </t>
  </si>
  <si>
    <t>INTERPRETACIÓN</t>
  </si>
  <si>
    <t xml:space="preserve">POR DESCRIPCIÓN </t>
  </si>
  <si>
    <t xml:space="preserve">POR FRECUENCIA </t>
  </si>
  <si>
    <t>CASI SEGURO</t>
  </si>
  <si>
    <t xml:space="preserve">Se espera que el evento ocurra en la mayoría de las circunstancias. </t>
  </si>
  <si>
    <t>Más de 1 vez al año.</t>
  </si>
  <si>
    <t>PROBABLE</t>
  </si>
  <si>
    <t xml:space="preserve">Es viable que el evento ocurra en la mayoría de las circunstancias. </t>
  </si>
  <si>
    <t xml:space="preserve">Al menos 1 vez en el último año. </t>
  </si>
  <si>
    <t>POSIBLE</t>
  </si>
  <si>
    <t xml:space="preserve">El evento podrá ocurrir en algún momento. </t>
  </si>
  <si>
    <t xml:space="preserve">Al menos 1 vez en los últimos 2 años. </t>
  </si>
  <si>
    <t>IMPROBABLE</t>
  </si>
  <si>
    <t xml:space="preserve">El evento puede ocurrir en algún momento. </t>
  </si>
  <si>
    <t xml:space="preserve">Al menos 1 vez en los últimos 5 años. </t>
  </si>
  <si>
    <t xml:space="preserve">RARA VEZ </t>
  </si>
  <si>
    <t xml:space="preserve">El evento puede ocurrir solo en circunstancias excepcionales (poco comunes o anormales). </t>
  </si>
  <si>
    <t xml:space="preserve">No se ha presentado en los últimos 5 años. </t>
  </si>
  <si>
    <t xml:space="preserve">CRITERIOS PARA CALIFICAR EL IMPACTO - RIESGOS DE GESTIÓN </t>
  </si>
  <si>
    <t>IMPACTO (CONSECUENCIAS) CUANTITATIVO</t>
  </si>
  <si>
    <t>IMPACTO (CONSECUENCIAS) - CUALITATIVO</t>
  </si>
  <si>
    <t>CATASTRÓFICO</t>
  </si>
  <si>
    <t xml:space="preserve">* Impacto que afecte la ejecución presupuestal en un valor ≤50%. 
* Pérdida de cobertura en la prestación de los servicios de la entidad ≤50%. 
* Pago de indemnizaciones a terceros por acciones legales que pueden afectar presupuesto total de la entidad en un valor ≤50%. 
* Pago de sanciones económicas por incumplimiento en la normatividad aplicable ante un ente regulador, las cuales afectan en un valor ≤50% del presupuesto general de la entidad. </t>
  </si>
  <si>
    <t xml:space="preserve">* Interrupción de las operaciones de la entidad por más de cinco (5) días. 
* Intervención por parte de un ente de control u otro ente regulador. 
* Pérdida de información crítica para la entidad que no se puede recuperar. 
* Incumplimiento en las metas y objetivos institucionales afectando de forma grave la ejecución presupuestal. 
* Imagen institucional afectada en el orden nacional o regional por actos o hechos de corrupción comprobados. 
</t>
  </si>
  <si>
    <t>MAYOR</t>
  </si>
  <si>
    <t xml:space="preserve">* Impacto que afecte la ejecución presupuestal en un valor ≤20%.
* Pérdida de cobertura en la prestación de los servicios de la entidad ≤20%.
* Pago de indemnizaciones a terceros por acciones legales que pueden afectar el presupuesto total de la entidad en un valor ≤20%.
* Pago de sanciones económicas por incumplimiento en la normatividad aplicable ante un ente regulador, las cuales afectan en un valor ≤20% del presupuesto general de la entidad.    </t>
  </si>
  <si>
    <t>* Interrupción de las operaciones de la entidad por más de dos (2) días. 
* Pérdida de información crítica que puede ser recuperada de forma parcial o incompleta. 
* Sanción por parte del ente de control u otro ente regulador. 
* Incumplimiento en las metas y objetivos institucionales afectando el cumplimiento en las metas de gobierno. 
* Imagen institucional afectada en el orden nacional o regional por incumplimientos en la prestación del servicio a los usuarios o ciudadanos.</t>
  </si>
  <si>
    <t xml:space="preserve">* Impacto que afecte la ejecución presupuestal en un valor ≤5%. 
* Pérdida de cobertura en la prestación de los servicios de la entidad ≤10%. 
* Pago de indemnizaciones a terceros por acciones legales que pueden afectar el presupuesto total de la entidad en un valor ≤5%. 
* Pago de sanciones económicas por incumplimiento en la normatividad aplicable ante un ente regulador, las cuales afectan en un valor ≤5% del presupuesto general de la entidad. </t>
  </si>
  <si>
    <t xml:space="preserve">* Interrupción de las operaciones de la entidad por un (1) día. 
*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 
* Imagen institucional afectada en el orden nacional o regional por retrasos en la prestación del servicio a los usuarios o ciudadanos. 
* Investigaciones penales, fiscales o disciplinarias. </t>
  </si>
  <si>
    <t>MENOR</t>
  </si>
  <si>
    <t xml:space="preserve">* Impacto que afecte la ejecución presupuestal en un valor ≤1%. 
* Pérdida de cobertura en la prestación de los servicios de la entidad ≤5%. 
* Pago de indemnizaciones a terceros por acciones legales que pueden afectar el presupuesto total de la entidad en un valor ≤1%. 
* Pago de sanciones económicas por incumplimiento en la normatividad aplicable ante un ente regulador, las cuales afectan en un valor ≤1% del presupuesto general de la entidad. </t>
  </si>
  <si>
    <t xml:space="preserve">* Interrupción de las operaciones de la entidad por algunas horas. 
* Reclamaciones o quejas de los usuarios, que implican investigaciones internas disciplinarias. 
* Imagen institucional afectada localmente por retrasos en la prestación del servicio a los usuarios o ciudadanos. </t>
  </si>
  <si>
    <t>INSIGNIFICANTE</t>
  </si>
  <si>
    <t xml:space="preserve">* Impacto que afecte la ejecución presupuestal en un valor ≤0,5%. 
* Pérdida de cobertura en la prestación de los servicios de la entidad ≤1%. 
* Pago de indemnizaciones a terceros por acciones legales que pueden afectar el presupuesto total de la entidad en un valor ≤0,5%. 
* Pago de sanciones económicas por incumplimiento en la normatividad aplicable ante un ente regulador, las cuales afectan en un valor ≤0,5% del presupuesto general de la entidad. </t>
  </si>
  <si>
    <t xml:space="preserve">* No hay interrupción de las operaciones de la entidad.
* No se generan sanciones económicas o administrativas.  
* No se afecta la imagen institucional de forma significativa. </t>
  </si>
  <si>
    <t>ANÁLISIS Y EVALUACIÓN DE LOS CONTROLES PARA LA MITIGACIÓN DE LOS RIESGOS</t>
  </si>
  <si>
    <t xml:space="preserve">CRITERIO DE EVALUACIÓN </t>
  </si>
  <si>
    <t>ASPECTO A EVALUAR EN EL DISEÑO DEL CONTROL</t>
  </si>
  <si>
    <t>OPCIONES DE RESPUESTA</t>
  </si>
  <si>
    <t>1. RESPONSABLE</t>
  </si>
  <si>
    <t xml:space="preserve">¿Existe un responsable asignado a la ejecu­ción del control? </t>
  </si>
  <si>
    <t>Asignado</t>
  </si>
  <si>
    <t>No Asignado</t>
  </si>
  <si>
    <t xml:space="preserve">¿El responsable tiene la autoridad y adecua­da segregación de funciones en la ejecución del control? </t>
  </si>
  <si>
    <t>Adecuado</t>
  </si>
  <si>
    <t>Inadecuado</t>
  </si>
  <si>
    <t>2. PERIODICIDAD</t>
  </si>
  <si>
    <t xml:space="preserve">¿La oportunidad en que se ejecuta el control ayuda a prevenir la mitigación del riesgo o a detectar la materialización del riesgo de ma­nera oportuna? </t>
  </si>
  <si>
    <t>Oportuna</t>
  </si>
  <si>
    <t xml:space="preserve">Inoportuna </t>
  </si>
  <si>
    <t>3. PROPÓSITO</t>
  </si>
  <si>
    <t xml:space="preserve">¿Las actividades que se desarrollan en el control realmente buscan por si sola prevenir o detectar las causas que pueden dar origen al riesgo, ejemplo Verificar, Validar Cotejar, Comparar, Revisar, etc.? </t>
  </si>
  <si>
    <t>Prevenir o detectar</t>
  </si>
  <si>
    <t>No es un control</t>
  </si>
  <si>
    <t xml:space="preserve">4. COMO REALIZAR LA ACTIVIDAD DE CONTROL </t>
  </si>
  <si>
    <t xml:space="preserve">¿La fuente de información que se utiliza en el desarrollo del control es información confia­ble que permita mitigar el riesgo?. </t>
  </si>
  <si>
    <t>Confiable</t>
  </si>
  <si>
    <t>No confiable</t>
  </si>
  <si>
    <t>5. QUE PASA CON LAS OBSERVACIONES O DESVIACIONES</t>
  </si>
  <si>
    <t xml:space="preserve">¿Las observaciones, desviaciones o dife­rencias identificadas como resultados de la ejecución del control son investigadas y re­sueltas de manera oportuna? </t>
  </si>
  <si>
    <t xml:space="preserve">Se investigan y resuelven oportunamente </t>
  </si>
  <si>
    <t>No se investigan y resuelven oportunamente</t>
  </si>
  <si>
    <t xml:space="preserve">6. EVIDENCIA DE LA EJECUCIÓN DEL CONTROL </t>
  </si>
  <si>
    <t xml:space="preserve">¿Se deja evidencia o rastro de la ejecución del control, que permita a cualquier tercero con la evidencia, llegar a la misma conclusión?. </t>
  </si>
  <si>
    <t>Completa</t>
  </si>
  <si>
    <t xml:space="preserve">Incompleta/No existe </t>
  </si>
  <si>
    <t xml:space="preserve">PESO O PARTICIPACIÓN DE CADA VARIABLE EN EL DISEÑO DEL CONTROL PARA LA MITIGACIÓN DEL RIESGO </t>
  </si>
  <si>
    <t>CRITERIO DE EVALUACIÓN</t>
  </si>
  <si>
    <t xml:space="preserve">OPCIÓN DE RESPUESTA AL CRITERIO DE EVALUACIÓN </t>
  </si>
  <si>
    <t>PESO EN LA EVALUACIÓN DEL DISEÑO DEL CONTROL</t>
  </si>
  <si>
    <t xml:space="preserve">11. ASIGNACIÓN DEL RESPONSABLE </t>
  </si>
  <si>
    <t>No asignado</t>
  </si>
  <si>
    <t xml:space="preserve">12. SEGREGACIÓN  Y AUTORIDAD DEL RESPONSABLE </t>
  </si>
  <si>
    <t>Inoportuna</t>
  </si>
  <si>
    <t>Prevenir</t>
  </si>
  <si>
    <t>Detectar</t>
  </si>
  <si>
    <t>4. COMO SE REALIZA LA ACTIVIDAD DE CONTROL</t>
  </si>
  <si>
    <t xml:space="preserve">5. QUE PASA CON LAS OBSERVACIONES O DESVIACIONES </t>
  </si>
  <si>
    <t>Se investigan y resuelven oportunamente</t>
  </si>
  <si>
    <t xml:space="preserve">No se investigan y resuelven oportunamente </t>
  </si>
  <si>
    <t>6. EVIDENCIA DE LA EJECUCIÓN DEL CONTROL</t>
  </si>
  <si>
    <t>Incompleta</t>
  </si>
  <si>
    <t>No existe</t>
  </si>
  <si>
    <t xml:space="preserve">RESULTADOS DE LA EVALUACIÓN DEL DISEÑO DEL CONTROL </t>
  </si>
  <si>
    <t>RANGO DE CALIFICACIÓN DEL DISEÑO</t>
  </si>
  <si>
    <t xml:space="preserve">RESULTADO - PESO EN LA EVALUACIÓN DEL DISEÑO DEL CONTROL </t>
  </si>
  <si>
    <t>Fuerte</t>
  </si>
  <si>
    <t xml:space="preserve">Calificación entre 96 y 100 </t>
  </si>
  <si>
    <t>Moderado</t>
  </si>
  <si>
    <t>Calificación entre 86 y 95</t>
  </si>
  <si>
    <t>Débil</t>
  </si>
  <si>
    <t>Calificación entre 0 y 85</t>
  </si>
  <si>
    <t>RESULTADOS DE LA EVALUACIÓN DE LA EJECUCIÓN DEL CONTROL</t>
  </si>
  <si>
    <t xml:space="preserve">RANGO DE CALIFICACIÓN DE LA EJECUCIÓN </t>
  </si>
  <si>
    <t>RESULTADO - PESO DE LA EJECUCIÓN DEL CONTROL -</t>
  </si>
  <si>
    <t>El control se ejecuta de manera consistente por parte del responsable.</t>
  </si>
  <si>
    <t>El control se ejecuta algunas veces por parte del responsable.</t>
  </si>
  <si>
    <t>El control no se ejecuta por parte del responsable.</t>
  </si>
  <si>
    <t xml:space="preserve">ANÁLISIS Y EVALUACIÓN DE LOS CONTROLES PARA LA MITIGACIÓN DE LOS RIESGOS </t>
  </si>
  <si>
    <t>PESO INDIVIDUAL DEL DISEÑO (DISEÑO)</t>
  </si>
  <si>
    <t>EL CONTROL SE EJECUTA DE MANERA CONSISTENTE POR LOS RESPONSABLES (EJECUCIÓN)</t>
  </si>
  <si>
    <r>
      <t xml:space="preserve">SOLIDEZ INDIVIDUAL DE CADA CONTROL 
</t>
    </r>
    <r>
      <rPr>
        <b/>
        <i/>
        <sz val="11"/>
        <color theme="1"/>
        <rFont val="Arial"/>
        <family val="2"/>
      </rPr>
      <t>FUERTE:100 
MODERADO: 50 
DÉBIL: 0</t>
    </r>
  </si>
  <si>
    <r>
      <t xml:space="preserve">PESO EN LA EVALUACIÓN DEL DISEÑO DEL CONTROL 
</t>
    </r>
    <r>
      <rPr>
        <b/>
        <i/>
        <sz val="11"/>
        <color theme="1"/>
        <rFont val="Arial"/>
        <family val="2"/>
      </rPr>
      <t>SI / NO</t>
    </r>
  </si>
  <si>
    <t>Fuerte calificación entre 96 y 100</t>
  </si>
  <si>
    <t>Fuerte (siempre se ejecuta)</t>
  </si>
  <si>
    <t>fuerte + fuerte = fuerte</t>
  </si>
  <si>
    <t>NO</t>
  </si>
  <si>
    <t>Moderado (algunas veces)</t>
  </si>
  <si>
    <t>fuerte + moderado = moderado</t>
  </si>
  <si>
    <t>SI</t>
  </si>
  <si>
    <t>Débil (no se ejecuta)</t>
  </si>
  <si>
    <t>fuerte + débil = débil</t>
  </si>
  <si>
    <t>Moderado calificación entre 86 y 95</t>
  </si>
  <si>
    <t xml:space="preserve">moderado + fuerte = moderado </t>
  </si>
  <si>
    <t xml:space="preserve">moderado + moderado = moderado </t>
  </si>
  <si>
    <t>moderado + débil = débil</t>
  </si>
  <si>
    <t>Débil calificación entre 0 y 85</t>
  </si>
  <si>
    <t>débil + fuerte = débil</t>
  </si>
  <si>
    <t>débil + moderado = débil</t>
  </si>
  <si>
    <t>débil + débil = débil</t>
  </si>
  <si>
    <t>RESULTADOS DE LOS POSIBLES DESPLAZAMIENTOS DE LA PROBABILIDAD Y DEL IMPACTO DE LOS RIESGOS</t>
  </si>
  <si>
    <t>SOLIDEZ DEL CONJUNTO DE LOS CONTROLES</t>
  </si>
  <si>
    <t>CONTROLES AYUDAN A DISMINUIR LA PROBABILIDAD</t>
  </si>
  <si>
    <t>CONTROLES AYUDAN A DISMINUIR IMPACTO</t>
  </si>
  <si>
    <t># COLUMNAS EN LA MATRIZ DE RIESGO QUE SE DESPLAZA EN EL EJE DE LA PROBABILIDAD</t>
  </si>
  <si>
    <t># COLUMNAS EN LA MATRIZ DE RIESGO QUE SE DESPLAZA EN EL EJE DE IMPACTO</t>
  </si>
  <si>
    <t xml:space="preserve">Fuerte </t>
  </si>
  <si>
    <t>Directamente</t>
  </si>
  <si>
    <t>Indirectamente</t>
  </si>
  <si>
    <t>No disminuye</t>
  </si>
  <si>
    <t>CRITERIOS 2020</t>
  </si>
  <si>
    <t>CLASIFICACIÓN DEL RIESGO</t>
  </si>
  <si>
    <t>RELACIÓN</t>
  </si>
  <si>
    <t>FACTORES DE RIESGOS</t>
  </si>
  <si>
    <t>DESCRIPCIÓN</t>
  </si>
  <si>
    <r>
      <rPr>
        <b/>
        <i/>
        <sz val="11"/>
        <color rgb="FF007B3E"/>
        <rFont val="Arial"/>
        <family val="2"/>
      </rPr>
      <t>EJECUCIÓN Y ADMINISTRACIÓN DE PROCESOS:</t>
    </r>
    <r>
      <rPr>
        <b/>
        <sz val="11"/>
        <color theme="1"/>
        <rFont val="Arial"/>
        <family val="2"/>
      </rPr>
      <t xml:space="preserve"> </t>
    </r>
    <r>
      <rPr>
        <sz val="11"/>
        <color theme="1"/>
        <rFont val="Arial"/>
        <family val="2"/>
      </rPr>
      <t>Pérdidas derivadas de errores en la ejecución y administración de procesos.</t>
    </r>
  </si>
  <si>
    <r>
      <rPr>
        <b/>
        <sz val="11"/>
        <color theme="1"/>
        <rFont val="Arial"/>
        <family val="2"/>
      </rPr>
      <t>Procesos:</t>
    </r>
    <r>
      <rPr>
        <sz val="11"/>
        <color theme="1"/>
        <rFont val="Arial"/>
        <family val="2"/>
      </rPr>
      <t xml:space="preserve"> Eventos relacionados con errores en las actividades que deben realizar los servidores de la organización. </t>
    </r>
  </si>
  <si>
    <t>- Falta de procedimientos
- Errores de grabación, autorización
- Errores en cálculos para pagos internos y externos
- Falta de capacitación</t>
  </si>
  <si>
    <r>
      <rPr>
        <b/>
        <i/>
        <sz val="11"/>
        <color rgb="FF007B3E"/>
        <rFont val="Arial"/>
        <family val="2"/>
      </rPr>
      <t>FRAUDE EXTERNO:</t>
    </r>
    <r>
      <rPr>
        <b/>
        <sz val="11"/>
        <color theme="1"/>
        <rFont val="Arial"/>
        <family val="2"/>
      </rPr>
      <t xml:space="preserve"> </t>
    </r>
    <r>
      <rPr>
        <sz val="11"/>
        <color theme="1"/>
        <rFont val="Arial"/>
        <family val="2"/>
      </rPr>
      <t>Pérdida derivada de actos de fraude por personas ajenas a la organización (no participa personal de la entidad).</t>
    </r>
  </si>
  <si>
    <r>
      <rPr>
        <b/>
        <sz val="11"/>
        <color theme="1"/>
        <rFont val="Arial"/>
        <family val="2"/>
      </rPr>
      <t>Evento externo:</t>
    </r>
    <r>
      <rPr>
        <sz val="11"/>
        <color theme="1"/>
        <rFont val="Arial"/>
        <family val="2"/>
      </rPr>
      <t xml:space="preserve"> Situaciones externas que afectan la entidad</t>
    </r>
  </si>
  <si>
    <t>- Suplantación de identidad
- Asalto a la oficina
- Atentados, vandalismo, orden público</t>
  </si>
  <si>
    <r>
      <rPr>
        <b/>
        <i/>
        <sz val="11"/>
        <color rgb="FF007B3E"/>
        <rFont val="Arial"/>
        <family val="2"/>
      </rPr>
      <t>FRAUDE INTERNO:</t>
    </r>
    <r>
      <rPr>
        <b/>
        <sz val="11"/>
        <color theme="1"/>
        <rFont val="Arial"/>
        <family val="2"/>
      </rPr>
      <t xml:space="preserve"> </t>
    </r>
    <r>
      <rPr>
        <sz val="11"/>
        <color theme="1"/>
        <rFont val="Arial"/>
        <family val="2"/>
      </rPr>
      <t>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r>
  </si>
  <si>
    <r>
      <rPr>
        <b/>
        <sz val="11"/>
        <color theme="1"/>
        <rFont val="Arial"/>
        <family val="2"/>
      </rPr>
      <t>Talento humano:</t>
    </r>
    <r>
      <rPr>
        <sz val="11"/>
        <color theme="1"/>
        <rFont val="Arial"/>
        <family val="2"/>
      </rPr>
      <t xml:space="preserve"> Incluye seguridad y salud en el trabajo. Se analiza posible dolo e intención frente a la corrupción.</t>
    </r>
  </si>
  <si>
    <t>- Hurto activos
- Posibles comportamientos no éticos de los empleados
- Fraude interno (corrupción, soborno)</t>
  </si>
  <si>
    <r>
      <rPr>
        <b/>
        <i/>
        <sz val="11"/>
        <color rgb="FF007B3E"/>
        <rFont val="Arial"/>
        <family val="2"/>
      </rPr>
      <t>FALLAS TECNOLÓGICAS:</t>
    </r>
    <r>
      <rPr>
        <b/>
        <sz val="11"/>
        <color theme="1"/>
        <rFont val="Arial"/>
        <family val="2"/>
      </rPr>
      <t xml:space="preserve"> </t>
    </r>
    <r>
      <rPr>
        <sz val="11"/>
        <color theme="1"/>
        <rFont val="Arial"/>
        <family val="2"/>
      </rPr>
      <t>Errores en hardware, software, telecomunicaciones, interrupción de servicios básicos.</t>
    </r>
  </si>
  <si>
    <r>
      <rPr>
        <b/>
        <sz val="11"/>
        <color theme="1"/>
        <rFont val="Arial"/>
        <family val="2"/>
      </rPr>
      <t>Tecnología:</t>
    </r>
    <r>
      <rPr>
        <sz val="11"/>
        <color theme="1"/>
        <rFont val="Arial"/>
        <family val="2"/>
      </rPr>
      <t xml:space="preserve"> Eventos relacionados con la infraestructura tecnológica de la entidad.</t>
    </r>
  </si>
  <si>
    <t>- Daño de equipos
- Caída de aplicaciones
- Caída de redes
- Errores en programas</t>
  </si>
  <si>
    <r>
      <rPr>
        <b/>
        <i/>
        <sz val="11"/>
        <color rgb="FF007B3E"/>
        <rFont val="Arial"/>
        <family val="2"/>
      </rPr>
      <t>DAÑOS A ACTIVOS FIJOS/ EVENTOS EXTERNOS:</t>
    </r>
    <r>
      <rPr>
        <b/>
        <sz val="11"/>
        <color theme="1"/>
        <rFont val="Arial"/>
        <family val="2"/>
      </rPr>
      <t xml:space="preserve"> </t>
    </r>
    <r>
      <rPr>
        <sz val="11"/>
        <color theme="1"/>
        <rFont val="Arial"/>
        <family val="2"/>
      </rPr>
      <t>Pérdida por daños o extravíos de los activos fijos por desastres naturales u otros riesgos/eventos externos como atentados, vandalismo, orden público.</t>
    </r>
  </si>
  <si>
    <r>
      <rPr>
        <b/>
        <sz val="11"/>
        <color theme="1"/>
        <rFont val="Arial"/>
        <family val="2"/>
      </rPr>
      <t xml:space="preserve">Infraestructura: </t>
    </r>
    <r>
      <rPr>
        <sz val="11"/>
        <color theme="1"/>
        <rFont val="Arial"/>
        <family val="2"/>
      </rPr>
      <t>Eventos relacionados con la infraestructura física de la entidad.</t>
    </r>
  </si>
  <si>
    <t>- Derrumbes
- Incendios
- Inundaciones
- Daños a activos fijos</t>
  </si>
  <si>
    <r>
      <rPr>
        <b/>
        <i/>
        <sz val="11"/>
        <color rgb="FF007B3E"/>
        <rFont val="Arial"/>
        <family val="2"/>
      </rPr>
      <t>USUARIOS, PRODUCTOS Y PRÁCTICAS:</t>
    </r>
    <r>
      <rPr>
        <b/>
        <sz val="11"/>
        <color theme="1"/>
        <rFont val="Arial"/>
        <family val="2"/>
      </rPr>
      <t xml:space="preserve"> </t>
    </r>
    <r>
      <rPr>
        <sz val="11"/>
        <color theme="1"/>
        <rFont val="Arial"/>
        <family val="2"/>
      </rPr>
      <t>Fallas negligentes o involuntarias de las obligaciones frente a los usuarios y que impiden satisfacer una obligación profesional frente a éstos.</t>
    </r>
    <r>
      <rPr>
        <b/>
        <sz val="11"/>
        <color theme="1"/>
        <rFont val="Arial"/>
        <family val="2"/>
      </rPr>
      <t xml:space="preserve"> </t>
    </r>
  </si>
  <si>
    <t>Pueden asociarse a varios factores</t>
  </si>
  <si>
    <r>
      <rPr>
        <b/>
        <i/>
        <sz val="11"/>
        <color rgb="FF007B3E"/>
        <rFont val="Arial"/>
        <family val="2"/>
      </rPr>
      <t>RELACIONES LABORALES:</t>
    </r>
    <r>
      <rPr>
        <i/>
        <sz val="11"/>
        <color rgb="FF007B3E"/>
        <rFont val="Arial"/>
        <family val="2"/>
      </rPr>
      <t xml:space="preserve"> </t>
    </r>
    <r>
      <rPr>
        <sz val="11"/>
        <color theme="1"/>
        <rFont val="Arial"/>
        <family val="2"/>
      </rPr>
      <t>Pérdidas que surgen de acciones contrarias a las leyes o acuerdos de empleo, salud o seguridad, del pago de demandas por daños personales o de discriminación</t>
    </r>
    <r>
      <rPr>
        <b/>
        <sz val="11"/>
        <color theme="1"/>
        <rFont val="Arial"/>
        <family val="2"/>
      </rPr>
      <t>.</t>
    </r>
  </si>
  <si>
    <t>Tabla 3 Actividades relacionadas con la gestión en entidades públicas</t>
  </si>
  <si>
    <t>ACTIVIDAD</t>
  </si>
  <si>
    <t xml:space="preserve">FRECUENCIA DE LA ACTIVIDAD </t>
  </si>
  <si>
    <t>PROBABILIDAD FRENTE AL RIESGO</t>
  </si>
  <si>
    <t>Planeación estratégica</t>
  </si>
  <si>
    <t>1 vez al año</t>
  </si>
  <si>
    <t xml:space="preserve">Muy baja </t>
  </si>
  <si>
    <t>Actividades de talento humano, jurídica, administrativa</t>
  </si>
  <si>
    <t>Mensual</t>
  </si>
  <si>
    <t>Media</t>
  </si>
  <si>
    <t>Contabilidad, cartera</t>
  </si>
  <si>
    <t>Semanal</t>
  </si>
  <si>
    <t>Alta</t>
  </si>
  <si>
    <r>
      <t>*Tecnología (incluye disponibilidad de aplicativos), tesorería
*</t>
    </r>
    <r>
      <rPr>
        <b/>
        <sz val="11"/>
        <color theme="1"/>
        <rFont val="Arial"/>
        <family val="2"/>
      </rPr>
      <t>Nota:</t>
    </r>
    <r>
      <rPr>
        <sz val="11"/>
        <color theme="1"/>
        <rFont val="Arial"/>
        <family val="2"/>
      </rPr>
      <t xml:space="preserve"> En materia de tecnología se tiene en cuenta 1 hora funcionamiento = 1 vez.
</t>
    </r>
    <r>
      <rPr>
        <b/>
        <sz val="11"/>
        <color theme="1"/>
        <rFont val="Arial"/>
        <family val="2"/>
      </rPr>
      <t>Ej.</t>
    </r>
    <r>
      <rPr>
        <sz val="11"/>
        <color theme="1"/>
        <rFont val="Arial"/>
        <family val="2"/>
      </rPr>
      <t>: Aplicativo FURAG está disponible durante 2 meses las 24 horas, en consecuencia su frecuencia se calcularía 60 días * 24 horas= 1440 horas.</t>
    </r>
  </si>
  <si>
    <t>Diaria</t>
  </si>
  <si>
    <t>Muy alta</t>
  </si>
  <si>
    <t>Tabla 4 Criterios para definir el nivel de probabilidad</t>
  </si>
  <si>
    <t>FRECUENCIA DE LA ACTIVIDAD</t>
  </si>
  <si>
    <t>Muy Baja</t>
  </si>
  <si>
    <t>La actividad que conlleva el riesgo se ejecuta como máximo 2 veces por año</t>
  </si>
  <si>
    <r>
      <rPr>
        <b/>
        <sz val="11"/>
        <color theme="1"/>
        <rFont val="Arial"/>
        <family val="2"/>
      </rPr>
      <t>MUY BAJA</t>
    </r>
    <r>
      <rPr>
        <sz val="11"/>
        <color theme="1"/>
        <rFont val="Arial"/>
        <family val="2"/>
      </rPr>
      <t>: La actividad que conlleva el riesgo se ejecuta como máximos 2 veces por año</t>
    </r>
  </si>
  <si>
    <t>Baja</t>
  </si>
  <si>
    <t>La actividad que conlleva el riesgo se ejecuta de 3 a 10 veces por año</t>
  </si>
  <si>
    <r>
      <rPr>
        <b/>
        <sz val="11"/>
        <color theme="1"/>
        <rFont val="Arial"/>
        <family val="2"/>
      </rPr>
      <t>BAJA:</t>
    </r>
    <r>
      <rPr>
        <sz val="11"/>
        <color theme="1"/>
        <rFont val="Arial"/>
        <family val="2"/>
      </rPr>
      <t xml:space="preserve"> La actividad que conlleva el riesgo se ejecuta de 3 a 10 veces por año</t>
    </r>
  </si>
  <si>
    <t>La actividad que conlleva el riesgo se ejecuta de 11 a 30 veces por año</t>
  </si>
  <si>
    <r>
      <rPr>
        <b/>
        <sz val="11"/>
        <color theme="1"/>
        <rFont val="Arial"/>
        <family val="2"/>
      </rPr>
      <t>MEDIA:</t>
    </r>
    <r>
      <rPr>
        <sz val="11"/>
        <color theme="1"/>
        <rFont val="Arial"/>
        <family val="2"/>
      </rPr>
      <t xml:space="preserve"> La actividad que conlleva el riesgo se ejecuta de 11 a 30 veces por año</t>
    </r>
  </si>
  <si>
    <t>La actividad que conlleva el riesgo se ejecuta mínimo 31 veces al año y máximo 100 veces por año</t>
  </si>
  <si>
    <r>
      <rPr>
        <b/>
        <sz val="11"/>
        <color theme="1"/>
        <rFont val="Arial"/>
        <family val="2"/>
      </rPr>
      <t xml:space="preserve">ALTA: </t>
    </r>
    <r>
      <rPr>
        <sz val="11"/>
        <color theme="1"/>
        <rFont val="Arial"/>
        <family val="2"/>
      </rPr>
      <t>La actividad que conlleva el riesgo se ejecuta mínimo 31 veces al año y máximo 100 veces por año</t>
    </r>
  </si>
  <si>
    <t>Muy Alta</t>
  </si>
  <si>
    <t>La actividad que conlleva el riesgo se ejecuta más de 100 veces por año</t>
  </si>
  <si>
    <r>
      <rPr>
        <b/>
        <sz val="11"/>
        <color theme="1"/>
        <rFont val="Arial"/>
        <family val="2"/>
      </rPr>
      <t xml:space="preserve">MUY ALTA: </t>
    </r>
    <r>
      <rPr>
        <sz val="11"/>
        <color theme="1"/>
        <rFont val="Arial"/>
        <family val="2"/>
      </rPr>
      <t>La actividad que conlleva el riesgo se ejecuta más de 100 veces por año</t>
    </r>
  </si>
  <si>
    <t>Figura 14 Matriz de calor (niveles de severidad del riesgo)</t>
  </si>
  <si>
    <t>Tabla 5 Criterios para definir el nivel de impacto</t>
  </si>
  <si>
    <t xml:space="preserve">AFECTACIÓN ECONÓMICA </t>
  </si>
  <si>
    <t xml:space="preserve">REPUTACIONAL </t>
  </si>
  <si>
    <t xml:space="preserve">IMPACTO </t>
  </si>
  <si>
    <t>Leve 20%</t>
  </si>
  <si>
    <t>Afectación menor a 10 SMLMV .</t>
  </si>
  <si>
    <t>El riesgo afecta la imagen de algún área de la organización.</t>
  </si>
  <si>
    <t xml:space="preserve">
PROBABILIDAD</t>
  </si>
  <si>
    <t>Muy Alta 100%</t>
  </si>
  <si>
    <t>Extremo</t>
  </si>
  <si>
    <t>Menor 40%</t>
  </si>
  <si>
    <t>Entre 10 y 50 SMLV</t>
  </si>
  <si>
    <t>El riesgo afecta la imagen de la entidad internamente, deconocimiento general nivel interno, de junta directiva y accionistas y/o de proveedores.</t>
  </si>
  <si>
    <t>Alta 80%</t>
  </si>
  <si>
    <t>Alto</t>
  </si>
  <si>
    <t>Moderado 60%</t>
  </si>
  <si>
    <t>Entre 50 y 100 SMLMV</t>
  </si>
  <si>
    <t>El riesgo afecta la imagen de la entidad con algunos usuarios de relevancia frente al logro de los objetivos.</t>
  </si>
  <si>
    <t>DETECTIVO</t>
  </si>
  <si>
    <t>Media 60%</t>
  </si>
  <si>
    <t>Mayor 80%</t>
  </si>
  <si>
    <t>Entre 100 y 500 SMLMV</t>
  </si>
  <si>
    <t>El riesgo afecta la imagen de la entidad con efecto publicitario sostenido a nivel de sector administrativo, nivel departamental o municipal.</t>
  </si>
  <si>
    <t>Baja 40%</t>
  </si>
  <si>
    <t>Bajo</t>
  </si>
  <si>
    <t>Catastrófico 100%</t>
  </si>
  <si>
    <t>Mayor a 500 SMLMV</t>
  </si>
  <si>
    <t>El riesgo afecta la imagen de la entidad a nivel nacional, con efecto publicitario sostenido a nivel país</t>
  </si>
  <si>
    <t>Muy Baja 20%</t>
  </si>
  <si>
    <t>Tabla 6 Atributos de para el diseño del control</t>
  </si>
  <si>
    <t>CARACTERISTICAS</t>
  </si>
  <si>
    <t>PESO</t>
  </si>
  <si>
    <t>Atributos de eficiencia</t>
  </si>
  <si>
    <t>Tipo</t>
  </si>
  <si>
    <r>
      <rPr>
        <b/>
        <sz val="11"/>
        <color theme="1"/>
        <rFont val="Arial"/>
        <family val="2"/>
      </rPr>
      <t xml:space="preserve">Preventivo: </t>
    </r>
    <r>
      <rPr>
        <sz val="11"/>
        <color theme="1"/>
        <rFont val="Arial"/>
        <family val="2"/>
      </rPr>
      <t>Va hacia las causas del riesgo, aseguran el resultado final esperado.</t>
    </r>
  </si>
  <si>
    <r>
      <rPr>
        <b/>
        <sz val="11"/>
        <color theme="1"/>
        <rFont val="Arial"/>
        <family val="2"/>
      </rPr>
      <t xml:space="preserve">Detectivo: </t>
    </r>
    <r>
      <rPr>
        <sz val="11"/>
        <color theme="1"/>
        <rFont val="Arial"/>
        <family val="2"/>
      </rPr>
      <t>Detecta que algo ocurre y devuelve el proceso a los controles preventivos. Se pueden generar reprocesos.</t>
    </r>
  </si>
  <si>
    <r>
      <rPr>
        <b/>
        <sz val="11"/>
        <color theme="1"/>
        <rFont val="Arial"/>
        <family val="2"/>
      </rPr>
      <t>Correctivo:</t>
    </r>
    <r>
      <rPr>
        <sz val="11"/>
        <color theme="1"/>
        <rFont val="Arial"/>
        <family val="2"/>
      </rPr>
      <t xml:space="preserve"> Dado que permiten reducir el impacto de la materialización del riesgo, tienen un costo en su implementación.</t>
    </r>
  </si>
  <si>
    <t xml:space="preserve">Implementación </t>
  </si>
  <si>
    <r>
      <rPr>
        <b/>
        <sz val="11"/>
        <color theme="1"/>
        <rFont val="Arial"/>
        <family val="2"/>
      </rPr>
      <t xml:space="preserve">Automático: </t>
    </r>
    <r>
      <rPr>
        <sz val="11"/>
        <color theme="1"/>
        <rFont val="Arial"/>
        <family val="2"/>
      </rPr>
      <t>Son actividades de procesamiento o validación de información que se ejecutan por un sistema y/o aplicativo de manera automática sin la intervención de personas para su realización.</t>
    </r>
  </si>
  <si>
    <t>AUTOMÁTICO</t>
  </si>
  <si>
    <r>
      <rPr>
        <b/>
        <sz val="11"/>
        <color theme="1"/>
        <rFont val="Arial"/>
        <family val="2"/>
      </rPr>
      <t xml:space="preserve">Manual: </t>
    </r>
    <r>
      <rPr>
        <sz val="11"/>
        <color theme="1"/>
        <rFont val="Arial"/>
        <family val="2"/>
      </rPr>
      <t>Controles que son ejecutados por una persona, tiene implícito el error humano.</t>
    </r>
  </si>
  <si>
    <t>MANUAL</t>
  </si>
  <si>
    <t>Atributos informativos</t>
  </si>
  <si>
    <t>Documentación</t>
  </si>
  <si>
    <r>
      <rPr>
        <b/>
        <sz val="11"/>
        <color theme="1"/>
        <rFont val="Arial"/>
        <family val="2"/>
      </rPr>
      <t xml:space="preserve">Documentado: </t>
    </r>
    <r>
      <rPr>
        <sz val="11"/>
        <color theme="1"/>
        <rFont val="Arial"/>
        <family val="2"/>
      </rPr>
      <t>Controles que están documentados en el proceso, ya sea en manuales, procedimientos, flujogramas o cualquier otro documento propio del proceso.</t>
    </r>
  </si>
  <si>
    <t>-</t>
  </si>
  <si>
    <r>
      <rPr>
        <b/>
        <sz val="11"/>
        <color theme="1"/>
        <rFont val="Arial"/>
        <family val="2"/>
      </rPr>
      <t>Sin documentar:</t>
    </r>
    <r>
      <rPr>
        <sz val="11"/>
        <color theme="1"/>
        <rFont val="Arial"/>
        <family val="2"/>
      </rPr>
      <t xml:space="preserve"> Identifica a los controles que pese a que se ejecutan en el proceso no se encuentran documentados en ningún documento propio del proceso.</t>
    </r>
  </si>
  <si>
    <t>Frecuencia</t>
  </si>
  <si>
    <r>
      <rPr>
        <b/>
        <sz val="11"/>
        <color theme="1"/>
        <rFont val="Arial"/>
        <family val="2"/>
      </rPr>
      <t>Continua:</t>
    </r>
    <r>
      <rPr>
        <sz val="11"/>
        <color theme="1"/>
        <rFont val="Arial"/>
        <family val="2"/>
      </rPr>
      <t xml:space="preserve"> El control se aplica siempre que se realiza la actividad que conlleva el riesgo.</t>
    </r>
  </si>
  <si>
    <r>
      <rPr>
        <b/>
        <sz val="11"/>
        <color theme="1"/>
        <rFont val="Arial"/>
        <family val="2"/>
      </rPr>
      <t xml:space="preserve">Aleatoria: </t>
    </r>
    <r>
      <rPr>
        <sz val="11"/>
        <color theme="1"/>
        <rFont val="Arial"/>
        <family val="2"/>
      </rPr>
      <t>El control se aplica aleatoriamente a la actividad que conlleva el riesgo.</t>
    </r>
  </si>
  <si>
    <t>Evidencia</t>
  </si>
  <si>
    <r>
      <rPr>
        <b/>
        <sz val="11"/>
        <color theme="1"/>
        <rFont val="Arial"/>
        <family val="2"/>
      </rPr>
      <t>Con registro:</t>
    </r>
    <r>
      <rPr>
        <sz val="11"/>
        <color theme="1"/>
        <rFont val="Arial"/>
        <family val="2"/>
      </rPr>
      <t xml:space="preserve"> El control deja un registro permite evidencia la ejecución del control.</t>
    </r>
  </si>
  <si>
    <r>
      <rPr>
        <b/>
        <sz val="11"/>
        <color theme="1"/>
        <rFont val="Arial"/>
        <family val="2"/>
      </rPr>
      <t>Sin registro</t>
    </r>
    <r>
      <rPr>
        <sz val="11"/>
        <color theme="1"/>
        <rFont val="Arial"/>
        <family val="2"/>
      </rPr>
      <t>: El control no deja registro de la ejecución del control.</t>
    </r>
  </si>
  <si>
    <t>Tabla 7 Aplicación tabla atributos a ejemplo propuesto</t>
  </si>
  <si>
    <t>CONTROLES Y SUS CARACTERÍSTICAS</t>
  </si>
  <si>
    <r>
      <rPr>
        <b/>
        <sz val="11"/>
        <color theme="1"/>
        <rFont val="Arial"/>
        <family val="2"/>
      </rPr>
      <t xml:space="preserve">Control 1 
</t>
    </r>
    <r>
      <rPr>
        <sz val="11"/>
        <color theme="1"/>
        <rFont val="Arial"/>
        <family val="2"/>
      </rPr>
      <t>El profesional del área de contratos verifica que la información suministrada por el proveedor corresponda con los requisitos establecidos de contratación a través de una lista de chequeo donde están los requisitos de información y la revisión con la información física suministrada por el proveedor, los contratos que cumplen son registrados en el sistema de información de contratación.</t>
    </r>
  </si>
  <si>
    <t>Preventivo</t>
  </si>
  <si>
    <t>X</t>
  </si>
  <si>
    <t>Detectivo</t>
  </si>
  <si>
    <t>Correctivo</t>
  </si>
  <si>
    <t>Implementación</t>
  </si>
  <si>
    <t>Automático</t>
  </si>
  <si>
    <t>Manual</t>
  </si>
  <si>
    <t>Documentado</t>
  </si>
  <si>
    <t>Sin documentar</t>
  </si>
  <si>
    <t>Continua</t>
  </si>
  <si>
    <t>Aleatoria</t>
  </si>
  <si>
    <t>Con registro</t>
  </si>
  <si>
    <t>Sin registro</t>
  </si>
  <si>
    <t>TOTAL VALORACIÓN CONTROL 1</t>
  </si>
  <si>
    <t>PERIODICIDAD</t>
  </si>
  <si>
    <t>DIARIA</t>
  </si>
  <si>
    <t>SEMANAL</t>
  </si>
  <si>
    <t>MENSUAL</t>
  </si>
  <si>
    <t>TRIMESTRAL</t>
  </si>
  <si>
    <t>SEMESTRAL</t>
  </si>
  <si>
    <t>ANUAL</t>
  </si>
  <si>
    <t>CADA VEZ QUE SE PRESENTE LA NECESIDAD</t>
  </si>
  <si>
    <t>Agremiaciones y Sector Productivo</t>
  </si>
  <si>
    <t>Alta Dirección</t>
  </si>
  <si>
    <t>Asociaciones y Egresados</t>
  </si>
  <si>
    <t>Autoridades Ambientales</t>
  </si>
  <si>
    <t>Comunidad en General</t>
  </si>
  <si>
    <t>Contratistas / Proveedores</t>
  </si>
  <si>
    <t>Docentes e Investigadores</t>
  </si>
  <si>
    <t>Entes de Control</t>
  </si>
  <si>
    <t>Ente Gubernamental</t>
  </si>
  <si>
    <t>Entidades de Emergencia</t>
  </si>
  <si>
    <t>Entidades Territoriales</t>
  </si>
  <si>
    <t>Estudiantes</t>
  </si>
  <si>
    <t>Gestores Aprovechamiento de Residuos</t>
  </si>
  <si>
    <t>Instituciones Educativas</t>
  </si>
  <si>
    <t>Medios de Comunicación</t>
  </si>
  <si>
    <t>Ministerio de Educación</t>
  </si>
  <si>
    <t>Organismos de Defensa</t>
  </si>
  <si>
    <t>Otros</t>
  </si>
  <si>
    <t>Padres de Familia y/o Acudientes</t>
  </si>
  <si>
    <t>Personal Administrativo</t>
  </si>
  <si>
    <t>Procesos Internos</t>
  </si>
  <si>
    <t>Servicios Públicos - Privados</t>
  </si>
  <si>
    <t>PÁGINA: 6 de 11</t>
  </si>
  <si>
    <t>CONTEXTO - DOFA</t>
  </si>
  <si>
    <t>PARTES INTERESADAS</t>
  </si>
  <si>
    <t>TOTAL</t>
  </si>
  <si>
    <t>PORCENTAJE</t>
  </si>
  <si>
    <t>DEBILIDADES</t>
  </si>
  <si>
    <t>ESTADO</t>
  </si>
  <si>
    <t>D1. No contar con suficiente talento humano para desarrollar las actividades del proceso Dialogando con el Mundo.</t>
  </si>
  <si>
    <t>D2. No contar con un espacio físico adecuado a las necesidades del proceso.</t>
  </si>
  <si>
    <t xml:space="preserve">D3. No contar con el acceso a la información financiera, genera inestabilidad en el manejo del rubro. </t>
  </si>
  <si>
    <t xml:space="preserve">D4. No se cuenta con las horas suficientes en los contratos de los maestros asignados por la coordinación del programa para la visibilidad institucional, nacional e internacional de Dialogando con el Mundo </t>
  </si>
  <si>
    <t>D5. Falta de institucionalización de la Oficina de Relaciones Internacionales ORI.</t>
  </si>
  <si>
    <t xml:space="preserve">D6. La Universidad de Cundinamarca al no estar bien posicionada en el ranking internacional, no es visible como destino académico para estudiantes y docentes.  </t>
  </si>
  <si>
    <r>
      <t xml:space="preserve">D7. No contar con articulación con la Oficina de investigación del proceso Ciencia, Tecnología e Innovación para generar un sistema internacional para la investigación conjunta. </t>
    </r>
    <r>
      <rPr>
        <b/>
        <sz val="10"/>
        <rFont val="Arial"/>
        <family val="2"/>
      </rPr>
      <t>SE DUPLICA CON LA AMENAZA A5.</t>
    </r>
  </si>
  <si>
    <t xml:space="preserve">D8. No financiamiento de la internacionalización con entes externos. </t>
  </si>
  <si>
    <r>
      <t>D9. No contar con recursos financieros necesarios para realizar la movilidad a Europa, Norte América y Asia. (Cambio de moneda no favorece la movilidad a estos continentes)</t>
    </r>
    <r>
      <rPr>
        <b/>
        <sz val="10"/>
        <rFont val="Arial"/>
        <family val="2"/>
      </rPr>
      <t>. REVISAR LA PROPUESTA DE A7, SE PROPONE DEJARLO COMO AMENAZA.</t>
    </r>
  </si>
  <si>
    <t>D10. Falta de talento humano que represente el proceso Dialogando con el Mundo en las seccionales y extensiones de la Universidad de Cundinamarca.</t>
  </si>
  <si>
    <t>D11. Faltan lineamientos que permitan la doble titulación en conjunto con las instituciones del exterior e internamente.</t>
  </si>
  <si>
    <t xml:space="preserve">D13. No se cuenta con un perfil docente calificado para afrontar retos multilingües con base en proyectos de internacionalización en el currículo. </t>
  </si>
  <si>
    <t xml:space="preserve">D14. Falta de rendimiento académico (por conectividad, aprendizaje autónomo, por compromisos de las partes) en materia de internacionalización en casa. </t>
  </si>
  <si>
    <t>D15. Presupuesto limitado para gestión de la internacionalización en la UCundinamarca.</t>
  </si>
  <si>
    <r>
      <t xml:space="preserve">D16. No se asegura la aplicación de las medidas de control para los riesgos de SST por parte del equipo colaborador del proceso. </t>
    </r>
    <r>
      <rPr>
        <sz val="10"/>
        <color theme="0"/>
        <rFont val="Arial"/>
        <family val="2"/>
      </rPr>
      <t>Hallazgo-57</t>
    </r>
  </si>
  <si>
    <r>
      <t xml:space="preserve">D17. No se asegura el análisis y evaluación de los resultados generados por el seguimiento y medición de los indicadores establecidos para el proceso. </t>
    </r>
    <r>
      <rPr>
        <sz val="10"/>
        <color theme="0"/>
        <rFont val="Arial"/>
        <family val="2"/>
      </rPr>
      <t>Hallazgo-63</t>
    </r>
  </si>
  <si>
    <t xml:space="preserve">D18. Fallas en el reporte de la movilidad entrante en la plataforma SIRE para la legalización de la movilidad internacional. </t>
  </si>
  <si>
    <t xml:space="preserve">A1. Los cambios de políticas gubernamentales Nacionales e Internacionales podrían afectar los procesos de Movilidad. </t>
  </si>
  <si>
    <t>A2. Los fenómenos naturales, las enfermedades que afectan la salud pública intervienen en los procesos de Movilidad.</t>
  </si>
  <si>
    <t xml:space="preserve">A3. Asumir proceso de transferencia internacional de datos sin articulación con el sistema de Seguridad de la información. </t>
  </si>
  <si>
    <t>A4. Falta de opciones de enseñanza - aprendizaje en otros idiomas diferentes al inglés, que faciliten los procesos de multilingüismo y transculturalidad mediado por el centro de Idiomas.</t>
  </si>
  <si>
    <t xml:space="preserve">A5. Falta articulación con el proceso de Ciencia, Tecnología e Innovación para la articulación y dinamizar la investigación conjunta. </t>
  </si>
  <si>
    <t xml:space="preserve">A6. Vigencia de Ley de garantías </t>
  </si>
  <si>
    <t>FORTALEZAS</t>
  </si>
  <si>
    <t>F1. Compromiso de la alta Dirección de impulsar la gestión de la internacionalización como factor principal para fortalecer el frente estratégico "Diálogo Transfronterizo".</t>
  </si>
  <si>
    <t xml:space="preserve">F3. Respuesta positiva de las Universidades extranjeras a las cuales se ha contactado para la suscripción de convenios. </t>
  </si>
  <si>
    <t xml:space="preserve">F4. Contar con la experiencia, el conocimiento y el sentido de pertenencia de los funcionarios a cargo del proceso Dialogando con el Mundo. </t>
  </si>
  <si>
    <r>
      <t xml:space="preserve">F5. Prestigio a nivel nacional de las </t>
    </r>
    <r>
      <rPr>
        <sz val="10"/>
        <color rgb="FFFF0000"/>
        <rFont val="Arial"/>
        <family val="2"/>
      </rPr>
      <t>i</t>
    </r>
    <r>
      <rPr>
        <sz val="10"/>
        <rFont val="Arial"/>
        <family val="2"/>
      </rPr>
      <t xml:space="preserve">nmersiones bilingüísticas, como cursos intersemestrales. </t>
    </r>
  </si>
  <si>
    <t>F6. Se crea la estrategia de internacionalización en casas "Pluriverso transmoderno".</t>
  </si>
  <si>
    <t xml:space="preserve">F7. El diálogo de saberes, se implementa mediante  la estrategia  de docente embajador (los docentes  comparten sus experiencias de movilidad a la comunidad académica). </t>
  </si>
  <si>
    <t>F8. Se establecen los lineamientos claros de la Política Dialogando con el Mundo.</t>
  </si>
  <si>
    <t>F9. El proceso Dialogando con el Mundo, ofrece a los estudiantes la posibilidad de ampliar sus conocimientos mediante la experiencia de intercambios y además el apoyo económico.</t>
  </si>
  <si>
    <t xml:space="preserve">F10. El proceso Dialogando Mundo, promueve inclusión mediante el programa de voluntariado Internacional. </t>
  </si>
  <si>
    <t>OPORTUNIDADES</t>
  </si>
  <si>
    <t>O1. Participar activamente en programas de movilidad a nivel bilateral, multilateral y del sector privado.</t>
  </si>
  <si>
    <t>O2. Invitaciones de las IES extranjeras, para obtener reconocimiento académico a nivel de la comunidad internacional.</t>
  </si>
  <si>
    <t>O3. Establecer mecanismos para promover la participación de estudiantes y docentes internacionales en los procesos académicos de la Universidad de Cundinamarca.</t>
  </si>
  <si>
    <t>O4. Aliados estratégicos nacionales e internacionales interesados en programas de doble titulación.</t>
  </si>
  <si>
    <t>O5. Generar estrategias de cooperación con el proceso de Bienestar Universitario y las facultades que permitieron realizar acompañamientos y seguimientos a los intercambistas.</t>
  </si>
  <si>
    <t>O6. Generación de talleres, Webinars, espacios virtuales con temas de interés para la comunidad académica en general, haciendo uso de las TICs.</t>
  </si>
  <si>
    <t>O7. Falta de articulación entre los entes gubernamentales en cuanto a la internacionalización.</t>
  </si>
  <si>
    <t xml:space="preserve">O8. Alta competencia a nivel internacional. </t>
  </si>
  <si>
    <t>PÁGINA: 7 de 11</t>
  </si>
  <si>
    <t>VALORACIÓN DEL RIESGO INHERENTE</t>
  </si>
  <si>
    <t>VALORACIÓN DE CONTROLES</t>
  </si>
  <si>
    <t>VALORACIÓN DE RIESGO RESIDUAL</t>
  </si>
  <si>
    <t>CONCLUSIONES DEL SEGUIMIENTO (DILIGENCIADO POR LA OFICINA DE CONTROL INTERNO)</t>
  </si>
  <si>
    <t>CUADRANTE</t>
  </si>
  <si>
    <t>DECIMAL</t>
  </si>
  <si>
    <t>SUMA</t>
  </si>
  <si>
    <t>CAUSAS (FACTORES DOFA)</t>
  </si>
  <si>
    <t>EVENTO (RIESGO)</t>
  </si>
  <si>
    <r>
      <t xml:space="preserve">PROBABILIDAD: </t>
    </r>
    <r>
      <rPr>
        <b/>
        <i/>
        <sz val="12"/>
        <color theme="0"/>
        <rFont val="Arial"/>
        <family val="2"/>
      </rPr>
      <t>FRECUENCIA DE LA ACTIVIDAD</t>
    </r>
  </si>
  <si>
    <t>ARGUMENTO O DESCRIPCIÓN DE LA PROBABILIDAD</t>
  </si>
  <si>
    <t>PROBABILIDAD INHERENTE 
(%)</t>
  </si>
  <si>
    <t>MAGNITUD DEL IMPACTO</t>
  </si>
  <si>
    <t>IMPACTO INHERENTE
(%)</t>
  </si>
  <si>
    <t>NIVEL DE RIESGO INHERENTE</t>
  </si>
  <si>
    <t>CONTROLES APLICABLES</t>
  </si>
  <si>
    <t>FRECUENCIA O PERIODICIDAD</t>
  </si>
  <si>
    <t>DOCUMENTACIÓN</t>
  </si>
  <si>
    <t>ENTREGABLES Y/O EVIDENCIAS</t>
  </si>
  <si>
    <t>CLASIFICACIÓN DE LOS CONTROLES</t>
  </si>
  <si>
    <t>IMPLEMENTACIÓN DEL CONTROL</t>
  </si>
  <si>
    <t>AFECTACIÓN DEL CONTROL</t>
  </si>
  <si>
    <t>CALIFICACIÓN DE LOS ATRIBUTOS DE EFICIENCIA</t>
  </si>
  <si>
    <t>PROBABILIDAD RESIDUAL (%)</t>
  </si>
  <si>
    <t>PROBABILIDAD RESIDUAL</t>
  </si>
  <si>
    <t>IMPACTO RESIDUAL (%)</t>
  </si>
  <si>
    <t>IMPACTO RESIDUAL</t>
  </si>
  <si>
    <t>ZONA DEL RIESGO RESIDUAL</t>
  </si>
  <si>
    <t>FECHA DE SEGUIMIENTO</t>
  </si>
  <si>
    <t>OBSERVACIONES, COMENTARIOS Y/O SUGERENCIAS</t>
  </si>
  <si>
    <t>PROBABILIDAD DE OCURRENCIA</t>
  </si>
  <si>
    <t>IMPACTO DE OCURRENCIA</t>
  </si>
  <si>
    <t>OBSERVACIONES Y RECOMENDACIONES</t>
  </si>
  <si>
    <t>D4. No se cuenta con las horas suficientes en los contratos de los maestros suficiente para la visibilidad institucional, nacional e internacional de Dialogando con el Mundo (horas Docentes por facultad).</t>
  </si>
  <si>
    <t>EJECUCIÓN Y ADMINISTRACIÓN DE PROCESOS: Pérdidas derivadas de errores en la ejecución y administración de procesos.</t>
  </si>
  <si>
    <t>El profesional encargado deberá contar con horas indirectas de internacionalización para establecer estrategias de divulgación, sensibilización y socialización a la comunidad académica del proceso Dialogando con el Mundo "Campañas publicitarias Nacionales e Internacionales" asesorados por el proceso de comunicaciones.</t>
  </si>
  <si>
    <t>Política Dialogando con el Mundo y procedimientos del SGC.
Información documentada:
MDMP01. Procedimiento de Movilidad académica saliente.</t>
  </si>
  <si>
    <t xml:space="preserve">Link Dialogando con el Mundo que reporta los ejercicios de internacionalización, infografía con impacto de la política Dialogando con el Mundo y testimonios de estudiantes y docentes correspondientes a los programas. </t>
  </si>
  <si>
    <t>Se realiza verificación desde la Plataforma en el Link de Dialogando con el Mundo, en donde se evidencia los Convenios Legalizados y entrevistas a estudiantes. Pendiente la generación de Infografías (se solicitó a Comunicaciones)</t>
  </si>
  <si>
    <t xml:space="preserve">Se reactiva la movilidad académica (para estudiantes) triplicando la participación con respecto a la vigencia 2021. También se genera la activación de la movilidad docente, no en la misma medida por falta presupuestal, para lo cual el proceso confirma que en la vigencia 2023 se generará más recursos. </t>
  </si>
  <si>
    <t>El proceso requiere más participación por parte de los Docentes de las actividades programadas (de mínimo 10 horas) para fortalecer el impacto de la internacionalización de los programas.</t>
  </si>
  <si>
    <t>Se deben diseñar e implementar estrategias que permitan incrementar tanto el No. de horas como de docentes para fortalecer la internacionalización de los programas.</t>
  </si>
  <si>
    <t>No se evidencia la materialización del riesgo. Sin embargo se sugiere que el indicador de convenios dinamizados debe reevaluar la meta de acuerdo con los resultados de la vigencia 2020. De igual manera es necesario revisar la redacción del riesgo para aterrizarla y generar controles pertinentes y eficaces</t>
  </si>
  <si>
    <t xml:space="preserve">No se evidencia materialización del riesgo. En el plan de mejoramiento de condiciones iniciales se reporta en el octavo seguimiento realizado en el mes de octubre de 2021 se da un porcentaje de avance del 67% continuando en monitoreo dichas actividades. </t>
  </si>
  <si>
    <t>Teniendo en cuenta los resultados de las fuentes de información mencionadas
y la matriz de valoración de los riesgos residuales del proceso, la tercera línea
de defensa realiza seguimiento a los riesgos con nivel Alto y Extremo,
entonces para este proceso no se evidencia niveles alto, ni extremo, por
lo tanto, no se requiere evaluación de controles de parte de Control
Interno, tal como lo indica el procedimiento ESGP-05.</t>
  </si>
  <si>
    <t xml:space="preserve">Teniendo en cuenta los resultados de las fuentes de información mencionadas y matriz de valoración de los riesgos residuales del proceso, la tercera línea de defensa realiza seguimiento a los riesgos con nivel Alto y Extremo, entonces para este proceso no se evidencia niveles alto, ni extremo, por lo tanto, no se requiere evaluación de controles por parte de Control Interno, tal como lo indica el procedimiento ESGP-05. </t>
  </si>
  <si>
    <t>No se evidencia materialización del riesgo.</t>
  </si>
  <si>
    <t>Se evidencian por correo electrónico el avance de las 19 tareas correspondientes al PLAN DE ACCIÓN 2022.</t>
  </si>
  <si>
    <t>Para el segundo semestre entra en vigencia el Acuerdo 008 de 2022 mediante el cual se estipula 3 SMMLV Estudiante Embajador, y 6 SMMLV para el programa de Casa Cundinamarca.
En cuanto a la Internacionalización en Casa se encuentra en avales institucionales (Dirección de EAA , Dirección Jurídica, CMA, Vicerrectoría Académica).</t>
  </si>
  <si>
    <t>El proceso confirma que se solicitó para este segundo semestre una adición al presupuesto, además el aseguramiento de las contrataciones de personal  durante toda la vigencia de 2023.</t>
  </si>
  <si>
    <t>Se debe solicitar con la debida anticipación el presupuesto requerido para la contratación de docentes; así mismo, se deben establecer los mecanismos que permitan asegurar las horas requeridas para los maestros vinculados a la red institucional diálogo transfronterizo - RIDT.</t>
  </si>
  <si>
    <t>D5. Falta de institucionalización de la oficina de relaciones internacionales ORI.</t>
  </si>
  <si>
    <t xml:space="preserve">El profesional encargado consolidará acuerdos institucionales ante el Consejo Académico, que afiancen el proceso de internacionalización y la política de Dialogando con el Mundo, hasta llegar a la formalización de la oficina Dialogando con el Mundo.  </t>
  </si>
  <si>
    <t>Dar cumplimiento al indicador en concordancia a las acciones a implementar en las estrategias definidas en el plan de desarrollo,
Información documentada:
Resolución 026 del 2020.</t>
  </si>
  <si>
    <t>Acuerdos avalados o en proceso de gestión ante el Consejo Académico.</t>
  </si>
  <si>
    <t>Se realiza verificación aleatoria de las publicaciones en la página web de la universidad en el sitio del proceso Dialogando con el Mundo</t>
  </si>
  <si>
    <t xml:space="preserve">Se verifica el aval de Jurídica del acuerdo de Internacionalización en Casa y el Acuerdo 008, - Programa especial de Becas como apoyo académico - económico, el cual ya se encuentra legalizado </t>
  </si>
  <si>
    <t>Planeación tiene 4 fases para Institucionalizar ante el Consejo Superior, en este momento se esta en la Fase 1 ya cuenta con VoBo de la Vicerrectoría Académica. Fase 2, ya se encuentra documentado y legalizado por parte del proceso MDM.</t>
  </si>
  <si>
    <t>El proceso de Dialogando con el Mundo se encuentra de revisión por parte de la vicerrectoría Académica para posterior aprobación del Consejo Superior.</t>
  </si>
  <si>
    <t>Se deben diseñar y desarrollar diferentes actividades que contribuyan a formalizar y consolidar la oficina de Dialogando con el Mundo, porque la única alternativa que se tiene actualmente son los acuerdos institucionales que se presentan ante el  Consejo Académico.</t>
  </si>
  <si>
    <t xml:space="preserve">Se hace necesario revisar la redacción del riesgo toda vez que define una causa y no consecuencia o riesgo. </t>
  </si>
  <si>
    <t xml:space="preserve">No se evidencia materialización del riesgo. Se verifica ejecución presupuestal de la cuenta </t>
  </si>
  <si>
    <t>Teniendo en cuenta los resultados de las fuentes de información mencionadas
y la matriz de valoración de los riesgos residuales del proceso, la tercera línea
de defensa realiza seguimiento a los riesgos con nivel Alto y Extremo,
entonces para este proceso no se evidencia niveles alto, ni extremo, por
lo tanto, no se requiere evaluación de controles de parte de Control
Interno, tal como lo indica el procedimiento ESGP-05 VERSION 18.</t>
  </si>
  <si>
    <t xml:space="preserve">Se materializa riesgo teniendo en cuenta el plan de mejoramiento de diagnóstico académico dialogando con el mundo que cierra en mayo de 2024 con un 89% de avance quedando pendiente la reglamentación de dialogando con el mundo y la generación de convenios en el proceso de doble titulación. </t>
  </si>
  <si>
    <t>El funcionario encargado solicita ante la Vicerrectoría Académica las necesidades de recurso humano.</t>
  </si>
  <si>
    <t xml:space="preserve">Resultados del diagnóstico realizado al proceso Dialogando con el Mundo, mediante la Comisión de Acreditación y Autoevaluación. </t>
  </si>
  <si>
    <t>Se realiza verificación aleatoria del cumplimiento en los reportes realizados en el Plan de Acción.</t>
  </si>
  <si>
    <t xml:space="preserve">Se realiza la solicitud de un OPS, le confirman al Proceso que para el 1 de agosto estaría lista la contratación. </t>
  </si>
  <si>
    <t>Para el segundo semestre se cuentan con dos recursos nuevos en modalidad de contratación OPS.</t>
  </si>
  <si>
    <t>La presencia de los profesionales del proceso Dialogando con el Mundo en seccionales y extensiones, aún no se realiza al no tener aún la oficina creada.</t>
  </si>
  <si>
    <t>Actualmente no se cuenta con profesionales del proceso Dialogando con el Mundo en seccionales y extensiones, porque la oficina de Dialogando con el Mundo está en proceso de formalización .</t>
  </si>
  <si>
    <t>A2. Los fenómenos naturales, las enfermedades que afectan la salud pública que intervienen en los procesos de Movilidad.</t>
  </si>
  <si>
    <t>concejo académico (Enfoque de Internacionalización en casa: Pluriverso Transmoderno y se dictan otras disposiciones para la implementación de la Política Dialogando con el Mundo).
El Proceso de Dialogando con el Mundo realizó la solicitud a Vicerrectoría Académica y ellos a su vez con Planeación Institucional, para el ajuste de la cuenta denominada: “servicios prestados por organizaciones y organismos extraterritoriales - POAI fortalecimiento de las estrategias de dialogo transfronterizo” pasarla a la cuenta de "Beneficios Educativos a la Comunidad".</t>
  </si>
  <si>
    <t>En Dashboard se encuentra la Matriz de Aulas Espejo, en donde en tiempo real se evidencia los avances obtenidos durante la vigencia.</t>
  </si>
  <si>
    <t>El proceso le solicita tanto al docente como al estudiante (según aplique) el informe de la actividad de aula espejo realizada. Y esto se utiliza como parte de insumo para la verificación de la dinamización de la estrategia internacionalización en casa.</t>
  </si>
  <si>
    <t>El proceso le debe solicitar tanto al docente como al estudiante (según aplique) el informe de la actividad de aula espejo realizada, ya que este informe es un insumo para verificar la dinamización de la estrategia Internacionalización en Casa.</t>
  </si>
  <si>
    <t xml:space="preserve">Se hace necesario revisar la redacción del riesgo toda vez que se presenta como una materialización del riesgo y no como un posible evento. </t>
  </si>
  <si>
    <t xml:space="preserve">Se evidencia materialización del riesgo. toda vez que verificando la información de ejecución presupuestal pasiva acumulada con corte 30 de noviembre de 2021 la cuenta denominada: “servicios prestados por organizaciones y organismos extraterritoriales - POAI fortalecimiento de las estrategias de dialogo transfronterizo” presenta una ejecución en RPS 58.93% de y AN14CDPS 99.59% lo que indica que ese valor no se ejecutó en la vigencia 2021 </t>
  </si>
  <si>
    <t>Teniendo en cuenta los resultados de las fuentes de información mencionadas y matriz de valoración de los riesgos residuales del proceso, la tercera línea de defensa realiza seguimiento a los riesgos con nivel Alto y Extremo, entonces para este proceso no se evidencia niveles alto, ni extremo, por lo tanto, no se requiere evaluación de controles por parte de Control Interno, tal como lo indica el procedimiento ESGP-05.</t>
  </si>
  <si>
    <t>Solicitud enviada por correo electrónico Institucional.</t>
  </si>
  <si>
    <t>El Proceso garantiza la contratación del personal durante la vigencia del 2023</t>
  </si>
  <si>
    <t>El proceso debe utilizar los mecanismos institucionales establecidos que permitan garantizar la contratación del personal durante la vigencia 2024.</t>
  </si>
  <si>
    <t xml:space="preserve">El líder del proceso Dialogando con el Mundo verifica las actividades ejecutadas por el personal a cargo a través de un informe de gestión o protocolo de investigación de análisis de impacto a la internacionalización en donde se evidencia el cumplimiento de los planes de trabajo del personal. </t>
  </si>
  <si>
    <t xml:space="preserve">ADOF006
</t>
  </si>
  <si>
    <t>Informe de gestión o protocolo de investigación de análisis de impacto a la internacionalización</t>
  </si>
  <si>
    <t>N/A</t>
  </si>
  <si>
    <t>No se realiza seguimiento a este control debido a que el mismo fue creado en la revisión del segundo semestre de 2022, en respuesta a la Observación obtenida en la auditoría interna de SGC "No se ha realizado la revisión de las acciones para abordar el R7 identificado en la matriz de riesgos del proceso Dialogando con el Mundo, a partir de los cambios realizados en el 26 de mayo de 2022; lo cual genera riesgo de incumplimiento del requisito 6.1 Acciones para abordar riesgos y oportunidades de la norma ISO 9001:2015."</t>
  </si>
  <si>
    <t>El lider del proceso de Dialogando con el Mundo evaluará la posibilidad de realizar movilidades virtuales, cuando se presenten cambios de políticas gubernamentales Nacionales e Internacionales que puedan afectar los procesos de movilidad.</t>
  </si>
  <si>
    <t>Acuerdo de internacionalización en casa en "Construcción".</t>
  </si>
  <si>
    <t>Acuerdo de internacionalización debidamente formalizado</t>
  </si>
  <si>
    <t>Todavía no hay observaciones al respecto, porque este es un control nuevo.</t>
  </si>
  <si>
    <t>PÁGINA: 8 de 11</t>
  </si>
  <si>
    <t>MAPA DE RIESGOS DE LA UNIVERSIDAD DE CUNDINAMARCA</t>
  </si>
  <si>
    <t>COLOR</t>
  </si>
  <si>
    <t>INTERPRETACIÓN DE LA ZONA</t>
  </si>
  <si>
    <t>CANTIDAD DE RIESGOS POR ZONA</t>
  </si>
  <si>
    <t>PROMEDIO DE RIESGO DEL PROCESO</t>
  </si>
  <si>
    <t xml:space="preserve"> Zona de riesgo baja: Asumir el riesgo</t>
  </si>
  <si>
    <t xml:space="preserve"> Zona de riesgo moderada: Asumir el riesgo, reducir el riesgo</t>
  </si>
  <si>
    <t xml:space="preserve"> Zona de riesgo alta: reducir el riesgo, evitar, compartir o transferir</t>
  </si>
  <si>
    <t xml:space="preserve"> Zona de riesgo extrema: Reducir el riesgo, Evitar, Compartir o Transferir</t>
  </si>
  <si>
    <t>PÁGINA: 9 de 11</t>
  </si>
  <si>
    <t>IDENTIFICACIÓN DE LAS OPORTUNIDADES</t>
  </si>
  <si>
    <t>VALORACIÓN DE LA OPORTUNIDAD INHERENTE</t>
  </si>
  <si>
    <t>VALORACIÓN DE LA OPORTUNIDAD RESIDUAL</t>
  </si>
  <si>
    <t>CONSECUENCIA (OPORTUNIDADES)</t>
  </si>
  <si>
    <t xml:space="preserve">VALORACIÓN </t>
  </si>
  <si>
    <t>ENTREGABLES</t>
  </si>
  <si>
    <t>HERRAMIENTA PARA EJERCER CONTROL</t>
  </si>
  <si>
    <t>DOCUMENTACIÓN EN EL MANEJO DE LA HERRAMIENTA</t>
  </si>
  <si>
    <t>LA HERRAMIENTA DEMUESTRA SER EFECTIVA</t>
  </si>
  <si>
    <t>RESPONSABLE DEL CONTROL Y SEGUIMIENTO</t>
  </si>
  <si>
    <t>FRECUENCIA ADECUADA DEL CONTROL</t>
  </si>
  <si>
    <t>SUMATORIA</t>
  </si>
  <si>
    <t>FECHA DE LA VALORACIÓN</t>
  </si>
  <si>
    <t>JUSTIFICACIÓN DE LA VALORACIÓN</t>
  </si>
  <si>
    <t>Visibilidad del Proceso Dialogando con el Mundo en cuanto a la participación activa en la suscripción de convenios y/o contratos para fortalecer la internacionalización de los programas académicos</t>
  </si>
  <si>
    <t>Oportunidad Estratégica: Se asocia con la forma en que se administra la Entidad. El manejo de la oportunidad estratégica se Enfoca a asuntos globales relacionados con la misión y el cumplimiento de los objetivos estratégicos, la clara definición de políticas, diseño y conceptualización de la entidad por parte de la alta gerencia.</t>
  </si>
  <si>
    <t xml:space="preserve">Constante comunicación con las IES internacionales para fortalecer las relaciones y los alcances que se puedan obtener con los convenios. </t>
  </si>
  <si>
    <t>Se realizó verificación aleatoria de los entregables resultantes de la gestión de la oportunidad</t>
  </si>
  <si>
    <t>Se realizó verificación del Convenio firmado realizado con la Universidad Nacional de LOJA de Ecuador y la Universidad Autónoma del Perú.</t>
  </si>
  <si>
    <t xml:space="preserve">El proceso confirma la firma del Convenio realizado con la Universidad Técnica Particular de LOJA de Ecuador y TEC Tizimín, Universidad de la Republica de Uruguay, Universidad Autónoma del Beni en Bolivia. </t>
  </si>
  <si>
    <t>Actualmente el Proceso cuenta con 64 convenios (marco y específico) con IES internacionales, para este año se sigue trabajando con otras instituciones para dinamización en países como Perú, Uruguay, Paraguay, Costa Rica, Panamá.</t>
  </si>
  <si>
    <t>La Oficina de Dialogando con el Mundo ha realizado grandes esfuerzos en generar convenios con diferentes entidades, lo cual a permitido dinamizar el proceso de movilidad académica de la Universidad de Cundinamarca, a la fecha cuentan con los siguientes convenios: 
• Redes de Conocimiento: Fullbright Colombia, Red Rumbo, Red Delfín, RCI, Convenio PILA, Convenio Bracol.
• Convenios con Universidades: Universidad Federal de Roraima, Tecnológico Nacional de México, Universidad de las Américas de Panamá “UDELAS”, Universidad Privada Norbert Wiener, Universidad Adventista de Chile, Universidad Autónoma de Tamaulipas, Universidad Autónoma del Estado de Morelos, Universidad de Colima, Universidad Autónoma de Yucatán – México, Universidad del Chubut, Secretaria de Cultura Hidalgo, Instituto Tecnológico de Celaya – México, Universidad Nacional de Rio, Universidad Federal de Piaui, Universidad Nacional de Salta, Universidad Nacional, Universidad Nacional de Piura, Universidad Agraria de la Habana Cuba, Universidad Hipócrates, Instituto Tecnológico Lázaro Cárdenas.</t>
  </si>
  <si>
    <t xml:space="preserve">Se realiza verificación de los convenios que actualmente se encuentran vigentes (https://www.ucundinamarca.edu.co/index.php/dialogando-con-el-mundo/) </t>
  </si>
  <si>
    <t>En seguimiento y en el Dashboard emitido por el proceso de Dialogando con el mundo, se evidencia que a la fecha exiten convenios activos con los paises de Argentina, Bolivia, Brasil, Chile, Cuba, Ecuador, Mexico, Paraguay, Perú, Uruguay y Venezuela; evidenciando así Convenios marco 39; Convenios especificos 28 y el Convenio REDLUT.</t>
  </si>
  <si>
    <t xml:space="preserve">En seguimiento con el proceso de Dialogando con el Mundo se evidencia que a la fecha  se encuentran 54 convenios con diferentes universidades de diferentes países, de igual manera  se evidencian 13 convenios en proceso de renovación y nuevas convenios.
</t>
  </si>
  <si>
    <t>Obtener reconocimiento  en  el contexto internacional por medio de los productos y experiencias obtenidos en las movilidades realizadas por la Universidad de Cundinamarca.</t>
  </si>
  <si>
    <t>Oportunidad de Imagen: Está relacionada con la percepción y la confianza por parte de la ciudadanía hacia la institución.</t>
  </si>
  <si>
    <t>Videos y testimonios de las movilidades y productos académicos de la comunidad académica nacional e internacional.</t>
  </si>
  <si>
    <t>Se realizó verificación de los videos de sensibilización y socialización del Programa Especial de Becas para la movilidad saliente de los estudiantes para el periodo académico 2022-2</t>
  </si>
  <si>
    <t xml:space="preserve">Se evidencia en el OneDrive del proceso las Movilidad Entrante y Saliente con respecto a 2022-2, aquí los participantes a través de un link de acceso, ingresan la información de las actividades realizadas, tales como: videos, ponencias, informes, etc. que soportan el cumplimiento de estos programas. </t>
  </si>
  <si>
    <t xml:space="preserve">Se mantiene dentro del OneDrive del proceso las Movilidad Entrante y Saliente, a través de un link de acceso, ingresan la información de las actividades realizadas, tales como: videos, ponencias, informes, etc. que soportan el cumplimiento de estos programas. </t>
  </si>
  <si>
    <t xml:space="preserve">La Oficina de Dialogando con el Mundo ha realizado grandes esfuerzos en generar convenios de movilidad académica, participaciones de docentes y estudiantes en eventos internacionales, los cuales han permitido que la Universidad de Cundinamarca alcance reconocimiento a nivel internacional por su participaciones en diferentes eventos. </t>
  </si>
  <si>
    <t>En seguimiento con el coordinador del proceso dialogando con el mundo se informa que para el próximo el 09 de diciembre de 2021 se espera reconocimiento del Tecnológico nacional de México reconocimiento en el marco de la catedra internacional dialogando con el mundo.</t>
  </si>
  <si>
    <t>Se evidencia que a la fecha el proceso de Dialogando con el Mundo ha realizado 397 movilidades académicas, de igual manera se evidencia articulación con la oficina asesora de Comunicaciones dado que, estan publicados los videos de las diferentes experiencias vividas de por la moviilidad académica tanto de estudiantes de otras universidades del extranjero como de la Universidad de Cundinamarca.</t>
  </si>
  <si>
    <t>En seguimiento con el proceso de Dialogando con el Mundo se evidencia que durante la  vigencia 2023 se registraron 164 movilidades  entrante y saliente.</t>
  </si>
  <si>
    <t>Incrementar el No. de movilidades de estudiantes nacionales e internacionales a través de diferentes mecanismos, con el fin de complementar la movilidad presencial desde diferentes ámbitos académicos.</t>
  </si>
  <si>
    <t>Certificados virtuales  de eventos realizados.</t>
  </si>
  <si>
    <t xml:space="preserve">De acuerdo al plan de mejoramiento interno 597, para el mes de julio de 2022 se reportarán las evidencias a través del aplicativo de la ejecución del Programa especial de becas para la movilidad saliente de los Estudiantes del periodo académico 2022-2.  </t>
  </si>
  <si>
    <t>Se evidencia el aplicativo de Dashboard y desde el OneDrive, como herramientas de recopilación de información de la Movilidad Entrante, Saliente y Aulas Espejo.</t>
  </si>
  <si>
    <t>Para el 2022 se evidencia la certificación a los participantes de las 25 Aulas espejo realizadas.</t>
  </si>
  <si>
    <t>La Oficina de Dialogando con el Mundo ha realizado grandes esfuerzos apalancarse en mediante el uso de las TICs, para lo cual se han realizado esfuerzos para el Diseño y construcción del aplicativo Movilidad Académica con el acompañamiento y apoyo de la Dirección de Sistemas y Tecnología el cual es liderado por el líder del proceso Dialogando con el Mundo  
• Campo de aprendizaje cultural  
• Difusión de los eventos internacionales a través de la Página web UCundinamarca. 
• La plataforma Teams (Zoom se utiliza para realizar los encuentros Dialogando con el Mundo.
Todas estas herramientas han permitido y permitirán a la Oficina de Dialogando con el Mundo generar mayor accesibilidad a los Estudiantes, Docentes y comunidad en general.</t>
  </si>
  <si>
    <t xml:space="preserve">En el plan de mejoramiento interno 597 Se verifica que se encuentra pendiente la actividad (5) verificar que consiste en: Seguimiento por parte de Control Interno a la ejecución del aplicativo en la primera convocatoria del IIPA 2021, dicha actividad requiere de que el aplicativo este en uso y no se puede realizar toda vez que no hay movilidad presencial por causa de la pandemia COVID -19, hasta que se reactive dicha actividad por los cuerpos colegiados de la Universidad de Cundinamarca se podrá realizar actividad de verificación y dar cierre a la actividad y de este modo al hallazgo. </t>
  </si>
  <si>
    <t>Se evidencia que se han realizado Aulas espejo con los paises de Perú, Ecuador, Mexico, Argentina y Chile; como también se evidencia CONVERSATORIO “EXPERIENCIAS EN PASANTÍAS INTERNACIONALES” con el país de Mexico; II FORO INTERNACIONAL ESTUDIANTES DE CIENCIAS AGROPECUARIAS (FIECA), Mexico, WEBINAR: “IMPORTANCIA DE LA INVESTIGACIÓN EN LA ORGANIZACIÓN TERRITORIAL, con paises de Mexico, Perú y Bolivia.</t>
  </si>
  <si>
    <t>PÁGINA: 11 de 11</t>
  </si>
  <si>
    <t>FECHA</t>
  </si>
  <si>
    <t>DESCRIPCIÓN DE LA ACTUALIZACIÓN</t>
  </si>
  <si>
    <t>CARGO</t>
  </si>
  <si>
    <t xml:space="preserve">Versión inicial </t>
  </si>
  <si>
    <t>María Eulalia Buenahora Ochoa</t>
  </si>
  <si>
    <t>Vicerrectora Académica</t>
  </si>
  <si>
    <r>
      <rPr>
        <b/>
        <sz val="11"/>
        <color theme="1"/>
        <rFont val="Arial"/>
        <family val="2"/>
      </rPr>
      <t>GENERALIDADES:</t>
    </r>
    <r>
      <rPr>
        <sz val="11"/>
        <color theme="1"/>
        <rFont val="Arial"/>
        <family val="2"/>
      </rPr>
      <t xml:space="preserve"> Se realizo corrección a la redacción en general de las factoras DOFA y los riesgos.
Se incluyó en los riesgos la información documentada en la que está incluida o se incluirán los controles establecidos.
</t>
    </r>
    <r>
      <rPr>
        <b/>
        <sz val="11"/>
        <color theme="1"/>
        <rFont val="Arial"/>
        <family val="2"/>
      </rPr>
      <t xml:space="preserve">DOFA: </t>
    </r>
    <r>
      <rPr>
        <sz val="11"/>
        <color theme="1"/>
        <rFont val="Arial"/>
        <family val="2"/>
      </rPr>
      <t xml:space="preserve">
</t>
    </r>
    <r>
      <rPr>
        <b/>
        <sz val="11"/>
        <color theme="1"/>
        <rFont val="Arial"/>
        <family val="2"/>
      </rPr>
      <t xml:space="preserve">DEBILIDADES: </t>
    </r>
    <r>
      <rPr>
        <sz val="11"/>
        <color theme="1"/>
        <rFont val="Arial"/>
        <family val="2"/>
      </rPr>
      <t xml:space="preserve">Se elimina la debilidad 4 debilidad ; Se redefinen los demás factores y se organizan de forma cronológica descendente.
</t>
    </r>
    <r>
      <rPr>
        <b/>
        <sz val="11"/>
        <color theme="1"/>
        <rFont val="Arial"/>
        <family val="2"/>
      </rPr>
      <t xml:space="preserve">AMANAZAS: </t>
    </r>
    <r>
      <rPr>
        <sz val="11"/>
        <color theme="1"/>
        <rFont val="Arial"/>
        <family val="2"/>
      </rPr>
      <t xml:space="preserve">Se eliminan las siguientes amenazas:A1.A2.A7,A8.
Se redefinen  A3-A4-A5-A6  y organizan de forma cronológica descendente : A1-A2-A3A-A4.
</t>
    </r>
    <r>
      <rPr>
        <b/>
        <sz val="11"/>
        <color theme="1"/>
        <rFont val="Arial"/>
        <family val="2"/>
      </rPr>
      <t>FORTALEZAS:</t>
    </r>
    <r>
      <rPr>
        <sz val="11"/>
        <color theme="1"/>
        <rFont val="Arial"/>
        <family val="2"/>
      </rPr>
      <t xml:space="preserve"> Se agregan las siguientes fortalezas. F10. F11.                                 
</t>
    </r>
    <r>
      <rPr>
        <b/>
        <sz val="11"/>
        <color theme="1"/>
        <rFont val="Arial"/>
        <family val="2"/>
      </rPr>
      <t xml:space="preserve">OPORTUNIDADES: </t>
    </r>
    <r>
      <rPr>
        <sz val="11"/>
        <color theme="1"/>
        <rFont val="Arial"/>
        <family val="2"/>
      </rPr>
      <t>Se  redefinen las oportunidades ( redacción y sintaxis)                                RIESGOS: Se eliminan R1,
Se  redefinen las oportunidades ( redacción y sintaxis) R2, R3,R4
Se agregan R5,R6,R7</t>
    </r>
  </si>
  <si>
    <r>
      <rPr>
        <b/>
        <sz val="11"/>
        <color theme="1"/>
        <rFont val="Arial"/>
        <family val="2"/>
      </rPr>
      <t xml:space="preserve">DOFA: </t>
    </r>
    <r>
      <rPr>
        <sz val="11"/>
        <color theme="1"/>
        <rFont val="Arial"/>
        <family val="2"/>
      </rPr>
      <t xml:space="preserve">Actualización de la redacción de fondo.
</t>
    </r>
    <r>
      <rPr>
        <b/>
        <sz val="11"/>
        <color theme="1"/>
        <rFont val="Arial"/>
        <family val="2"/>
      </rPr>
      <t>DEBILIDADES:</t>
    </r>
    <r>
      <rPr>
        <sz val="11"/>
        <color theme="1"/>
        <rFont val="Arial"/>
        <family val="2"/>
      </rPr>
      <t xml:space="preserve"> Se eliminan la D6, D7, D8, D10, D13, D14, D17, D19, D21, D22.
</t>
    </r>
    <r>
      <rPr>
        <b/>
        <sz val="11"/>
        <color theme="1"/>
        <rFont val="Arial"/>
        <family val="2"/>
      </rPr>
      <t xml:space="preserve">AMENAZAS: </t>
    </r>
    <r>
      <rPr>
        <sz val="11"/>
        <color theme="1"/>
        <rFont val="Arial"/>
        <family val="2"/>
      </rPr>
      <t xml:space="preserve">Se eliminan la A1, A4.
Se incluyeron la A5, A6 y A7.
</t>
    </r>
    <r>
      <rPr>
        <b/>
        <sz val="11"/>
        <color theme="1"/>
        <rFont val="Arial"/>
        <family val="2"/>
      </rPr>
      <t xml:space="preserve">FORTALEZAS: </t>
    </r>
    <r>
      <rPr>
        <sz val="11"/>
        <color theme="1"/>
        <rFont val="Arial"/>
        <family val="2"/>
      </rPr>
      <t xml:space="preserve">Se elimina la F5.
</t>
    </r>
    <r>
      <rPr>
        <b/>
        <sz val="11"/>
        <color theme="1"/>
        <rFont val="Arial"/>
        <family val="2"/>
      </rPr>
      <t>OPORTUNIDADES:</t>
    </r>
    <r>
      <rPr>
        <sz val="11"/>
        <color theme="1"/>
        <rFont val="Arial"/>
        <family val="2"/>
      </rPr>
      <t xml:space="preserve"> Se elimina la O7.
</t>
    </r>
    <r>
      <rPr>
        <b/>
        <sz val="11"/>
        <color theme="1"/>
        <rFont val="Arial"/>
        <family val="2"/>
      </rPr>
      <t>RIESGOS:</t>
    </r>
    <r>
      <rPr>
        <sz val="11"/>
        <color theme="1"/>
        <rFont val="Arial"/>
        <family val="2"/>
      </rPr>
      <t xml:space="preserve"> Se elimino el R1, debido a que estaba fuera del alcance del proceso, lo cual impide establecer controles que puedan mitigar su materialización.
Se actualizo la redacción en los R5, R6 y R7, debido a la sugerencia realizada por el proceso Control Interno en el seguimiento realizado en el primer semestre de la vigencia 2021.</t>
    </r>
  </si>
  <si>
    <r>
      <rPr>
        <b/>
        <sz val="11"/>
        <color theme="1"/>
        <rFont val="Arial"/>
        <family val="2"/>
      </rPr>
      <t xml:space="preserve">DOFA:
</t>
    </r>
    <r>
      <rPr>
        <b/>
        <sz val="11"/>
        <color theme="1"/>
        <rFont val="Arial"/>
        <family val="2"/>
      </rPr>
      <t>DEBILIDADES:</t>
    </r>
    <r>
      <rPr>
        <sz val="11"/>
        <color theme="1"/>
        <rFont val="Arial"/>
        <family val="2"/>
      </rPr>
      <t xml:space="preserve">
Se identificaron las siguientes debilidades: *No se asegura la aplicación de las medidas de control para los riesgos de SST por parte del equipo colaborador del proceso. * No se asegura el análisis y evaluación de los resultados generados por el seguimiento y medición de los indicadores establecidos para el proceso
</t>
    </r>
    <r>
      <rPr>
        <b/>
        <sz val="11"/>
        <color theme="1"/>
        <rFont val="Arial"/>
        <family val="2"/>
      </rPr>
      <t>AMENAZAS:</t>
    </r>
    <r>
      <rPr>
        <sz val="11"/>
        <color theme="1"/>
        <rFont val="Arial"/>
        <family val="2"/>
      </rPr>
      <t xml:space="preserve">
Se incluyo la siguiente amenaza:  *Vigencia de Ley de garantías 
</t>
    </r>
    <r>
      <rPr>
        <b/>
        <sz val="11"/>
        <color theme="1"/>
        <rFont val="Arial"/>
        <family val="2"/>
      </rPr>
      <t>RIESGOS:</t>
    </r>
    <r>
      <rPr>
        <sz val="11"/>
        <color theme="1"/>
        <rFont val="Arial"/>
        <family val="2"/>
      </rPr>
      <t xml:space="preserve">
Se actualizó la redacción de los riesgos según los lineamientos de la guía de riesgos del DAFP versión 2020 y lo establecido en el procedimiento ESGP05.</t>
    </r>
  </si>
  <si>
    <r>
      <rPr>
        <b/>
        <sz val="11"/>
        <color theme="1"/>
        <rFont val="Arial"/>
        <family val="2"/>
      </rPr>
      <t xml:space="preserve">RIESGOS: </t>
    </r>
    <r>
      <rPr>
        <sz val="11"/>
        <color theme="1"/>
        <rFont val="Arial"/>
        <family val="2"/>
      </rPr>
      <t xml:space="preserve">
En el Argumento o descripción de la probabilidad del R5 se anexa "y uno con acreditación". 
En los Controles aplicables del R6 de las causas D10 y A6 se combinaron quedando así: "El funcionario encargado solicita ante la Vicerrectoría Académica las necesidades de recurso humano".
En el R7 se anexa la causa D1 "No contar con suficiente talento humano para desarrollar las actividades del proceso Dialogando con el Mundo."
Cambió la calificación de Frecuencia de la actividad en el R7 por ende cambia la Probabilidad Inherente (Muy Baja a Media)
En el R7 se modifica la redacción de los controles aplicables del A2 quedando de la siguiente manera: "El profesional encargado verifica la gestión que el proceso realiza en cuanto a la dinamización de la estrategia internacionalización en casa: Pluriverso transmoderno, a través de la matriz de consolidación de aulas espejo." 
En el R7 se cambia la periodicidad del A2 (Anual a Semestral). 
En los entregables del R7 se modifica la redacción del A2 quedando de la siguiente manera: "Acuerdo avalado 008 de 2022 ante Concejo Académico. Y acuerdos que están en proceso de aprobación"
En el R7 cambia la calificación de la Probabilidad Residual (Muy Baja a Baja).
En el R7 cambia la calificación de la Probabilidad de Ocurrencia (Muy Baja a Baja).</t>
    </r>
  </si>
  <si>
    <t>Víctor Hugo Londoño Aguirre</t>
  </si>
  <si>
    <t>Vicerrector Académico</t>
  </si>
  <si>
    <t>Se realiza revisión por parte de la tercera línea de defensa mediante control interno.</t>
  </si>
  <si>
    <t>Jaime Elder Acosta Ramírez</t>
  </si>
  <si>
    <t>Coordinador de Calidad</t>
  </si>
  <si>
    <r>
      <rPr>
        <b/>
        <u/>
        <sz val="11"/>
        <color rgb="FF242424"/>
        <rFont val="Arial"/>
        <family val="2"/>
      </rPr>
      <t>DOFA</t>
    </r>
    <r>
      <rPr>
        <sz val="11"/>
        <color rgb="FF242424"/>
        <rFont val="Arial"/>
        <family val="2"/>
      </rPr>
      <t xml:space="preserve">
</t>
    </r>
    <r>
      <rPr>
        <b/>
        <sz val="11"/>
        <color rgb="FF242424"/>
        <rFont val="Arial"/>
        <family val="2"/>
      </rPr>
      <t>DEBILIDADES</t>
    </r>
    <r>
      <rPr>
        <sz val="11"/>
        <color rgb="FF242424"/>
        <rFont val="Arial"/>
        <family val="2"/>
      </rPr>
      <t xml:space="preserve">
Modificación en la D4 “No se cuenta con las horas indirectas en los contratos de los maestros suficiente para la visibilidad institucional, nacional e internacional de Dialogando con el Mundo (horas Docentes por Programa)”.
</t>
    </r>
    <r>
      <rPr>
        <b/>
        <sz val="11"/>
        <color rgb="FF242424"/>
        <rFont val="Arial"/>
        <family val="2"/>
      </rPr>
      <t xml:space="preserve">AMENAZAS
</t>
    </r>
    <r>
      <rPr>
        <sz val="11"/>
        <color rgb="FF242424"/>
        <rFont val="Arial"/>
        <family val="2"/>
      </rPr>
      <t xml:space="preserve">Modificación en la A2” Los fenómenos naturales, las enfermedades que afectan la salud pública que intervienen en los procesos de Movilidad”. 
</t>
    </r>
    <r>
      <rPr>
        <b/>
        <sz val="11"/>
        <color rgb="FF242424"/>
        <rFont val="Arial"/>
        <family val="2"/>
      </rPr>
      <t>FORTALEZAS</t>
    </r>
    <r>
      <rPr>
        <sz val="11"/>
        <color rgb="FF242424"/>
        <rFont val="Arial"/>
        <family val="2"/>
      </rPr>
      <t xml:space="preserve">
Modificación en la F5. “Prestigio a nivel nacional de las inmersiones bilingüísticas, como cursos intersemestrales”.
</t>
    </r>
    <r>
      <rPr>
        <b/>
        <u/>
        <sz val="11"/>
        <color rgb="FF242424"/>
        <rFont val="Arial"/>
        <family val="2"/>
      </rPr>
      <t xml:space="preserve">MATRIZ DE RIESGOS
</t>
    </r>
    <r>
      <rPr>
        <sz val="11"/>
        <color rgb="FF242424"/>
        <rFont val="Arial"/>
        <family val="2"/>
      </rPr>
      <t>Se adiciona al R7, como causa la D10. “Falta de talento humano que represente el proceso Dialogando con el Mundo en las seccionales y extensiones de la Universidad de Cundinamarca”, con el fin de generar un control adicional que permita la continuidad de la contratación del personal encargado de realizar los programas de movilidad.</t>
    </r>
  </si>
  <si>
    <r>
      <rPr>
        <b/>
        <u/>
        <sz val="11"/>
        <color rgb="FF242424"/>
        <rFont val="Arial"/>
        <family val="2"/>
      </rPr>
      <t>DOFA</t>
    </r>
    <r>
      <rPr>
        <b/>
        <sz val="11"/>
        <color rgb="FF242424"/>
        <rFont val="Arial"/>
        <family val="2"/>
      </rPr>
      <t xml:space="preserve">
DEBILIDADES
</t>
    </r>
    <r>
      <rPr>
        <sz val="11"/>
        <color rgb="FF242424"/>
        <rFont val="Arial"/>
        <family val="2"/>
      </rPr>
      <t>Se inactivan al no ser parte del alcance o no responder a la situación actual del proceso:
•	D2. No contar con un espacio físico adecuado a las necesidades del proceso.
•	D3. No contar con el acceso a la información financiera, genera inestabilidad en el manejo del rubro.
•	D7. No contar con articulación con la Oficina de investigación del proceso Ciencia, Tecnología e Innovación para generar un sistema internacional para la investigación conjunta. SE DUPLICA CON LA AMENAZA A5.
•	D9. No contar con recursos financieros necesarios para realizar la movilidad a Europa, Norte América y Asia. (Cambio de moneda no favorece la movilidad a estos continentes). REVISAR LA PROPUESTA DE A7, SE PROPONE DEJARLO COMO AMENAZA.
•	D16. No se asegura la aplicación de las medidas de control para los riesgos de SST por parte del equipo colaborador del proceso.
•	D17. No se asegura el análisis y evaluación de los resultados generados por el seguimiento y medición de los indicadores establecidos para el proceso.
Se modifica:
•	D4. No se cuenta con las horas suficientes en los contratos de los maestros asignados por la coordinación del programa para la visibilidad institucional, nacional e internacional de Dialogando con el Mundo. En donde se adiciona “horas suficientes” y maestros asignados. Se elimina la frase horas Docentes por Programa.
•	D14. Falta de rendimiento académico (por conectividad, aprendizaje autónomo, por compromisos de las partes) en materia de internacionalización en casa. Se elimina “cultura académica”, al no ser claro el término.
Se adiciona: 
•	D18. Fallas en el reporte de la movilidad entrante en la plataforma SIRE para la legalización de la movilidad internacional. Al ser una actividad nueva para el proceso y que el hecho de no reportar genera multas y sanciones para la Universidad</t>
    </r>
    <r>
      <rPr>
        <b/>
        <sz val="11"/>
        <color rgb="FF242424"/>
        <rFont val="Arial"/>
        <family val="2"/>
      </rPr>
      <t>.
AMENAZAS</t>
    </r>
    <r>
      <rPr>
        <sz val="11"/>
        <color rgb="FF242424"/>
        <rFont val="Arial"/>
        <family val="2"/>
      </rPr>
      <t xml:space="preserve">
Se adicionan:
•	A.7 Dificultad en la consecución de los recursos requeridos para el proceso por las dinámicas económicas nacionales e internacionales. Al evidenciarse las circunstancias nacionales y globales actuales. 
</t>
    </r>
    <r>
      <rPr>
        <b/>
        <sz val="11"/>
        <color rgb="FF242424"/>
        <rFont val="Arial"/>
        <family val="2"/>
      </rPr>
      <t xml:space="preserve">FORTALEZAS
</t>
    </r>
    <r>
      <rPr>
        <sz val="11"/>
        <color rgb="FF242424"/>
        <rFont val="Arial"/>
        <family val="2"/>
      </rPr>
      <t xml:space="preserve">Se inactivan al no ser parte del alcance o no responder a la situación actual del proceso:
•	F5. Prestigio a nivel nacional de las inmersiones bilingüísticas, como cursos intersemestrales.
Se modifica:
•	F9. El proceso Dialogando con el Mundo, ofrece a los estudiantes la posibilidad de ampliar sus conocimientos mediante la experiencia de intercambios y además el apoyo económico. En la frase “intercambios y además el apoyo económico”. 
</t>
    </r>
    <r>
      <rPr>
        <b/>
        <sz val="11"/>
        <color rgb="FF242424"/>
        <rFont val="Arial"/>
        <family val="2"/>
      </rPr>
      <t xml:space="preserve">OPORTUNIDADES
</t>
    </r>
    <r>
      <rPr>
        <sz val="11"/>
        <color rgb="FF242424"/>
        <rFont val="Arial"/>
        <family val="2"/>
      </rPr>
      <t xml:space="preserve">Se modifica:
•	O6. Generación de talleres, Webinars, espacios virtuales con temas de interés para la comunidad académica en general, haciendo uso de las TICs. Al eliminarse la frase “en diferentes idiomas”. Al no responder a la situación actual del proceso.
Se adiciona:
•	O7. Falta de articulación entre los entes gubernamentales en cuanto a la internacionalización.
•	O8. Alta competencia a nivel internacional.
</t>
    </r>
    <r>
      <rPr>
        <b/>
        <u/>
        <sz val="11"/>
        <color rgb="FF242424"/>
        <rFont val="Arial"/>
        <family val="2"/>
      </rPr>
      <t>MATRIZ DE RIESGOS</t>
    </r>
    <r>
      <rPr>
        <b/>
        <sz val="11"/>
        <color rgb="FF242424"/>
        <rFont val="Arial"/>
        <family val="2"/>
      </rPr>
      <t xml:space="preserve">
</t>
    </r>
    <r>
      <rPr>
        <sz val="11"/>
        <color rgb="FF242424"/>
        <rFont val="Arial"/>
        <family val="2"/>
      </rPr>
      <t xml:space="preserve">•	Para el Riesgo 5, en el primer control se elimina los procesos CTeI e ISU, para dejar más acorde las actividades al Proceso. Se ajusta de "Posibilidad de un limitado porcentaje de   visibilidad nacional e internacional debido al no cumplimiento de las condiciones de acreditación ante el CNA.", quedando de la siguiente manera: “El profesional encargado deberá contar con horas indirectas de internacionalización para establecer estrategias de divulgación, sensibilización y socialización a la comunidad académica del proceso Dialogando con el Mundo " Campañas publicitarias Nacionales e Internacionales" asesorados por el proceso de comunicaciones”.
•	Para el Riesgo 6, se elimina dentro de la celda de la descripción del riesgo, pasa de  Posibilidad de pérdida reputacional debido a retrasos en las actividades   de los procedimientos, para la ejecución presupuestal, incumplimiento de metas, presencia de la Universidad de Cundinamarca ante la comunidad Nacional e Internacional." a “Posibilidad de pérdida reputacional ante la Universidad de Cundinamarca, la comunidad Nacional e Internacional, debido a retrasos en las actividades  de los procedimientos, por la falta de control administrativo” la frase  para la ejecución presupuestal, incumplimiento de metas. Pues se entiende que dentro de la falta del control administrativo se afecta entre otras cosas lo anteriormente mencionado. 
</t>
    </r>
    <r>
      <rPr>
        <b/>
        <u/>
        <sz val="11"/>
        <color rgb="FF242424"/>
        <rFont val="Arial"/>
        <family val="2"/>
      </rPr>
      <t xml:space="preserve">MATRIZ DE OPORTUNIDADES
</t>
    </r>
    <r>
      <rPr>
        <sz val="11"/>
        <color rgb="FF242424"/>
        <rFont val="Arial"/>
        <family val="2"/>
      </rPr>
      <t>Se modifica la Oportunidad 1 “Visibilidad del Proceso Dialogando con el Mundo en cuanto a la participación activa en la suscripción de convenios y/o contratos para fortalecer la internacionalización de los programas académicos”. Dando claridad a las actividades en las cuales muestra mayor participación el Proceso.</t>
    </r>
  </si>
  <si>
    <r>
      <rPr>
        <b/>
        <u/>
        <sz val="11"/>
        <color rgb="FF242424"/>
        <rFont val="Arial"/>
        <family val="2"/>
      </rPr>
      <t xml:space="preserve">
MATRIZ DE OPORTUNIDADES</t>
    </r>
    <r>
      <rPr>
        <sz val="11"/>
        <color rgb="FF242424"/>
        <rFont val="Arial"/>
        <family val="2"/>
      </rPr>
      <t xml:space="preserve">
</t>
    </r>
    <r>
      <rPr>
        <b/>
        <sz val="11"/>
        <color rgb="FF242424"/>
        <rFont val="Arial"/>
        <family val="2"/>
      </rPr>
      <t xml:space="preserve">FORTALEZAS
</t>
    </r>
    <r>
      <rPr>
        <sz val="11"/>
        <color rgb="FF242424"/>
        <rFont val="Arial"/>
        <family val="2"/>
      </rPr>
      <t>Se incluye:
- F6. Se crea la estrategia de internacionalización en casas "Pluriverso transmoderno".
- F8. Se establecen los lineamientos claros de la Política Dialogando con el Mundo.
- F10. El proceso Dialogando Mundo, promueve inclusión mediante el programa de voluntariado Internacional.</t>
    </r>
    <r>
      <rPr>
        <b/>
        <sz val="11"/>
        <color rgb="FF242424"/>
        <rFont val="Arial"/>
        <family val="2"/>
      </rPr>
      <t xml:space="preserve">
OPORTUNIDADES
</t>
    </r>
    <r>
      <rPr>
        <sz val="11"/>
        <color rgb="FF242424"/>
        <rFont val="Arial"/>
        <family val="2"/>
      </rPr>
      <t>Se incluye:</t>
    </r>
    <r>
      <rPr>
        <b/>
        <sz val="11"/>
        <color rgb="FF242424"/>
        <rFont val="Arial"/>
        <family val="2"/>
      </rPr>
      <t xml:space="preserve">
- </t>
    </r>
    <r>
      <rPr>
        <sz val="11"/>
        <color rgb="FF242424"/>
        <rFont val="Arial"/>
        <family val="2"/>
      </rPr>
      <t xml:space="preserve">O1. Participar activamente en programas de movilidad a nivel bilateral, multilateral y del sector privado.
</t>
    </r>
    <r>
      <rPr>
        <b/>
        <sz val="11"/>
        <color rgb="FF242424"/>
        <rFont val="Arial"/>
        <family val="2"/>
      </rPr>
      <t xml:space="preserve">
</t>
    </r>
    <r>
      <rPr>
        <sz val="11"/>
        <color rgb="FF242424"/>
        <rFont val="Arial"/>
        <family val="2"/>
      </rPr>
      <t xml:space="preserve">Se elimina:
- O2. Invitaciones de las IES extranjeras, para obtener reconocimiento académico a nivel de la comunidad internacional.
- O4. Aliados estratégicos nacionales e internacionales interesados en programas de doble titulación.
- O6. Generación de talleres, Webinars, espacios virtuales con temas de interés para la comunidad académica en general, haciendo uso de las TICs.
</t>
    </r>
    <r>
      <rPr>
        <b/>
        <u/>
        <sz val="11"/>
        <color rgb="FF242424"/>
        <rFont val="Arial"/>
        <family val="2"/>
      </rPr>
      <t xml:space="preserve">MATRIZ DE RIESGOS
</t>
    </r>
    <r>
      <rPr>
        <sz val="11"/>
        <color rgb="FF242424"/>
        <rFont val="Arial"/>
        <family val="2"/>
      </rPr>
      <t>Se incluye:</t>
    </r>
    <r>
      <rPr>
        <b/>
        <u/>
        <sz val="11"/>
        <color rgb="FF242424"/>
        <rFont val="Arial"/>
        <family val="2"/>
      </rPr>
      <t xml:space="preserve">
</t>
    </r>
    <r>
      <rPr>
        <sz val="11"/>
        <color rgb="FF242424"/>
        <rFont val="Arial"/>
        <family val="2"/>
      </rPr>
      <t xml:space="preserve">A1. Los cambios de políticas gubernamentales Nacionales e Internacionales podrían afectar los procesos de Movilidad. 
</t>
    </r>
  </si>
  <si>
    <t>Aura Carolina Acosta Maya</t>
  </si>
  <si>
    <t>Directora Dialogando con el Mundo</t>
  </si>
  <si>
    <t>Se realiza seguimiento de la tercera línea de defensa.</t>
  </si>
  <si>
    <t>Carolina Gómez Fontecha</t>
  </si>
  <si>
    <t>Directora de Control Interno</t>
  </si>
  <si>
    <t>PREGUNTAS</t>
  </si>
  <si>
    <t>INTERNO</t>
  </si>
  <si>
    <t xml:space="preserve">TALENTO HUMANO </t>
  </si>
  <si>
    <t xml:space="preserve"> EQUIPO, TECNOLOGÍA E INFRAESTRUCTURA</t>
  </si>
  <si>
    <t>MÉTODOS</t>
  </si>
  <si>
    <t xml:space="preserve">MEDICIÓN </t>
  </si>
  <si>
    <t>MONEDA</t>
  </si>
  <si>
    <t>MEDIO AMBIENTE</t>
  </si>
  <si>
    <t xml:space="preserve">MANAGEMENT </t>
  </si>
  <si>
    <t>EXTERNO</t>
  </si>
  <si>
    <t>LEGAL</t>
  </si>
  <si>
    <t>SOCIAL</t>
  </si>
  <si>
    <t>AMBIENTAL</t>
  </si>
  <si>
    <t>ECONÓMICO</t>
  </si>
  <si>
    <t>TECNOLÓGICO</t>
  </si>
  <si>
    <t>POLÍTICO</t>
  </si>
  <si>
    <t>PÁGINA: 10 de 11</t>
  </si>
  <si>
    <t>MAPA DE OPORTUNIDADES DE LA UNIVERSIDAD DE CUNDINAMARCA</t>
  </si>
  <si>
    <t>Insignificante 20% (1)</t>
  </si>
  <si>
    <t>Menor 40% (2)</t>
  </si>
  <si>
    <t>Moderado 60% (3)</t>
  </si>
  <si>
    <t>Mayor 80% (4)</t>
  </si>
  <si>
    <t>Excelente 100% (5)</t>
  </si>
  <si>
    <t>Raro 20% (1)</t>
  </si>
  <si>
    <t>Improbable 40% (2)</t>
  </si>
  <si>
    <t>Posible 60% (3)</t>
  </si>
  <si>
    <t>Probable 80% (4)</t>
  </si>
  <si>
    <t>Casi seguro 100% (5)</t>
  </si>
  <si>
    <t>CANTIDAD DE OPORTUNIDADES POR ZONA</t>
  </si>
  <si>
    <t>PROMEDIO DE OPORTUNIDADES DEL PROCESO</t>
  </si>
  <si>
    <t xml:space="preserve"> Zona de oportunidad baja: Monitorear los eventos.</t>
  </si>
  <si>
    <t xml:space="preserve"> Zona de oportunidad moderada: Monitorear los eventos.</t>
  </si>
  <si>
    <t xml:space="preserve"> Zona de oportunidad favorable: Potencializar la oportunidad.</t>
  </si>
  <si>
    <t xml:space="preserve"> Zona de oportunidad alta: Potencializar la oportunidad.</t>
  </si>
  <si>
    <t>Se deben seguir buscando e implementando diferentes estrategias a nivel institucional para incrementar el No. de Convenios con  universidades extranjeras, con el fin de fortalecer la internacionalización de los programas académicos.</t>
  </si>
  <si>
    <t>Se deben diseñar diferentes mecanismos de tipo tecnológico y metodológico, que permitan incrementar constantemente el No. de movilidades de estudiantes nacionales e internacionales.</t>
  </si>
  <si>
    <t xml:space="preserve">Se deben ejecutar los convenios de forma oportuna y efectiva, haciendo uso de los recursos tecnológicos suministrados por la Universidad y cumpliendo plenamente con todos los requisitos de modo, tiempo y lugar establecidos contractualmente, con el fin de tener un mayor reconocimiento tanto a nivel nacional como internacional.  </t>
  </si>
  <si>
    <t>SEDE
SECCIONAL
EXTENSIÓN</t>
  </si>
  <si>
    <t>PROCESO OFICINA 
SISTEMA</t>
  </si>
  <si>
    <t>TRANSVERSAL</t>
  </si>
  <si>
    <t>DIALOGANDO CON EL MUNDO</t>
  </si>
  <si>
    <t xml:space="preserve">D12. Demora en los procesos de contratación de talento humano. </t>
  </si>
  <si>
    <t>El líder del proceso debe proyectar el presupuesto requerido por Dialogando con el Mundo, teniendo en cuenta todas las actividades que va a desarrollar en la siguiente vigencia, con el fin de presentarlo a la Dirección de Planeación Institucional según las condiciones establecidas institucionalmente.</t>
  </si>
  <si>
    <t>Posibilidad de incumplimiento en las metas institucionales establecidas por la alta dirección.</t>
  </si>
  <si>
    <t>Se ve afectada la imagen de la universidad a nivel nacional e internacional.</t>
  </si>
  <si>
    <t xml:space="preserve">Para la vigencia 2025 se van a ejecutar 14 contratos para garantizar los programas de movilidad académica.  </t>
  </si>
  <si>
    <t xml:space="preserve">Información diligenciada en el formulario de Proyecto Presupuestal EPIr058 y cargada en la plataforma institucional. </t>
  </si>
  <si>
    <t>Proyecto viabilizado y aprobado.</t>
  </si>
  <si>
    <t>Posibilidad de pérdida reputacional ante la Universidad de Cundinamarca, la comunidad Nacional e Internacional, debido a retrasos en las actividades  de los procedimientos por la falta de control administrativo.</t>
  </si>
  <si>
    <t xml:space="preserve">Pérdida de imagen institucional por falta de visibilidad nacional e internacional de los procesos de internacionalización. </t>
  </si>
  <si>
    <t>Actividades realizadas durante la vigencia del 2024. 
*Aulas Espejo
*Movilidad entrante y saliente de Docentes y Estudiantes
*Eventos Internacionales
*Bilingüismo</t>
  </si>
  <si>
    <t>Política de Dialogando con el Mundo
Plan de desarrollo 2024-2027
Información documentada:
Resolución 026 del 2020</t>
  </si>
  <si>
    <t>Posibilidad de pérdida de Interrelacionamiento institucional por no realizar el ejercicio de movilidad académica debido a variables tanto internas como externas.</t>
  </si>
  <si>
    <t xml:space="preserve">Incumplimiento de metas institucionales. 
Menor visibilidad internacional como destino académico. 
Incumplimiento en las condiciones de alta calidad de los programas que se encuentran en este ejercicio académico administrativo  </t>
  </si>
  <si>
    <t>El número de Estudiantes beneficiados durante el 2024, de acuerdo a las convocatorias realizadas por periodo académico, en  los programas: Estudiante Embajador, Casa Cundinamarca y Voluntariado Internacional.</t>
  </si>
  <si>
    <t>El profesional encargado verifica la gestión que el proceso realiza en cuanto a la dinamización de la estrategia internacionalización en casa: Pluriverso transmoderno a través de la matriz de consolidación de aulas espejo.</t>
  </si>
  <si>
    <t>Informes presentados por los programas académicos después de realizadas las experiencias académicas.</t>
  </si>
  <si>
    <t>Certificados de experiencias académicas internacionales</t>
  </si>
  <si>
    <t>Estudio de necesidad y conveniencia para personal académico ATHF205.</t>
  </si>
  <si>
    <t>F2. Apoyar y fortalecer desde Dialogando con el Mundo a los procesos de Formación y Aprendizaje, Interacción Social Universitaria y Bienestar Universitario.</t>
  </si>
  <si>
    <t xml:space="preserve">A7. Dificultad en la consecución de los recursos requeridos para el proceso por las dinámicas económicas nacionales e internacionales. </t>
  </si>
  <si>
    <t>F7. El diálogo de saberes se implementa mediante la estrategia de docente embajador (los docentes comparten sus experiencias de movilidad a la comunidad académica).</t>
  </si>
  <si>
    <t>Convenios vigentes y ejecución de procesos de movilidad.</t>
  </si>
  <si>
    <t>F10. El proceso Dialogando con el Mundo, promueve la inclusión mediante el programa de Voluntariado Internacional.</t>
  </si>
  <si>
    <t>Contratar personal idóneo que cumpla con el perfil requerido para desarrollar de manera efectiva todas las actividades del proceso.</t>
  </si>
  <si>
    <t>Buscar las universidades públicas o privadas a nivel internacional que presten los mismos beneficios a la comunidad académica.</t>
  </si>
  <si>
    <t>Promover por medio de las redes sociales institucionales los resultados de la participación de los docentes en la movilidad académica.</t>
  </si>
  <si>
    <t>Promover el programa de voluntariado en la comunidad académica de manera presencial y virtual mediante la plataforma Teams y las transmisiones de los medios institucionales.</t>
  </si>
  <si>
    <t>Socializar semestralmente la política de Dialogando con el Mundo a la Comunidad Académica</t>
  </si>
  <si>
    <t>Listas de asistencia a las socializaciones.</t>
  </si>
  <si>
    <t xml:space="preserve">Hacer uso constante de las Tics en articulación con la Oficina de Comunicaciones para dar conocimiento de los procesos internacionales a la comunidad académica nacional e internacional.  </t>
  </si>
  <si>
    <t>Certificaciones de participación de las actividades realizadas por el proceso Dialogando con el mundo (herramientas, requisitos y seguimientos que se consideren necesarios).</t>
  </si>
  <si>
    <t>D19. Falta de opciones de enseñanza - aprendizaje en otros idiomas diferentes al inglés, que faciliten los procesos de multilingüismo y transculturalidad mediado por el centro de Idiomas.</t>
  </si>
  <si>
    <t>F11. Aumento periódico en el No. de movilidades internacionales</t>
  </si>
  <si>
    <t>VERSIÓN: 18</t>
  </si>
  <si>
    <t>VIGENCIA: 2025-04-11</t>
  </si>
  <si>
    <t>Diagonal 18 No. 20-29 Fusagasugá – Cundinamarca
Teléfono (601) 8281483 Línea Gratuita 018000180414
www.ucundinamarca.edu.co   E-mail: info@ucundinamarca.edu.co
NIT: 890.680.062-2</t>
  </si>
  <si>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</si>
  <si>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</si>
  <si>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Documento controlado por el Sistema de Gestión de la Calidad 
Asegúrese que corresponde a la última versión consultando el Portal Institucional</t>
  </si>
  <si>
    <t xml:space="preserve">Documento controlado por el Sistema de Gestión de la Calidad
Asegúrese que corresponde a la última versión consultando el Portal Institucional
</t>
  </si>
  <si>
    <t>María Nancy Garzón Soche</t>
  </si>
  <si>
    <t>Vicerrectora Académica (F.A)</t>
  </si>
  <si>
    <r>
      <rPr>
        <b/>
        <sz val="11"/>
        <color rgb="FF242424"/>
        <rFont val="Arial"/>
        <family val="2"/>
      </rPr>
      <t>CONTEXTO DOFA</t>
    </r>
    <r>
      <rPr>
        <sz val="11"/>
        <color rgb="FF242424"/>
        <rFont val="Arial"/>
        <family val="2"/>
      </rPr>
      <t xml:space="preserve">
</t>
    </r>
    <r>
      <rPr>
        <b/>
        <sz val="11"/>
        <color rgb="FF242424"/>
        <rFont val="Arial"/>
        <family val="2"/>
      </rPr>
      <t xml:space="preserve">DEBILIDADES
</t>
    </r>
    <r>
      <rPr>
        <sz val="11"/>
        <color rgb="FF242424"/>
        <rFont val="Arial"/>
        <family val="2"/>
      </rPr>
      <t xml:space="preserve">Se elimina:
- D1. No contar con suficiente talento humano para desarrollar las actividades del proceso Dialogando con el Mundo.
- D4. No se cuenta con las horas suficientes en los contratos de los maestros asignados por la coordinación del programa para la visibilidad institucional, nacional e internacional de Dialogando con el Mundo 
- D8. No financiamiento de la internacionalización con entes externos. 
Cambio calificación:
- D6. La Universidad de Cundinamarca al no estar bien posicionada en el ranking internacional, no es visible como destino académico para estudiantes y docentes, se cambió la calificación de medio a Bajo Impacto.
- D11. Faltan lineamientos que permitan la doble titulación en conjunto con las instituciones del exterior e internamente, se cambió la calificación de medio a Alto Impacto.
Nueva:
- Se creó la D19. Falta de opciones de enseñanza - aprendizaje en otros idiomas diferentes al inglés, que faciliten los procesos de multilingüismo y transculturalidad mediado por el centro de Idiomas.
</t>
    </r>
  </si>
  <si>
    <t xml:space="preserve">La líder del proceso informó que la vigencia 2024 se cerró con una  ejecución presupuestal del 94%, siendo las actividades más relevantes la movilidad entrante de gestores del conocimiento y saliente de estudiantes. </t>
  </si>
  <si>
    <t>La líder del proceso informó que a la fecha no se ha institucionalizado la Oficina de Relaciones Internacionales - ORI; así mismo, ratificó que la única alternativa que se tiene actualmente son los acuerdos institucionales que se presentan ante el  Consejo Académico.</t>
  </si>
  <si>
    <t>La líder del proceso señaló que todavía no se cuenta con profesionales del proceso Dialogando con el Mundo en seccionales y extensiones, porque la oficina de Dialogando con el Mundo sigue en proceso de formalización . .</t>
  </si>
  <si>
    <t>La líder del proceso informó que con el personal disponible asignado para Dialogando con el Mundo se ha dado respuesta oportuna a los requerimientos del proceso de movilidad.</t>
  </si>
  <si>
    <t>La directora de Dialogando con el Mundo señaló que todavía no se cuenta con profesionales  en seccionales y extensiones, porque la oficina de Dialogando con el Mundo sigue en proceso de formalización .</t>
  </si>
  <si>
    <t>Al cierre de la vigencia 2024 no se presentaron inconvenientes para la movilidad entrante y saliente tanto de gestores del conocimiento como de estudiantes.</t>
  </si>
  <si>
    <r>
      <rPr>
        <b/>
        <sz val="11"/>
        <color rgb="FF242424"/>
        <rFont val="Arial"/>
        <family val="2"/>
      </rPr>
      <t>CONTEXTO DOFA</t>
    </r>
    <r>
      <rPr>
        <sz val="11"/>
        <color rgb="FF242424"/>
        <rFont val="Arial"/>
        <family val="2"/>
      </rPr>
      <t xml:space="preserve">
</t>
    </r>
    <r>
      <rPr>
        <b/>
        <sz val="11"/>
        <color rgb="FF242424"/>
        <rFont val="Arial"/>
        <family val="2"/>
      </rPr>
      <t>AMENAZAS</t>
    </r>
    <r>
      <rPr>
        <sz val="11"/>
        <color rgb="FF242424"/>
        <rFont val="Arial"/>
        <family val="2"/>
      </rPr>
      <t xml:space="preserve">
Se elimina:
</t>
    </r>
    <r>
      <rPr>
        <b/>
        <sz val="11"/>
        <color rgb="FF242424"/>
        <rFont val="Arial"/>
        <family val="2"/>
      </rPr>
      <t>-</t>
    </r>
    <r>
      <rPr>
        <sz val="11"/>
        <color rgb="FF242424"/>
        <rFont val="Arial"/>
        <family val="2"/>
      </rPr>
      <t xml:space="preserve"> A3. Asumir proceso de transferencia internacional de datos sin articulación con el sistema de Seguridad de la información. 
- A4. Falta de opciones de enseñanza - aprendizaje en otros idiomas diferentes al inglés, que faciliten los procesos de multilingüismo y transculturalidad mediado por el centro de Idiomas.
- A5. Falta articulación con el proceso de Ciencia, Tecnología e Innovación para la articulación y dinamizar la investigación conjunta. </t>
    </r>
    <r>
      <rPr>
        <b/>
        <sz val="11"/>
        <color rgb="FF242424"/>
        <rFont val="Arial"/>
        <family val="2"/>
      </rPr>
      <t xml:space="preserve">
</t>
    </r>
    <r>
      <rPr>
        <sz val="11"/>
        <color rgb="FF242424"/>
        <rFont val="Arial"/>
        <family val="2"/>
      </rPr>
      <t xml:space="preserve">
</t>
    </r>
    <r>
      <rPr>
        <b/>
        <sz val="11"/>
        <color rgb="FF242424"/>
        <rFont val="Arial"/>
        <family val="2"/>
      </rPr>
      <t>FORTALEZAS</t>
    </r>
    <r>
      <rPr>
        <sz val="11"/>
        <color rgb="FF242424"/>
        <rFont val="Arial"/>
        <family val="2"/>
      </rPr>
      <t xml:space="preserve">
- Se creó la F11 - Aumento periódico en el No. de movilidades internacionales.
</t>
    </r>
    <r>
      <rPr>
        <b/>
        <sz val="11"/>
        <color rgb="FF242424"/>
        <rFont val="Arial"/>
        <family val="2"/>
      </rPr>
      <t>OPORTUNIDADES</t>
    </r>
    <r>
      <rPr>
        <sz val="11"/>
        <color rgb="FF242424"/>
        <rFont val="Arial"/>
        <family val="2"/>
      </rPr>
      <t xml:space="preserve">
Se elimina:
- O5. Generar estrategias de cooperación con el proceso de Bienestar Universitario y las facultades que permitan realizar acompañamientos y seguimientos a los intercambistas.
- O6. Generación de talleres, Webinars, espacios virtuales con temas de interés para la comunidad académica en general, haciendo uso de las TICs.
- O8. Alta competencia a nivel internacional.
</t>
    </r>
  </si>
  <si>
    <r>
      <rPr>
        <b/>
        <sz val="11"/>
        <color rgb="FF242424"/>
        <rFont val="Arial"/>
        <family val="2"/>
      </rPr>
      <t>MATRIZ DE RIESGOS</t>
    </r>
    <r>
      <rPr>
        <sz val="11"/>
        <color rgb="FF242424"/>
        <rFont val="Arial"/>
        <family val="2"/>
      </rPr>
      <t xml:space="preserve">
- Se eliminó D4. No se cuenta con las horas suficientes en los contratos de los maestros suficiente para la visibilidad institucional, nacional e internacional de Dialogando con el Mundo (horas Docentes por facultad).
- Se elimina el control "El líder del proceso debe verificar periódicamente el cumplimiento de los lineamientos establecidos por el SGSI para la transferencia de datos internacionales con la comunidad internacional" asociado a la A3 del riesgo 6.
</t>
    </r>
    <r>
      <rPr>
        <b/>
        <sz val="11"/>
        <color rgb="FF242424"/>
        <rFont val="Arial"/>
        <family val="2"/>
      </rPr>
      <t>MATRIZ DE OPORTUNIDADES</t>
    </r>
    <r>
      <rPr>
        <sz val="11"/>
        <color rgb="FF242424"/>
        <rFont val="Arial"/>
        <family val="2"/>
      </rPr>
      <t xml:space="preserve">
Se elimina:
- F4. Contar con la experiencia, el conocimiento y el sentido de pertenencia de los funcionarios a cargo del proceso Dialogando con el Mundo. 
Se incluye:
- F7. El diálogo de saberes se implementa mediante  la estrategia  de docente embajador (los docentes comparten sus experiencias de movilidad a la comunidad académica). 
- F9. El proceso Dialogando con el Mundo ofrece a los estudiantes la posibilidad de ampliar sus conocimientos mediante la experiencia de intercambios y además el apoyo económico.</t>
    </r>
  </si>
  <si>
    <t xml:space="preserve">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nivel alto, ni extremo, por lo tanto, no se requiere evaluación de controles de parte de la Dirección de Control Interno, tal como lo indica el Procedimiento ESGP-05_V22. </t>
  </si>
  <si>
    <t>Se materializa el riesgo dado a la oportunidad de mejora Nº1054 "SE EVIDENCIA DEBILIDAD EN LA PLANIFICACION Y GESTION RELACIONADA CON LA MOVILIDAD ENTRANTE IIPA2024, LO ANTERIOR TENIENDO EN CUENTA LA SITUACION PRESENTADA CON LOS ESTUDIANTES, DADO QUE, SE GENERA UNA FALTA DE CONSECUCION DE OBJETIVOS DENTRO DE LOS CONVENIOS ESTABLECIDOS ENTREUNIVERSIDADES EXTRANJERAS Y LA UNIVERSIDAD DE CUNDINAMARCA". No se evidencia estrategias del área y no se conocen los controles a seguir por parte de la misma.</t>
  </si>
  <si>
    <t>La oficina de dialogando con el mundo no remite información de acuerdo al correo enviado el día 04 de abril de 2025.</t>
  </si>
  <si>
    <t xml:space="preserve">Se evidencia que se han realizado Aulas espejo con los paises de Perú, Ecuador, Mexico, Argentina y Chile; como también se evidencia CONVERSATORIO “EXPERIENCIAS EN PASANTÍAS INTERNACIONALES” con el país de Mexico; II FORO INTERNACIONAL ESTUDIANTES DE CIENCIAS AGROPECUARIAS (FIECA), Mexico, WEBINAR: “IMPORTANCIA DE LA INVESTIGACIÓN EN LA ORGANIZACIÓN TERRITORIAL, con paises de Mexico, Perú y Bolivia.
</t>
  </si>
  <si>
    <t>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nivel alto, ni extremo, por lo tanto, no se requiere evaluación de controles de parte de la Dirección de Control Interno, tal como lo indica el Procedimiento ESGP-05_V22.</t>
  </si>
  <si>
    <t>En seguimiento con el proceso de Dialogando con el Mundo, a la fecha se encuentran trabajando en la movilidad entrante y saliente con el fin de que al cierre de la vigencia 2024 se evidencie el total de la movilidad .</t>
  </si>
  <si>
    <t>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a nivel alto, ni extremo, por lo tanto, no se requiere evaluación de controles de parte de la Dirección de Control Interno, tal como lo indica el procedimiento ESGP05_V22 GESTIÓN DEL RIESGO Y LAS OPORTUNIDADES.</t>
  </si>
  <si>
    <t>En seguimiento al proceso Dialogando con el Mundo, se evidencia que a la fecha se encuentran vigentes 35 convenios suscritos con diferentes universidades de diversos países. Asimismo, durante la vigencia IPA 2025 se registraron un total de 112 movilidades académicas, de las cuales 41 corresponden a estudiantes entrantes y 71 a estudiantes salientes. Para estas movilidades, el proceso allegó la documentación correspondiente, entre la cual se encuentran: Acta de Compromiso del Acudiente, Acta de Compromiso del Estudiante, Autorización para el Tratamiento de Datos, Solicitud de Movilidad Académica y el Informe de Resultados de Movilidad.</t>
  </si>
  <si>
    <t>En seguimiento al proceso Dialogando con el Mundo, se evidencia que durante la vigencia IPA 2025 se registraron un total de 112 movilidades académicas, de las cuales 41 correspondieron a estudiantes entrantes y 71 a estudiantes salientes. Para su desarrollo, el proceso adelantó socializaciones y presentó como soporte listas de asistencia e informes de resultados académicos.</t>
  </si>
  <si>
    <t>Se identifica riesgo no identificado desde la vigencia 2024, sin embargo, a la fecha no se ha estructurado.</t>
  </si>
  <si>
    <t>En seguimiento al proceso Dialogando con el Mundo, se evidencia que durante la vigencia IPA 2025 se registraron un total de 112 movilidades académicas, de las cuales 41 correspondieron a estudiantes entrantes y 71 a estudiantes salientes. Como soporte de estos resultados, el proceso presenta informes y videos.
Adicionalmente, respecto a las actividades desarrolladas por el proceso MDM (Aulas Espejo, Talleres, Webinars, Foros), se allegan los certificados de asistencia correspondientes. Algunos certificados aún están pendientes, ya que se encuentran en proceso de emisión.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</si>
</sst>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9" x14ac:knownFonts="1">
    <font>
      <sz val="11"/>
      <color theme="1"/>
      <name val="Calibri"/>
      <family val="2"/>
      <scheme val="minor"/>
    </font>
    <font>
      <b/>
      <sz val="11"/>
      <color theme="1"/>
      <name val="Calibri"/>
      <family val="2"/>
      <scheme val="minor"/>
    </font>
    <font>
      <sz val="11"/>
      <color theme="0"/>
      <name val="Arial"/>
      <family val="2"/>
    </font>
    <font>
      <sz val="11"/>
      <name val="Calibri"/>
      <family val="2"/>
      <scheme val="minor"/>
    </font>
    <font>
      <b/>
      <sz val="11"/>
      <color theme="0"/>
      <name val="Arial"/>
      <family val="2"/>
    </font>
    <font>
      <sz val="11"/>
      <color theme="0" tint="-0.14999847407452621"/>
      <name val="Calibri"/>
      <family val="2"/>
      <scheme val="minor"/>
    </font>
    <font>
      <sz val="11"/>
      <color theme="1"/>
      <name val="Arial"/>
      <family val="2"/>
    </font>
    <font>
      <sz val="11"/>
      <color theme="0" tint="-0.14999847407452621"/>
      <name val="Arial"/>
      <family val="2"/>
    </font>
    <font>
      <b/>
      <sz val="22"/>
      <color theme="0"/>
      <name val="Arial"/>
      <family val="2"/>
    </font>
    <font>
      <sz val="14"/>
      <color theme="0"/>
      <name val="Arial"/>
      <family val="2"/>
    </font>
    <font>
      <sz val="9"/>
      <color theme="1"/>
      <name val="Arial"/>
      <family val="2"/>
    </font>
    <font>
      <sz val="9"/>
      <name val="Arial"/>
      <family val="2"/>
    </font>
    <font>
      <sz val="10"/>
      <color theme="0"/>
      <name val="Arial"/>
      <family val="2"/>
    </font>
    <font>
      <sz val="9"/>
      <color theme="0"/>
      <name val="Arial"/>
      <family val="2"/>
    </font>
    <font>
      <sz val="8"/>
      <color theme="0"/>
      <name val="Arial"/>
      <family val="2"/>
    </font>
    <font>
      <sz val="9"/>
      <color theme="1"/>
      <name val="Tahoma"/>
      <family val="2"/>
    </font>
    <font>
      <sz val="9"/>
      <name val="Tahoma"/>
      <family val="2"/>
    </font>
    <font>
      <b/>
      <sz val="11"/>
      <color indexed="81"/>
      <name val="Tahoma"/>
      <family val="2"/>
    </font>
    <font>
      <sz val="11"/>
      <color indexed="81"/>
      <name val="Tahoma"/>
      <family val="2"/>
    </font>
    <font>
      <sz val="12"/>
      <color indexed="81"/>
      <name val="Tahoma"/>
      <family val="2"/>
    </font>
    <font>
      <b/>
      <sz val="12"/>
      <name val="Arial"/>
      <family val="2"/>
    </font>
    <font>
      <b/>
      <sz val="12"/>
      <color theme="0"/>
      <name val="Arial"/>
      <family val="2"/>
    </font>
    <font>
      <sz val="12"/>
      <color theme="0" tint="-0.14999847407452621"/>
      <name val="Calibri"/>
      <family val="2"/>
      <scheme val="minor"/>
    </font>
    <font>
      <sz val="12"/>
      <color theme="1"/>
      <name val="Calibri"/>
      <family val="2"/>
      <scheme val="minor"/>
    </font>
    <font>
      <sz val="12"/>
      <color theme="0"/>
      <name val="Arial"/>
      <family val="2"/>
    </font>
    <font>
      <sz val="11"/>
      <color rgb="FF000000"/>
      <name val="Arial"/>
      <family val="2"/>
    </font>
    <font>
      <b/>
      <sz val="14"/>
      <color theme="0"/>
      <name val="Arial"/>
      <family val="2"/>
    </font>
    <font>
      <i/>
      <sz val="11"/>
      <color theme="1"/>
      <name val="Arial"/>
      <family val="2"/>
    </font>
    <font>
      <b/>
      <sz val="11"/>
      <color theme="1"/>
      <name val="Arial"/>
      <family val="2"/>
    </font>
    <font>
      <sz val="10"/>
      <color rgb="FF000000"/>
      <name val="Arial"/>
      <family val="2"/>
    </font>
    <font>
      <b/>
      <i/>
      <sz val="11"/>
      <color theme="1"/>
      <name val="Arial"/>
      <family val="2"/>
    </font>
    <font>
      <b/>
      <sz val="11"/>
      <color rgb="FF000000"/>
      <name val="Arial"/>
      <family val="2"/>
    </font>
    <font>
      <sz val="11"/>
      <color theme="1"/>
      <name val="Calibri"/>
      <family val="2"/>
      <scheme val="minor"/>
    </font>
    <font>
      <sz val="11"/>
      <name val="Arial"/>
      <family val="2"/>
    </font>
    <font>
      <b/>
      <sz val="12"/>
      <color theme="1"/>
      <name val="Arial"/>
      <family val="2"/>
    </font>
    <font>
      <b/>
      <sz val="14"/>
      <color theme="1"/>
      <name val="Arial"/>
      <family val="2"/>
    </font>
    <font>
      <b/>
      <sz val="24"/>
      <color theme="1"/>
      <name val="Calibri"/>
      <family val="2"/>
      <scheme val="minor"/>
    </font>
    <font>
      <u/>
      <sz val="11"/>
      <color theme="10"/>
      <name val="Calibri"/>
      <family val="2"/>
      <scheme val="minor"/>
    </font>
    <font>
      <b/>
      <sz val="11"/>
      <name val="Calibri"/>
      <family val="2"/>
      <scheme val="minor"/>
    </font>
    <font>
      <b/>
      <sz val="6"/>
      <name val="Calibri"/>
      <family val="2"/>
      <scheme val="minor"/>
    </font>
    <font>
      <b/>
      <sz val="20"/>
      <color theme="1"/>
      <name val="Calibri"/>
      <family val="2"/>
      <scheme val="minor"/>
    </font>
    <font>
      <b/>
      <sz val="14"/>
      <name val="Arial"/>
      <family val="2"/>
    </font>
    <font>
      <sz val="11"/>
      <color rgb="FF000000"/>
      <name val="Calibri"/>
      <family val="2"/>
      <scheme val="minor"/>
    </font>
    <font>
      <b/>
      <sz val="11"/>
      <name val="Arial"/>
      <family val="2"/>
    </font>
    <font>
      <sz val="11"/>
      <color theme="0"/>
      <name val="Calibri"/>
      <family val="2"/>
      <scheme val="minor"/>
    </font>
    <font>
      <b/>
      <sz val="12"/>
      <color theme="0"/>
      <name val="Calibri"/>
      <family val="2"/>
      <scheme val="minor"/>
    </font>
    <font>
      <sz val="12"/>
      <color theme="0"/>
      <name val="Calibri"/>
      <family val="2"/>
      <scheme val="minor"/>
    </font>
    <font>
      <b/>
      <sz val="10"/>
      <color theme="0"/>
      <name val="Arial"/>
      <family val="2"/>
    </font>
    <font>
      <sz val="12"/>
      <color theme="1"/>
      <name val="Arial"/>
      <family val="2"/>
    </font>
    <font>
      <b/>
      <sz val="10"/>
      <color theme="1"/>
      <name val="Arial"/>
      <family val="2"/>
    </font>
    <font>
      <sz val="10"/>
      <name val="Arial"/>
      <family val="2"/>
    </font>
    <font>
      <sz val="10"/>
      <color theme="1"/>
      <name val="Arial"/>
      <family val="2"/>
    </font>
    <font>
      <b/>
      <sz val="10"/>
      <name val="Arial"/>
      <family val="2"/>
    </font>
    <font>
      <sz val="11"/>
      <color theme="1"/>
      <name val="Century Gothic"/>
      <family val="2"/>
    </font>
    <font>
      <b/>
      <sz val="11"/>
      <color theme="1"/>
      <name val="Century Gothic"/>
      <family val="2"/>
    </font>
    <font>
      <b/>
      <sz val="16"/>
      <color theme="1"/>
      <name val="Arial"/>
      <family val="2"/>
    </font>
    <font>
      <b/>
      <i/>
      <sz val="11"/>
      <color rgb="FF007B3E"/>
      <name val="Arial"/>
      <family val="2"/>
    </font>
    <font>
      <i/>
      <sz val="11"/>
      <color rgb="FF007B3E"/>
      <name val="Arial"/>
      <family val="2"/>
    </font>
    <font>
      <sz val="11"/>
      <color rgb="FFFF0000"/>
      <name val="Arial"/>
      <family val="2"/>
    </font>
    <font>
      <b/>
      <i/>
      <sz val="12"/>
      <color theme="0"/>
      <name val="Arial"/>
      <family val="2"/>
    </font>
    <font>
      <u/>
      <sz val="11"/>
      <color theme="0"/>
      <name val="Calibri"/>
      <family val="2"/>
      <scheme val="minor"/>
    </font>
    <font>
      <b/>
      <sz val="24"/>
      <color theme="1"/>
      <name val="Century Gothic"/>
      <family val="2"/>
    </font>
    <font>
      <b/>
      <sz val="11"/>
      <color rgb="FF292929"/>
      <name val="Arial"/>
      <family val="2"/>
    </font>
    <font>
      <b/>
      <u/>
      <sz val="10"/>
      <color theme="0"/>
      <name val="Century Gothic"/>
      <family val="2"/>
    </font>
    <font>
      <sz val="11"/>
      <color rgb="FF242424"/>
      <name val="Arial"/>
      <family val="2"/>
    </font>
    <font>
      <sz val="10"/>
      <color rgb="FFFF0000"/>
      <name val="Arial"/>
      <family val="2"/>
    </font>
    <font>
      <b/>
      <sz val="11"/>
      <color rgb="FF242424"/>
      <name val="Arial"/>
      <family val="2"/>
    </font>
    <font>
      <b/>
      <u/>
      <sz val="11"/>
      <color rgb="FF242424"/>
      <name val="Arial"/>
      <family val="2"/>
    </font>
    <font>
      <sz val="11"/>
      <color theme="1"/>
      <name val="Aptos"/>
      <family val="2"/>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B050"/>
        <bgColor indexed="64"/>
      </patternFill>
    </fill>
    <fill>
      <patternFill patternType="solid">
        <fgColor rgb="FFFF0000"/>
        <bgColor indexed="64"/>
      </patternFill>
    </fill>
    <fill>
      <patternFill patternType="solid">
        <fgColor rgb="FFFF6600"/>
        <bgColor indexed="64"/>
      </patternFill>
    </fill>
    <fill>
      <patternFill patternType="solid">
        <fgColor rgb="FF0F3D38"/>
        <bgColor indexed="64"/>
      </patternFill>
    </fill>
    <fill>
      <patternFill patternType="solid">
        <fgColor rgb="FFEDE395"/>
        <bgColor indexed="64"/>
      </patternFill>
    </fill>
    <fill>
      <patternFill patternType="solid">
        <fgColor rgb="FFFBE122"/>
        <bgColor indexed="64"/>
      </patternFill>
    </fill>
    <fill>
      <patternFill patternType="solid">
        <fgColor rgb="FF00482B"/>
        <bgColor indexed="64"/>
      </patternFill>
    </fill>
    <fill>
      <patternFill patternType="solid">
        <fgColor rgb="FFDAAA00"/>
        <bgColor indexed="64"/>
      </patternFill>
    </fill>
    <fill>
      <patternFill patternType="solid">
        <fgColor rgb="FF4E4B48"/>
        <bgColor indexed="64"/>
      </patternFill>
    </fill>
    <fill>
      <patternFill patternType="solid">
        <fgColor rgb="FF79C000"/>
        <bgColor indexed="64"/>
      </patternFill>
    </fill>
    <fill>
      <patternFill patternType="solid">
        <fgColor rgb="FF92D050"/>
        <bgColor indexed="64"/>
      </patternFill>
    </fill>
    <fill>
      <patternFill patternType="solid">
        <fgColor rgb="FF66FF66"/>
        <bgColor indexed="64"/>
      </patternFill>
    </fill>
    <fill>
      <patternFill patternType="solid">
        <fgColor rgb="FFC00000"/>
        <bgColor indexed="64"/>
      </patternFill>
    </fill>
    <fill>
      <patternFill patternType="solid">
        <fgColor rgb="FFFF8001"/>
        <bgColor indexed="64"/>
      </patternFill>
    </fill>
    <fill>
      <patternFill patternType="solid">
        <fgColor rgb="FFFF8811"/>
        <bgColor indexed="64"/>
      </patternFill>
    </fill>
    <fill>
      <patternFill patternType="solid">
        <fgColor rgb="FFFC5D04"/>
        <bgColor indexed="64"/>
      </patternFill>
    </fill>
    <fill>
      <patternFill patternType="solid">
        <fgColor rgb="FF007B3E"/>
        <bgColor indexed="64"/>
      </patternFill>
    </fill>
    <fill>
      <patternFill patternType="solid">
        <fgColor rgb="FFFFE122"/>
        <bgColor indexed="64"/>
      </patternFill>
    </fill>
    <fill>
      <patternFill patternType="solid">
        <fgColor theme="5" tint="0.39997558519241921"/>
        <bgColor indexed="64"/>
      </patternFill>
    </fill>
  </fills>
  <borders count="79">
    <border>
      <left/>
      <right/>
      <top/>
      <bottom/>
      <diagonal/>
    </border>
    <border>
      <left style="thin">
        <color rgb="FF4B514E"/>
      </left>
      <right style="thin">
        <color rgb="FF4B514E"/>
      </right>
      <top style="thin">
        <color rgb="FF4B514E"/>
      </top>
      <bottom style="thin">
        <color rgb="FF4B514E"/>
      </bottom>
      <diagonal/>
    </border>
    <border>
      <left style="thin">
        <color rgb="FF4B514E"/>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style="thin">
        <color rgb="FF4B514E"/>
      </right>
      <top style="thin">
        <color rgb="FF4B514E"/>
      </top>
      <bottom/>
      <diagonal/>
    </border>
    <border>
      <left/>
      <right/>
      <top style="thin">
        <color rgb="FF4B514E"/>
      </top>
      <bottom style="thin">
        <color rgb="FF4B514E"/>
      </bottom>
      <diagonal/>
    </border>
    <border>
      <left style="thin">
        <color rgb="FF4B514E"/>
      </left>
      <right style="thin">
        <color rgb="FF4B514E"/>
      </right>
      <top/>
      <bottom style="thin">
        <color rgb="FF4B514E"/>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rgb="FF4B514E"/>
      </left>
      <right style="thin">
        <color indexed="64"/>
      </right>
      <top style="thin">
        <color rgb="FF4B514E"/>
      </top>
      <bottom style="thin">
        <color rgb="FF4B514E"/>
      </bottom>
      <diagonal/>
    </border>
    <border>
      <left style="thin">
        <color indexed="64"/>
      </left>
      <right/>
      <top style="thin">
        <color rgb="FF4B514E"/>
      </top>
      <bottom style="thin">
        <color rgb="FF4B514E"/>
      </bottom>
      <diagonal/>
    </border>
    <border>
      <left style="thin">
        <color indexed="64"/>
      </left>
      <right style="thin">
        <color indexed="64"/>
      </right>
      <top style="thin">
        <color rgb="FF4B514E"/>
      </top>
      <bottom style="thin">
        <color rgb="FF4B514E"/>
      </bottom>
      <diagonal/>
    </border>
    <border>
      <left style="thin">
        <color indexed="64"/>
      </left>
      <right style="thin">
        <color rgb="FF4B514E"/>
      </right>
      <top style="thin">
        <color rgb="FF4B514E"/>
      </top>
      <bottom style="thin">
        <color rgb="FF4B514E"/>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rgb="FF4E4B48"/>
      </left>
      <right style="thin">
        <color rgb="FF4E4B48"/>
      </right>
      <top style="thin">
        <color rgb="FF4E4B48"/>
      </top>
      <bottom style="thin">
        <color rgb="FF4E4B48"/>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rgb="FF4B514E"/>
      </left>
      <right/>
      <top style="thin">
        <color rgb="FF4B514E"/>
      </top>
      <bottom/>
      <diagonal/>
    </border>
    <border>
      <left/>
      <right style="thin">
        <color rgb="FF4B514E"/>
      </right>
      <top style="thin">
        <color rgb="FF4B514E"/>
      </top>
      <bottom/>
      <diagonal/>
    </border>
    <border>
      <left style="thin">
        <color rgb="FF4B514E"/>
      </left>
      <right/>
      <top/>
      <bottom style="thin">
        <color rgb="FF4B514E"/>
      </bottom>
      <diagonal/>
    </border>
    <border>
      <left/>
      <right style="thin">
        <color rgb="FF4B514E"/>
      </right>
      <top/>
      <bottom style="thin">
        <color rgb="FF4B514E"/>
      </bottom>
      <diagonal/>
    </border>
    <border>
      <left style="thin">
        <color theme="1" tint="0.249977111117893"/>
      </left>
      <right/>
      <top style="thin">
        <color rgb="FF4B514E"/>
      </top>
      <bottom style="thin">
        <color rgb="FF4B514E"/>
      </bottom>
      <diagonal/>
    </border>
    <border>
      <left style="thin">
        <color theme="1" tint="0.249977111117893"/>
      </left>
      <right style="thin">
        <color rgb="FF4B514E"/>
      </right>
      <top style="thin">
        <color theme="1" tint="0.249977111117893"/>
      </top>
      <bottom style="thin">
        <color rgb="FF4B514E"/>
      </bottom>
      <diagonal/>
    </border>
    <border>
      <left style="thin">
        <color rgb="FF4B514E"/>
      </left>
      <right style="thin">
        <color rgb="FF4B514E"/>
      </right>
      <top style="thin">
        <color theme="1" tint="0.249977111117893"/>
      </top>
      <bottom style="thin">
        <color rgb="FF4B514E"/>
      </bottom>
      <diagonal/>
    </border>
    <border>
      <left style="thin">
        <color rgb="FF4B514E"/>
      </left>
      <right style="thin">
        <color theme="1" tint="0.249977111117893"/>
      </right>
      <top style="thin">
        <color theme="1" tint="0.249977111117893"/>
      </top>
      <bottom style="thin">
        <color rgb="FF4B514E"/>
      </bottom>
      <diagonal/>
    </border>
    <border>
      <left style="thin">
        <color theme="1" tint="0.249977111117893"/>
      </left>
      <right style="thin">
        <color rgb="FF4B514E"/>
      </right>
      <top style="thin">
        <color rgb="FF4B514E"/>
      </top>
      <bottom style="thin">
        <color theme="1" tint="0.249977111117893"/>
      </bottom>
      <diagonal/>
    </border>
    <border>
      <left style="thin">
        <color rgb="FF4B514E"/>
      </left>
      <right style="thin">
        <color rgb="FF4B514E"/>
      </right>
      <top style="thin">
        <color rgb="FF4B514E"/>
      </top>
      <bottom style="thin">
        <color theme="1" tint="0.249977111117893"/>
      </bottom>
      <diagonal/>
    </border>
    <border>
      <left style="thin">
        <color rgb="FF4B514E"/>
      </left>
      <right style="thin">
        <color theme="1" tint="0.249977111117893"/>
      </right>
      <top style="thin">
        <color rgb="FF4B514E"/>
      </top>
      <bottom style="thin">
        <color theme="1" tint="0.249977111117893"/>
      </bottom>
      <diagonal/>
    </border>
    <border>
      <left style="thin">
        <color rgb="FF4B514E"/>
      </left>
      <right/>
      <top/>
      <bottom/>
      <diagonal/>
    </border>
    <border>
      <left/>
      <right style="thin">
        <color rgb="FF4B514E"/>
      </right>
      <top/>
      <bottom/>
      <diagonal/>
    </border>
    <border>
      <left style="thin">
        <color rgb="FF4E4B48"/>
      </left>
      <right/>
      <top style="thin">
        <color rgb="FF4E4B48"/>
      </top>
      <bottom style="thin">
        <color rgb="FF4E4B48"/>
      </bottom>
      <diagonal/>
    </border>
    <border>
      <left/>
      <right/>
      <top style="thin">
        <color rgb="FF4E4B48"/>
      </top>
      <bottom style="thin">
        <color rgb="FF4E4B48"/>
      </bottom>
      <diagonal/>
    </border>
    <border>
      <left/>
      <right style="thin">
        <color rgb="FF4E4B48"/>
      </right>
      <top style="thin">
        <color rgb="FF4E4B48"/>
      </top>
      <bottom style="thin">
        <color rgb="FF4E4B48"/>
      </bottom>
      <diagonal/>
    </border>
    <border>
      <left style="thin">
        <color rgb="FF4B514E"/>
      </left>
      <right style="thin">
        <color rgb="FF4B514E"/>
      </right>
      <top/>
      <bottom/>
      <diagonal/>
    </border>
    <border>
      <left/>
      <right/>
      <top/>
      <bottom style="thin">
        <color rgb="FF4B514E"/>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4B514E"/>
      </left>
      <right style="thin">
        <color rgb="FF4B514E"/>
      </right>
      <top style="thin">
        <color rgb="FF4B514E"/>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rgb="FF4B514E"/>
      </left>
      <right style="thin">
        <color rgb="FF4B514E"/>
      </right>
      <top style="thin">
        <color rgb="FF000000"/>
      </top>
      <bottom/>
      <diagonal/>
    </border>
    <border>
      <left style="thin">
        <color rgb="FF4B514E"/>
      </left>
      <right style="thin">
        <color rgb="FF4B514E"/>
      </right>
      <top style="thin">
        <color theme="1" tint="0.249977111117893"/>
      </top>
      <bottom/>
      <diagonal/>
    </border>
    <border>
      <left style="thin">
        <color rgb="FF000000"/>
      </left>
      <right style="thin">
        <color rgb="FF4B514E"/>
      </right>
      <top style="thin">
        <color rgb="FF4B514E"/>
      </top>
      <bottom/>
      <diagonal/>
    </border>
    <border>
      <left style="thin">
        <color rgb="FF000000"/>
      </left>
      <right style="thin">
        <color rgb="FF4B514E"/>
      </right>
      <top/>
      <bottom style="thin">
        <color rgb="FF4B514E"/>
      </bottom>
      <diagonal/>
    </border>
    <border>
      <left style="thin">
        <color rgb="FF000000"/>
      </left>
      <right style="thin">
        <color rgb="FF000000"/>
      </right>
      <top style="thin">
        <color rgb="FF4B514E"/>
      </top>
      <bottom/>
      <diagonal/>
    </border>
    <border>
      <left style="thin">
        <color rgb="FF000000"/>
      </left>
      <right style="thin">
        <color rgb="FF000000"/>
      </right>
      <top/>
      <bottom style="thin">
        <color rgb="FF4B514E"/>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4B514E"/>
      </left>
      <right style="thin">
        <color rgb="FF000000"/>
      </right>
      <top style="thin">
        <color rgb="FF4B514E"/>
      </top>
      <bottom/>
      <diagonal/>
    </border>
    <border>
      <left style="thin">
        <color rgb="FF4B514E"/>
      </left>
      <right style="thin">
        <color rgb="FF000000"/>
      </right>
      <top/>
      <bottom style="thin">
        <color rgb="FF4B514E"/>
      </bottom>
      <diagonal/>
    </border>
    <border>
      <left/>
      <right/>
      <top style="thin">
        <color indexed="64"/>
      </top>
      <bottom style="thin">
        <color rgb="FF4B514E"/>
      </bottom>
      <diagonal/>
    </border>
  </borders>
  <cellStyleXfs count="4">
    <xf numFmtId="0" fontId="0" fillId="0" borderId="0"/>
    <xf numFmtId="0" fontId="37" fillId="0" borderId="0" applyNumberFormat="0" applyFill="0" applyBorder="0" applyAlignment="0" applyProtection="0"/>
    <xf numFmtId="9" fontId="32" fillId="0" borderId="0" applyFont="0" applyFill="0" applyBorder="0" applyAlignment="0" applyProtection="0"/>
    <xf numFmtId="0" fontId="50" fillId="0" borderId="0"/>
  </cellStyleXfs>
  <cellXfs count="618">
    <xf numFmtId="0" fontId="0" fillId="0" borderId="0" xfId="0"/>
    <xf numFmtId="0" fontId="0" fillId="0" borderId="0" xfId="0" applyAlignment="1">
      <alignment wrapText="1"/>
    </xf>
    <xf numFmtId="0" fontId="6" fillId="4" borderId="0" xfId="0" applyFont="1" applyFill="1"/>
    <xf numFmtId="0" fontId="6" fillId="2" borderId="1" xfId="0" applyFont="1" applyFill="1" applyBorder="1" applyAlignment="1" applyProtection="1">
      <alignment horizontal="justify" vertical="center" wrapText="1"/>
      <protection locked="0"/>
    </xf>
    <xf numFmtId="0" fontId="6" fillId="2" borderId="1" xfId="0" applyFont="1" applyFill="1" applyBorder="1" applyAlignment="1" applyProtection="1">
      <alignment horizontal="center" vertical="center" wrapText="1"/>
      <protection locked="0"/>
    </xf>
    <xf numFmtId="0" fontId="10" fillId="5" borderId="1" xfId="0" applyFont="1" applyFill="1" applyBorder="1" applyAlignment="1" applyProtection="1">
      <alignment horizontal="center" vertical="center" wrapText="1"/>
      <protection hidden="1"/>
    </xf>
    <xf numFmtId="0" fontId="10" fillId="3" borderId="1" xfId="0" applyFont="1" applyFill="1" applyBorder="1" applyAlignment="1" applyProtection="1">
      <alignment horizontal="center" vertical="center" wrapText="1"/>
      <protection hidden="1"/>
    </xf>
    <xf numFmtId="0" fontId="11" fillId="3" borderId="1" xfId="0" applyFont="1" applyFill="1" applyBorder="1" applyAlignment="1" applyProtection="1">
      <alignment horizontal="center" vertical="center" wrapText="1"/>
      <protection hidden="1"/>
    </xf>
    <xf numFmtId="0" fontId="6" fillId="5" borderId="1" xfId="0" applyFont="1" applyFill="1" applyBorder="1" applyProtection="1">
      <protection hidden="1"/>
    </xf>
    <xf numFmtId="0" fontId="6" fillId="3" borderId="1" xfId="0" applyFont="1" applyFill="1" applyBorder="1" applyProtection="1">
      <protection hidden="1"/>
    </xf>
    <xf numFmtId="0" fontId="6" fillId="7" borderId="1" xfId="0" applyFont="1" applyFill="1" applyBorder="1" applyProtection="1">
      <protection hidden="1"/>
    </xf>
    <xf numFmtId="0" fontId="6" fillId="6" borderId="1" xfId="0" applyFont="1" applyFill="1" applyBorder="1" applyProtection="1">
      <protection hidden="1"/>
    </xf>
    <xf numFmtId="0" fontId="0" fillId="4" borderId="0" xfId="0" applyFill="1" applyProtection="1">
      <protection hidden="1"/>
    </xf>
    <xf numFmtId="0" fontId="3" fillId="4" borderId="0" xfId="0" applyFont="1" applyFill="1" applyProtection="1">
      <protection hidden="1"/>
    </xf>
    <xf numFmtId="0" fontId="5" fillId="4" borderId="0" xfId="0" applyFont="1" applyFill="1" applyProtection="1">
      <protection hidden="1"/>
    </xf>
    <xf numFmtId="0" fontId="6" fillId="2" borderId="1" xfId="0" applyFont="1" applyFill="1" applyBorder="1" applyAlignment="1" applyProtection="1">
      <alignment horizontal="center" vertical="center" wrapText="1"/>
      <protection hidden="1"/>
    </xf>
    <xf numFmtId="0" fontId="6" fillId="2" borderId="1" xfId="0" applyFont="1" applyFill="1" applyBorder="1" applyAlignment="1" applyProtection="1">
      <alignment horizontal="justify" vertical="center" wrapText="1"/>
      <protection hidden="1"/>
    </xf>
    <xf numFmtId="0" fontId="0" fillId="2" borderId="1" xfId="0" applyFill="1" applyBorder="1" applyAlignment="1" applyProtection="1">
      <alignment horizontal="center" vertical="center" wrapText="1"/>
      <protection hidden="1"/>
    </xf>
    <xf numFmtId="0" fontId="15" fillId="6" borderId="1" xfId="0" applyFont="1" applyFill="1" applyBorder="1" applyAlignment="1" applyProtection="1">
      <alignment horizontal="center" vertical="center" wrapText="1"/>
      <protection hidden="1"/>
    </xf>
    <xf numFmtId="0" fontId="0" fillId="4" borderId="0" xfId="0" applyFill="1" applyAlignment="1">
      <alignment vertical="center"/>
    </xf>
    <xf numFmtId="0" fontId="0" fillId="4" borderId="0" xfId="0" applyFill="1" applyAlignment="1">
      <alignment horizontal="center" vertical="center"/>
    </xf>
    <xf numFmtId="14" fontId="0" fillId="2" borderId="1" xfId="0" applyNumberFormat="1" applyFill="1" applyBorder="1" applyAlignment="1" applyProtection="1">
      <alignment horizontal="center" vertical="center"/>
      <protection locked="0"/>
    </xf>
    <xf numFmtId="0" fontId="0" fillId="4" borderId="0" xfId="0" applyFill="1" applyAlignment="1">
      <alignment horizontal="justify" vertical="center" wrapText="1"/>
    </xf>
    <xf numFmtId="0" fontId="0" fillId="2" borderId="1" xfId="0" applyFill="1" applyBorder="1" applyAlignment="1" applyProtection="1">
      <alignment horizontal="justify" vertical="center" wrapText="1"/>
      <protection locked="0"/>
    </xf>
    <xf numFmtId="0" fontId="6" fillId="4" borderId="0" xfId="0" applyFont="1" applyFill="1" applyAlignment="1">
      <alignment vertical="center" wrapText="1"/>
    </xf>
    <xf numFmtId="0" fontId="6" fillId="2" borderId="1" xfId="0" applyFont="1" applyFill="1" applyBorder="1" applyAlignment="1">
      <alignment horizontal="justify" vertical="center" wrapText="1"/>
    </xf>
    <xf numFmtId="0" fontId="6" fillId="0" borderId="1" xfId="0" applyFont="1" applyBorder="1" applyAlignment="1">
      <alignment horizontal="left" vertical="center" wrapText="1"/>
    </xf>
    <xf numFmtId="0" fontId="6" fillId="4" borderId="0" xfId="0" applyFont="1" applyFill="1" applyAlignment="1">
      <alignment vertical="center"/>
    </xf>
    <xf numFmtId="0" fontId="23" fillId="4" borderId="0" xfId="0" applyFont="1" applyFill="1" applyAlignment="1">
      <alignment vertical="center"/>
    </xf>
    <xf numFmtId="0" fontId="5" fillId="4" borderId="0" xfId="0" applyFont="1" applyFill="1" applyAlignment="1">
      <alignment vertical="center"/>
    </xf>
    <xf numFmtId="0" fontId="22" fillId="4" borderId="0" xfId="0" applyFont="1" applyFill="1" applyAlignment="1">
      <alignment vertical="center"/>
    </xf>
    <xf numFmtId="0" fontId="0" fillId="4" borderId="0" xfId="0" applyFill="1" applyAlignment="1" applyProtection="1">
      <alignment vertical="center"/>
      <protection locked="0"/>
    </xf>
    <xf numFmtId="0" fontId="6" fillId="0" borderId="1" xfId="0" applyFont="1" applyBorder="1" applyAlignment="1" applyProtection="1">
      <alignment vertical="center"/>
      <protection locked="0"/>
    </xf>
    <xf numFmtId="0" fontId="0" fillId="4" borderId="0" xfId="0" applyFill="1"/>
    <xf numFmtId="0" fontId="6" fillId="2" borderId="1" xfId="0" applyFont="1" applyFill="1" applyBorder="1" applyAlignment="1">
      <alignment horizontal="center" vertical="center" wrapText="1"/>
    </xf>
    <xf numFmtId="0" fontId="6" fillId="2" borderId="0" xfId="0" applyFont="1" applyFill="1"/>
    <xf numFmtId="0" fontId="28" fillId="2" borderId="8" xfId="0" applyFont="1" applyFill="1" applyBorder="1" applyAlignment="1">
      <alignment horizontal="center" vertical="center" wrapText="1"/>
    </xf>
    <xf numFmtId="0" fontId="6" fillId="2" borderId="8" xfId="0" applyFont="1" applyFill="1" applyBorder="1" applyAlignment="1">
      <alignment horizontal="justify" vertical="center" wrapText="1"/>
    </xf>
    <xf numFmtId="0" fontId="6" fillId="2" borderId="0" xfId="0" applyFont="1" applyFill="1" applyAlignment="1">
      <alignment vertical="center"/>
    </xf>
    <xf numFmtId="0" fontId="28" fillId="9" borderId="8" xfId="0" applyFont="1" applyFill="1" applyBorder="1" applyAlignment="1">
      <alignment horizontal="center" vertical="center" wrapText="1"/>
    </xf>
    <xf numFmtId="0" fontId="6" fillId="9" borderId="8" xfId="0" applyFont="1" applyFill="1" applyBorder="1" applyAlignment="1">
      <alignment horizontal="justify" vertical="center" wrapText="1"/>
    </xf>
    <xf numFmtId="0" fontId="25" fillId="9" borderId="8" xfId="0" applyFont="1" applyFill="1" applyBorder="1" applyAlignment="1">
      <alignment horizontal="justify" vertical="center" wrapText="1"/>
    </xf>
    <xf numFmtId="0" fontId="25" fillId="0" borderId="8" xfId="0" applyFont="1" applyBorder="1" applyAlignment="1">
      <alignment horizontal="justify" vertical="center"/>
    </xf>
    <xf numFmtId="0" fontId="28" fillId="2" borderId="0" xfId="0" applyFont="1" applyFill="1" applyAlignment="1">
      <alignment horizontal="center" vertical="center" wrapText="1"/>
    </xf>
    <xf numFmtId="0" fontId="25" fillId="2" borderId="0" xfId="0" applyFont="1" applyFill="1" applyAlignment="1">
      <alignment horizontal="justify" vertical="center"/>
    </xf>
    <xf numFmtId="0" fontId="28" fillId="2" borderId="8" xfId="0" applyFont="1" applyFill="1" applyBorder="1" applyAlignment="1">
      <alignment horizontal="center" vertical="center"/>
    </xf>
    <xf numFmtId="0" fontId="6" fillId="9" borderId="8" xfId="0" applyFont="1" applyFill="1" applyBorder="1" applyAlignment="1">
      <alignment horizontal="center" vertical="center" wrapText="1"/>
    </xf>
    <xf numFmtId="0" fontId="6" fillId="9" borderId="8" xfId="0" applyFont="1" applyFill="1" applyBorder="1" applyAlignment="1">
      <alignment horizontal="center" vertical="center"/>
    </xf>
    <xf numFmtId="0" fontId="6" fillId="2" borderId="8" xfId="0" applyFont="1" applyFill="1" applyBorder="1" applyAlignment="1">
      <alignment horizontal="center" vertical="center" wrapText="1"/>
    </xf>
    <xf numFmtId="0" fontId="6" fillId="2" borderId="8" xfId="0" applyFont="1" applyFill="1" applyBorder="1" applyAlignment="1">
      <alignment horizontal="center" vertical="center"/>
    </xf>
    <xf numFmtId="0" fontId="25" fillId="2" borderId="8" xfId="0" applyFont="1" applyFill="1" applyBorder="1" applyAlignment="1">
      <alignment horizontal="justify" vertical="center" wrapText="1"/>
    </xf>
    <xf numFmtId="0" fontId="6" fillId="2" borderId="0" xfId="0" applyFont="1" applyFill="1" applyAlignment="1">
      <alignment horizontal="center" wrapText="1"/>
    </xf>
    <xf numFmtId="0" fontId="6" fillId="2" borderId="0" xfId="0" applyFont="1" applyFill="1" applyAlignment="1">
      <alignment vertical="center" wrapText="1"/>
    </xf>
    <xf numFmtId="0" fontId="28" fillId="2" borderId="0" xfId="0" applyFont="1" applyFill="1"/>
    <xf numFmtId="0" fontId="6" fillId="2" borderId="0" xfId="0" applyFont="1" applyFill="1" applyAlignment="1">
      <alignment horizontal="center" vertical="center"/>
    </xf>
    <xf numFmtId="0" fontId="6" fillId="9" borderId="8" xfId="0" applyFont="1" applyFill="1" applyBorder="1" applyAlignment="1">
      <alignment vertical="center" wrapText="1"/>
    </xf>
    <xf numFmtId="0" fontId="6" fillId="9" borderId="8" xfId="0" applyFont="1" applyFill="1" applyBorder="1" applyAlignment="1">
      <alignment horizontal="left" wrapText="1"/>
    </xf>
    <xf numFmtId="0" fontId="25" fillId="2" borderId="8" xfId="0" applyFont="1" applyFill="1" applyBorder="1" applyAlignment="1">
      <alignment vertical="center" wrapText="1"/>
    </xf>
    <xf numFmtId="0" fontId="25" fillId="9" borderId="8" xfId="0" applyFont="1" applyFill="1" applyBorder="1" applyAlignment="1">
      <alignment vertical="center" wrapText="1"/>
    </xf>
    <xf numFmtId="0" fontId="29" fillId="2" borderId="0" xfId="0" applyFont="1" applyFill="1" applyAlignment="1">
      <alignment vertical="center"/>
    </xf>
    <xf numFmtId="0" fontId="28" fillId="2" borderId="8" xfId="0" applyFont="1" applyFill="1" applyBorder="1" applyAlignment="1">
      <alignment horizontal="center" wrapText="1"/>
    </xf>
    <xf numFmtId="0" fontId="6" fillId="0" borderId="8" xfId="0" applyFont="1" applyBorder="1" applyAlignment="1">
      <alignment horizontal="justify" vertical="center" wrapText="1"/>
    </xf>
    <xf numFmtId="0" fontId="25" fillId="0" borderId="8" xfId="0" applyFont="1" applyBorder="1" applyAlignment="1">
      <alignment vertical="center" wrapText="1"/>
    </xf>
    <xf numFmtId="0" fontId="6" fillId="0" borderId="8" xfId="0" applyFont="1" applyBorder="1" applyAlignment="1">
      <alignment horizontal="center" vertical="center"/>
    </xf>
    <xf numFmtId="0" fontId="0" fillId="2" borderId="0" xfId="0" applyFill="1" applyAlignment="1">
      <alignment vertical="center" wrapText="1"/>
    </xf>
    <xf numFmtId="0" fontId="0" fillId="0" borderId="0" xfId="0" applyAlignment="1">
      <alignment vertical="center" wrapText="1"/>
    </xf>
    <xf numFmtId="0" fontId="28" fillId="2" borderId="0" xfId="0" applyFont="1" applyFill="1" applyAlignment="1">
      <alignment horizontal="center" vertical="center"/>
    </xf>
    <xf numFmtId="0" fontId="6" fillId="9" borderId="8" xfId="0" applyFont="1" applyFill="1" applyBorder="1" applyAlignment="1">
      <alignment horizontal="center" wrapText="1"/>
    </xf>
    <xf numFmtId="0" fontId="25" fillId="9" borderId="8" xfId="0" applyFont="1" applyFill="1" applyBorder="1" applyAlignment="1">
      <alignment horizontal="center" vertical="center"/>
    </xf>
    <xf numFmtId="0" fontId="6" fillId="2" borderId="8" xfId="0" applyFont="1" applyFill="1" applyBorder="1" applyAlignment="1">
      <alignment horizontal="center" wrapText="1"/>
    </xf>
    <xf numFmtId="0" fontId="6" fillId="9" borderId="8" xfId="0" applyFont="1" applyFill="1" applyBorder="1" applyAlignment="1">
      <alignment horizontal="center"/>
    </xf>
    <xf numFmtId="0" fontId="25" fillId="0" borderId="8" xfId="0" applyFont="1" applyBorder="1" applyAlignment="1">
      <alignment horizontal="center" vertical="center"/>
    </xf>
    <xf numFmtId="0" fontId="6" fillId="9" borderId="8" xfId="0" applyFont="1" applyFill="1" applyBorder="1"/>
    <xf numFmtId="0" fontId="6" fillId="2" borderId="8" xfId="0" applyFont="1" applyFill="1" applyBorder="1"/>
    <xf numFmtId="0" fontId="6" fillId="2" borderId="0" xfId="0" applyFont="1" applyFill="1" applyAlignment="1">
      <alignment wrapText="1"/>
    </xf>
    <xf numFmtId="0" fontId="34" fillId="2" borderId="8" xfId="0" applyFont="1" applyFill="1" applyBorder="1" applyAlignment="1">
      <alignment horizontal="center" vertical="center"/>
    </xf>
    <xf numFmtId="0" fontId="34" fillId="2" borderId="7" xfId="0" applyFont="1" applyFill="1" applyBorder="1" applyAlignment="1">
      <alignment horizontal="center" vertical="center" wrapText="1"/>
    </xf>
    <xf numFmtId="0" fontId="35" fillId="9" borderId="8" xfId="0" applyFont="1" applyFill="1" applyBorder="1" applyAlignment="1">
      <alignment horizontal="center" vertical="center" wrapText="1"/>
    </xf>
    <xf numFmtId="0" fontId="35" fillId="9" borderId="7" xfId="0" applyFont="1" applyFill="1" applyBorder="1" applyAlignment="1">
      <alignment horizontal="center" vertical="center" wrapText="1"/>
    </xf>
    <xf numFmtId="0" fontId="35" fillId="2" borderId="8" xfId="0" applyFont="1" applyFill="1" applyBorder="1" applyAlignment="1">
      <alignment horizontal="center" vertical="center"/>
    </xf>
    <xf numFmtId="0" fontId="35" fillId="2" borderId="7" xfId="0" applyFont="1" applyFill="1" applyBorder="1" applyAlignment="1">
      <alignment horizontal="center" vertical="center" wrapText="1"/>
    </xf>
    <xf numFmtId="0" fontId="34" fillId="2" borderId="8" xfId="0" applyFont="1" applyFill="1" applyBorder="1" applyAlignment="1">
      <alignment horizontal="center" vertical="center" wrapText="1"/>
    </xf>
    <xf numFmtId="0" fontId="6" fillId="4" borderId="0" xfId="0" applyFont="1" applyFill="1" applyAlignment="1">
      <alignment horizontal="center" vertical="center"/>
    </xf>
    <xf numFmtId="0" fontId="10" fillId="0" borderId="1" xfId="0" applyFont="1" applyBorder="1" applyAlignment="1" applyProtection="1">
      <alignment horizontal="center" vertical="center" wrapText="1"/>
      <protection hidden="1"/>
    </xf>
    <xf numFmtId="0" fontId="0" fillId="0" borderId="0" xfId="0"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42" fillId="0" borderId="1" xfId="0" applyFont="1" applyBorder="1" applyAlignment="1">
      <alignment horizontal="center" vertical="center" wrapText="1"/>
    </xf>
    <xf numFmtId="0" fontId="0" fillId="0" borderId="1" xfId="0" applyBorder="1" applyAlignment="1" applyProtection="1">
      <alignment horizontal="center" vertical="center" textRotation="90" wrapText="1"/>
      <protection locked="0"/>
    </xf>
    <xf numFmtId="49" fontId="0" fillId="0" borderId="1" xfId="0" applyNumberFormat="1" applyBorder="1" applyAlignment="1" applyProtection="1">
      <alignment horizontal="center" vertical="center" wrapText="1"/>
      <protection locked="0"/>
    </xf>
    <xf numFmtId="49" fontId="42" fillId="0" borderId="1" xfId="0" applyNumberFormat="1" applyFont="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0" fillId="0" borderId="1" xfId="0" applyBorder="1" applyAlignment="1" applyProtection="1">
      <alignment horizontal="center" vertical="top" wrapText="1"/>
      <protection locked="0"/>
    </xf>
    <xf numFmtId="0" fontId="0" fillId="0" borderId="1" xfId="0" applyBorder="1" applyAlignment="1" applyProtection="1">
      <alignment horizontal="center" vertical="center"/>
      <protection locked="0"/>
    </xf>
    <xf numFmtId="0" fontId="3" fillId="0" borderId="1" xfId="0" applyFont="1" applyBorder="1" applyAlignment="1" applyProtection="1">
      <alignment horizontal="center" wrapText="1"/>
      <protection locked="0"/>
    </xf>
    <xf numFmtId="0" fontId="0" fillId="0" borderId="1" xfId="0" applyBorder="1" applyAlignment="1">
      <alignment horizontal="center" vertical="center" wrapText="1"/>
    </xf>
    <xf numFmtId="0" fontId="40" fillId="0" borderId="0" xfId="0" applyFont="1" applyAlignment="1" applyProtection="1">
      <alignment vertical="center" wrapText="1"/>
      <protection locked="0"/>
    </xf>
    <xf numFmtId="0" fontId="38" fillId="0" borderId="0" xfId="1" applyFont="1" applyBorder="1" applyAlignment="1" applyProtection="1">
      <alignment horizontal="center" wrapText="1"/>
      <protection locked="0"/>
    </xf>
    <xf numFmtId="0" fontId="0" fillId="0" borderId="0" xfId="0" applyAlignment="1">
      <alignment horizontal="center" vertical="center" wrapText="1"/>
    </xf>
    <xf numFmtId="0" fontId="0" fillId="0" borderId="6" xfId="0" applyBorder="1" applyAlignment="1">
      <alignment horizontal="center" vertical="center" wrapText="1"/>
    </xf>
    <xf numFmtId="0" fontId="47" fillId="11" borderId="8" xfId="0" applyFont="1" applyFill="1" applyBorder="1" applyAlignment="1">
      <alignment horizontal="center" vertical="center" wrapText="1"/>
    </xf>
    <xf numFmtId="0" fontId="47" fillId="13" borderId="8" xfId="0" applyFont="1" applyFill="1" applyBorder="1" applyAlignment="1">
      <alignment horizontal="center" vertical="center" wrapText="1"/>
    </xf>
    <xf numFmtId="0" fontId="21" fillId="11" borderId="1" xfId="0" applyFont="1" applyFill="1" applyBorder="1" applyAlignment="1" applyProtection="1">
      <alignment horizontal="center" vertical="center" wrapText="1"/>
      <protection locked="0"/>
    </xf>
    <xf numFmtId="0" fontId="4" fillId="11" borderId="1" xfId="0" applyFont="1" applyFill="1" applyBorder="1" applyAlignment="1" applyProtection="1">
      <alignment horizontal="center" vertical="center" textRotation="90" wrapText="1"/>
      <protection locked="0"/>
    </xf>
    <xf numFmtId="0" fontId="21" fillId="11" borderId="1" xfId="0" applyFont="1" applyFill="1" applyBorder="1" applyAlignment="1">
      <alignment horizontal="center" vertical="center" wrapText="1"/>
    </xf>
    <xf numFmtId="0" fontId="34" fillId="10" borderId="1" xfId="0" applyFont="1" applyFill="1" applyBorder="1" applyAlignment="1">
      <alignment horizontal="center" vertical="center" wrapText="1"/>
    </xf>
    <xf numFmtId="0" fontId="12" fillId="11" borderId="1" xfId="0" applyFont="1" applyFill="1" applyBorder="1" applyAlignment="1" applyProtection="1">
      <alignment vertical="center" wrapText="1"/>
      <protection hidden="1"/>
    </xf>
    <xf numFmtId="0" fontId="14" fillId="11" borderId="1" xfId="0" applyFont="1" applyFill="1" applyBorder="1" applyAlignment="1" applyProtection="1">
      <alignment horizontal="center" vertical="center" wrapText="1"/>
      <protection hidden="1"/>
    </xf>
    <xf numFmtId="0" fontId="13" fillId="11" borderId="1" xfId="0" applyFont="1" applyFill="1" applyBorder="1" applyAlignment="1" applyProtection="1">
      <alignment horizontal="center" vertical="center" wrapText="1"/>
      <protection hidden="1"/>
    </xf>
    <xf numFmtId="0" fontId="12" fillId="11" borderId="1" xfId="0" applyFont="1" applyFill="1" applyBorder="1" applyAlignment="1" applyProtection="1">
      <alignment horizontal="center" vertical="center" wrapText="1"/>
      <protection hidden="1"/>
    </xf>
    <xf numFmtId="14" fontId="26" fillId="11" borderId="1" xfId="0" applyNumberFormat="1" applyFont="1" applyFill="1" applyBorder="1" applyAlignment="1">
      <alignment horizontal="center" vertical="center" wrapText="1"/>
    </xf>
    <xf numFmtId="0" fontId="26" fillId="11" borderId="1" xfId="0" applyFont="1" applyFill="1" applyBorder="1" applyAlignment="1">
      <alignment horizontal="center" vertical="center" wrapText="1"/>
    </xf>
    <xf numFmtId="0" fontId="4" fillId="11" borderId="8" xfId="0" applyFont="1" applyFill="1" applyBorder="1" applyAlignment="1">
      <alignment horizontal="center" vertical="center" wrapText="1"/>
    </xf>
    <xf numFmtId="0" fontId="50" fillId="0" borderId="23" xfId="0" applyFont="1" applyBorder="1" applyAlignment="1">
      <alignment horizontal="justify" vertical="center" wrapText="1"/>
    </xf>
    <xf numFmtId="0" fontId="51" fillId="0" borderId="8" xfId="0" applyFont="1" applyBorder="1" applyAlignment="1">
      <alignment horizontal="center" vertical="center" wrapText="1"/>
    </xf>
    <xf numFmtId="0" fontId="51" fillId="2" borderId="8" xfId="0" applyFont="1" applyFill="1" applyBorder="1" applyAlignment="1">
      <alignment horizontal="center" vertical="center"/>
    </xf>
    <xf numFmtId="0" fontId="49" fillId="2" borderId="8" xfId="0" applyFont="1" applyFill="1" applyBorder="1" applyAlignment="1">
      <alignment horizontal="center" vertical="center"/>
    </xf>
    <xf numFmtId="9" fontId="49" fillId="2" borderId="8" xfId="2" applyFont="1" applyFill="1" applyBorder="1" applyAlignment="1">
      <alignment horizontal="center" vertical="center"/>
    </xf>
    <xf numFmtId="0" fontId="52" fillId="10" borderId="24" xfId="3" applyFont="1" applyFill="1" applyBorder="1" applyAlignment="1">
      <alignment horizontal="center" vertical="center" wrapText="1"/>
    </xf>
    <xf numFmtId="0" fontId="50" fillId="0" borderId="25" xfId="0" applyFont="1" applyBorder="1" applyAlignment="1">
      <alignment horizontal="justify" vertical="center" wrapText="1"/>
    </xf>
    <xf numFmtId="0" fontId="51" fillId="0" borderId="26" xfId="0" applyFont="1" applyBorder="1" applyAlignment="1">
      <alignment horizontal="center" vertical="center" wrapText="1"/>
    </xf>
    <xf numFmtId="0" fontId="51" fillId="2" borderId="26" xfId="0" applyFont="1" applyFill="1" applyBorder="1" applyAlignment="1">
      <alignment horizontal="center" vertical="center"/>
    </xf>
    <xf numFmtId="0" fontId="49" fillId="2" borderId="26" xfId="0" applyFont="1" applyFill="1" applyBorder="1" applyAlignment="1">
      <alignment horizontal="center" vertical="center"/>
    </xf>
    <xf numFmtId="9" fontId="49" fillId="2" borderId="26" xfId="2" applyFont="1" applyFill="1" applyBorder="1" applyAlignment="1">
      <alignment horizontal="center" vertical="center"/>
    </xf>
    <xf numFmtId="0" fontId="53" fillId="2" borderId="0" xfId="0" applyFont="1" applyFill="1"/>
    <xf numFmtId="0" fontId="54" fillId="10" borderId="8" xfId="0" applyFont="1" applyFill="1" applyBorder="1" applyAlignment="1">
      <alignment horizontal="center" vertical="center" wrapText="1"/>
    </xf>
    <xf numFmtId="0" fontId="54" fillId="10" borderId="8" xfId="0" applyFont="1" applyFill="1" applyBorder="1" applyAlignment="1">
      <alignment horizontal="center" vertical="center"/>
    </xf>
    <xf numFmtId="0" fontId="51" fillId="13" borderId="8" xfId="0" applyFont="1" applyFill="1" applyBorder="1" applyAlignment="1">
      <alignment horizontal="center" vertical="center"/>
    </xf>
    <xf numFmtId="0" fontId="51" fillId="13" borderId="8" xfId="0" applyFont="1" applyFill="1" applyBorder="1"/>
    <xf numFmtId="0" fontId="51" fillId="13" borderId="24" xfId="0" applyFont="1" applyFill="1" applyBorder="1" applyAlignment="1">
      <alignment wrapText="1"/>
    </xf>
    <xf numFmtId="0" fontId="47" fillId="13" borderId="23" xfId="0" applyFont="1" applyFill="1" applyBorder="1" applyAlignment="1">
      <alignment horizontal="center" vertical="center" wrapText="1"/>
    </xf>
    <xf numFmtId="0" fontId="12" fillId="13" borderId="8" xfId="0" applyFont="1" applyFill="1" applyBorder="1" applyAlignment="1">
      <alignment horizontal="center" vertical="center"/>
    </xf>
    <xf numFmtId="0" fontId="12" fillId="13" borderId="8" xfId="0" applyFont="1" applyFill="1" applyBorder="1"/>
    <xf numFmtId="0" fontId="12" fillId="13" borderId="24" xfId="0" applyFont="1" applyFill="1" applyBorder="1" applyAlignment="1">
      <alignment wrapText="1"/>
    </xf>
    <xf numFmtId="0" fontId="50" fillId="0" borderId="32" xfId="0" applyFont="1" applyBorder="1" applyAlignment="1">
      <alignment horizontal="justify" vertical="center" wrapText="1"/>
    </xf>
    <xf numFmtId="0" fontId="51" fillId="0" borderId="33" xfId="0" applyFont="1" applyBorder="1" applyAlignment="1">
      <alignment horizontal="center" vertical="center" wrapText="1"/>
    </xf>
    <xf numFmtId="0" fontId="51" fillId="2" borderId="33" xfId="0" applyFont="1" applyFill="1" applyBorder="1" applyAlignment="1">
      <alignment horizontal="center" vertical="center"/>
    </xf>
    <xf numFmtId="0" fontId="49" fillId="2" borderId="33" xfId="0" applyFont="1" applyFill="1" applyBorder="1" applyAlignment="1">
      <alignment horizontal="center" vertical="center"/>
    </xf>
    <xf numFmtId="0" fontId="52" fillId="10" borderId="34" xfId="3" applyFont="1" applyFill="1" applyBorder="1" applyAlignment="1">
      <alignment horizontal="center" vertical="center" wrapText="1"/>
    </xf>
    <xf numFmtId="0" fontId="47" fillId="13" borderId="25" xfId="0" applyFont="1" applyFill="1" applyBorder="1" applyAlignment="1">
      <alignment horizontal="center" vertical="center" wrapText="1"/>
    </xf>
    <xf numFmtId="0" fontId="47" fillId="13" borderId="26" xfId="0" applyFont="1" applyFill="1" applyBorder="1" applyAlignment="1">
      <alignment horizontal="center" vertical="center" wrapText="1"/>
    </xf>
    <xf numFmtId="9" fontId="50" fillId="14" borderId="26" xfId="2" applyFont="1" applyFill="1" applyBorder="1" applyAlignment="1">
      <alignment horizontal="center" vertical="center"/>
    </xf>
    <xf numFmtId="9" fontId="52" fillId="14" borderId="26" xfId="0" applyNumberFormat="1" applyFont="1" applyFill="1" applyBorder="1" applyAlignment="1">
      <alignment horizontal="center" vertical="center"/>
    </xf>
    <xf numFmtId="9" fontId="52" fillId="14" borderId="26" xfId="2" applyFont="1" applyFill="1" applyBorder="1" applyAlignment="1">
      <alignment horizontal="center" vertical="center"/>
    </xf>
    <xf numFmtId="0" fontId="23" fillId="2" borderId="0" xfId="0" applyFont="1" applyFill="1" applyAlignment="1">
      <alignment horizontal="center" wrapText="1"/>
    </xf>
    <xf numFmtId="0" fontId="0" fillId="2" borderId="0" xfId="0" applyFill="1" applyAlignment="1">
      <alignment horizontal="center" wrapText="1"/>
    </xf>
    <xf numFmtId="0" fontId="4" fillId="11" borderId="8" xfId="0" applyFont="1" applyFill="1" applyBorder="1" applyAlignment="1">
      <alignment horizontal="center" vertical="center"/>
    </xf>
    <xf numFmtId="0" fontId="6" fillId="2" borderId="35" xfId="0" applyFont="1" applyFill="1" applyBorder="1" applyAlignment="1">
      <alignment horizontal="center" vertical="center"/>
    </xf>
    <xf numFmtId="0" fontId="6" fillId="2" borderId="35" xfId="0" applyFont="1" applyFill="1" applyBorder="1" applyAlignment="1">
      <alignment horizontal="center" wrapText="1"/>
    </xf>
    <xf numFmtId="0" fontId="6" fillId="2" borderId="35" xfId="0" applyFont="1" applyFill="1" applyBorder="1"/>
    <xf numFmtId="0" fontId="55" fillId="2" borderId="0" xfId="0" applyFont="1" applyFill="1" applyAlignment="1">
      <alignment horizontal="center" vertical="center" wrapText="1"/>
    </xf>
    <xf numFmtId="0" fontId="6" fillId="2" borderId="8" xfId="0" applyFont="1" applyFill="1" applyBorder="1" applyAlignment="1">
      <alignment vertical="center" wrapText="1"/>
    </xf>
    <xf numFmtId="0" fontId="6" fillId="2" borderId="8" xfId="0" applyFont="1" applyFill="1" applyBorder="1" applyAlignment="1">
      <alignment horizontal="left" vertical="center" wrapText="1"/>
    </xf>
    <xf numFmtId="9" fontId="6" fillId="2" borderId="8" xfId="0" applyNumberFormat="1" applyFont="1" applyFill="1" applyBorder="1" applyAlignment="1">
      <alignment horizontal="center"/>
    </xf>
    <xf numFmtId="9" fontId="6" fillId="2" borderId="8" xfId="0" applyNumberFormat="1" applyFont="1" applyFill="1" applyBorder="1" applyAlignment="1">
      <alignment horizontal="center" vertical="center"/>
    </xf>
    <xf numFmtId="0" fontId="28" fillId="5" borderId="8" xfId="0" applyFont="1" applyFill="1" applyBorder="1" applyAlignment="1">
      <alignment horizontal="center" vertical="center" wrapText="1"/>
    </xf>
    <xf numFmtId="0" fontId="28" fillId="6" borderId="8" xfId="0" applyFont="1" applyFill="1" applyBorder="1" applyAlignment="1">
      <alignment horizontal="center" vertical="center" wrapText="1"/>
    </xf>
    <xf numFmtId="0" fontId="28" fillId="16" borderId="8" xfId="0" applyFont="1" applyFill="1" applyBorder="1" applyAlignment="1">
      <alignment horizontal="center" vertical="center" wrapText="1"/>
    </xf>
    <xf numFmtId="0" fontId="6" fillId="17" borderId="8" xfId="0" applyFont="1" applyFill="1" applyBorder="1"/>
    <xf numFmtId="0" fontId="6" fillId="18" borderId="8" xfId="0" applyFont="1" applyFill="1" applyBorder="1"/>
    <xf numFmtId="0" fontId="6" fillId="3" borderId="8" xfId="0" applyFont="1" applyFill="1" applyBorder="1"/>
    <xf numFmtId="0" fontId="2" fillId="15" borderId="8" xfId="0" applyFont="1" applyFill="1" applyBorder="1"/>
    <xf numFmtId="0" fontId="6" fillId="15" borderId="8" xfId="0" applyFont="1" applyFill="1" applyBorder="1"/>
    <xf numFmtId="0" fontId="28" fillId="17" borderId="8" xfId="0" applyFont="1" applyFill="1" applyBorder="1" applyAlignment="1">
      <alignment horizontal="center" vertical="center"/>
    </xf>
    <xf numFmtId="0" fontId="28" fillId="19" borderId="8" xfId="0" applyFont="1" applyFill="1" applyBorder="1" applyAlignment="1">
      <alignment horizontal="center" vertical="center"/>
    </xf>
    <xf numFmtId="0" fontId="28" fillId="3" borderId="8" xfId="0" applyFont="1" applyFill="1" applyBorder="1" applyAlignment="1">
      <alignment horizontal="center" vertical="center"/>
    </xf>
    <xf numFmtId="0" fontId="28" fillId="15" borderId="8" xfId="0" applyFont="1" applyFill="1" applyBorder="1" applyAlignment="1">
      <alignment horizontal="center" vertical="center"/>
    </xf>
    <xf numFmtId="0" fontId="28" fillId="2" borderId="0" xfId="0" applyFont="1" applyFill="1" applyAlignment="1">
      <alignment wrapText="1"/>
    </xf>
    <xf numFmtId="0" fontId="28" fillId="2" borderId="0" xfId="0" applyFont="1" applyFill="1" applyAlignment="1">
      <alignment horizontal="center" vertical="center" textRotation="90"/>
    </xf>
    <xf numFmtId="0" fontId="28" fillId="3" borderId="8" xfId="0" applyFont="1" applyFill="1" applyBorder="1" applyAlignment="1">
      <alignment horizontal="center" vertical="center" wrapText="1"/>
    </xf>
    <xf numFmtId="0" fontId="28" fillId="19" borderId="8" xfId="0" applyFont="1" applyFill="1" applyBorder="1" applyAlignment="1">
      <alignment horizontal="center" vertical="center" wrapText="1"/>
    </xf>
    <xf numFmtId="0" fontId="28" fillId="2" borderId="8" xfId="0" applyFont="1" applyFill="1" applyBorder="1" applyAlignment="1">
      <alignment horizontal="justify" vertical="center" wrapText="1"/>
    </xf>
    <xf numFmtId="0" fontId="6" fillId="2" borderId="0" xfId="0" applyFont="1" applyFill="1" applyAlignment="1">
      <alignment horizontal="center" vertical="center" wrapText="1"/>
    </xf>
    <xf numFmtId="0" fontId="2" fillId="15" borderId="0" xfId="0" applyFont="1" applyFill="1"/>
    <xf numFmtId="0" fontId="6" fillId="15" borderId="0" xfId="0" applyFont="1" applyFill="1"/>
    <xf numFmtId="0" fontId="6" fillId="3" borderId="0" xfId="0" applyFont="1" applyFill="1"/>
    <xf numFmtId="0" fontId="6" fillId="18" borderId="0" xfId="0" applyFont="1" applyFill="1"/>
    <xf numFmtId="0" fontId="6" fillId="17" borderId="0" xfId="0" applyFont="1" applyFill="1"/>
    <xf numFmtId="0" fontId="15" fillId="3" borderId="1" xfId="0" applyFont="1" applyFill="1" applyBorder="1" applyAlignment="1" applyProtection="1">
      <alignment horizontal="center" vertical="center" wrapText="1"/>
      <protection hidden="1"/>
    </xf>
    <xf numFmtId="9" fontId="33" fillId="2" borderId="1" xfId="2" applyFont="1" applyFill="1" applyBorder="1" applyAlignment="1" applyProtection="1">
      <alignment horizontal="center" vertical="center" wrapText="1"/>
    </xf>
    <xf numFmtId="0" fontId="10" fillId="20" borderId="1" xfId="0" applyFont="1" applyFill="1" applyBorder="1" applyAlignment="1" applyProtection="1">
      <alignment horizontal="center" vertical="center" wrapText="1"/>
      <protection hidden="1"/>
    </xf>
    <xf numFmtId="0" fontId="11" fillId="20" borderId="1" xfId="0" applyFont="1" applyFill="1" applyBorder="1" applyAlignment="1" applyProtection="1">
      <alignment horizontal="center" vertical="center" wrapText="1"/>
      <protection hidden="1"/>
    </xf>
    <xf numFmtId="0" fontId="15" fillId="20" borderId="1" xfId="0" applyFont="1" applyFill="1" applyBorder="1" applyAlignment="1" applyProtection="1">
      <alignment horizontal="center" vertical="center" wrapText="1"/>
      <protection hidden="1"/>
    </xf>
    <xf numFmtId="0" fontId="16" fillId="20" borderId="1" xfId="0" applyFont="1" applyFill="1" applyBorder="1" applyAlignment="1" applyProtection="1">
      <alignment horizontal="center" vertical="center" wrapText="1"/>
      <protection hidden="1"/>
    </xf>
    <xf numFmtId="0" fontId="30" fillId="2" borderId="1" xfId="0" applyFont="1" applyFill="1" applyBorder="1" applyAlignment="1">
      <alignment horizontal="center" vertical="center" wrapText="1"/>
    </xf>
    <xf numFmtId="0" fontId="21" fillId="21" borderId="1" xfId="0" applyFont="1" applyFill="1" applyBorder="1" applyAlignment="1">
      <alignment horizontal="center" vertical="center" wrapText="1"/>
    </xf>
    <xf numFmtId="0" fontId="0" fillId="13" borderId="0" xfId="0" applyFill="1"/>
    <xf numFmtId="0" fontId="1" fillId="13" borderId="0" xfId="0" applyFont="1" applyFill="1"/>
    <xf numFmtId="0" fontId="44" fillId="13" borderId="0" xfId="0" applyFont="1" applyFill="1"/>
    <xf numFmtId="0" fontId="60" fillId="13" borderId="0" xfId="1" applyFont="1" applyFill="1" applyAlignment="1">
      <alignment horizontal="center" vertical="center"/>
    </xf>
    <xf numFmtId="0" fontId="62" fillId="0" borderId="1" xfId="0" applyFont="1" applyBorder="1" applyAlignment="1">
      <alignment horizontal="center" vertical="center" wrapText="1"/>
    </xf>
    <xf numFmtId="0" fontId="6" fillId="0" borderId="0" xfId="0" applyFont="1" applyAlignment="1">
      <alignment horizontal="center" vertical="center"/>
    </xf>
    <xf numFmtId="0" fontId="48" fillId="0" borderId="0" xfId="0" applyFont="1" applyAlignment="1">
      <alignment vertical="center"/>
    </xf>
    <xf numFmtId="0" fontId="6" fillId="0" borderId="0" xfId="0" applyFont="1" applyAlignment="1">
      <alignment vertical="center"/>
    </xf>
    <xf numFmtId="0" fontId="48" fillId="0" borderId="0" xfId="0" applyFont="1" applyAlignment="1">
      <alignment vertical="center" wrapText="1"/>
    </xf>
    <xf numFmtId="0" fontId="6" fillId="0" borderId="0" xfId="0" applyFont="1" applyAlignment="1">
      <alignment vertical="center" wrapText="1"/>
    </xf>
    <xf numFmtId="0" fontId="21" fillId="11" borderId="22" xfId="0" applyFont="1" applyFill="1" applyBorder="1" applyAlignment="1">
      <alignment horizontal="center" vertical="center" wrapText="1"/>
    </xf>
    <xf numFmtId="0" fontId="6" fillId="2" borderId="22" xfId="0" applyFont="1" applyFill="1" applyBorder="1" applyAlignment="1">
      <alignment vertical="center"/>
    </xf>
    <xf numFmtId="14" fontId="6" fillId="2" borderId="1" xfId="0" applyNumberFormat="1" applyFont="1" applyFill="1" applyBorder="1" applyAlignment="1" applyProtection="1">
      <alignment horizontal="center" vertical="center"/>
      <protection locked="0"/>
    </xf>
    <xf numFmtId="14"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xf>
    <xf numFmtId="0" fontId="50" fillId="0" borderId="28" xfId="0" applyFont="1" applyBorder="1" applyAlignment="1">
      <alignment horizontal="justify" vertical="center" wrapText="1"/>
    </xf>
    <xf numFmtId="0" fontId="51" fillId="2" borderId="29" xfId="0" applyFont="1" applyFill="1" applyBorder="1" applyAlignment="1">
      <alignment horizontal="center" vertical="center"/>
    </xf>
    <xf numFmtId="0" fontId="6" fillId="4" borderId="0" xfId="0" applyFont="1" applyFill="1" applyAlignment="1">
      <alignment wrapText="1"/>
    </xf>
    <xf numFmtId="14" fontId="30" fillId="2" borderId="1" xfId="0" applyNumberFormat="1" applyFont="1" applyFill="1" applyBorder="1" applyAlignment="1">
      <alignment horizontal="center" vertical="center" wrapText="1"/>
    </xf>
    <xf numFmtId="0" fontId="6" fillId="0" borderId="1" xfId="0" applyFont="1" applyBorder="1" applyAlignment="1">
      <alignment horizontal="justify" vertical="center" wrapText="1"/>
    </xf>
    <xf numFmtId="9" fontId="49" fillId="2" borderId="33" xfId="2" applyFont="1" applyFill="1" applyBorder="1" applyAlignment="1">
      <alignment horizontal="center" vertical="center"/>
    </xf>
    <xf numFmtId="0" fontId="52" fillId="10" borderId="27" xfId="3" applyFont="1" applyFill="1" applyBorder="1" applyAlignment="1">
      <alignment horizontal="center" vertical="center" wrapText="1"/>
    </xf>
    <xf numFmtId="0" fontId="6" fillId="2" borderId="8" xfId="0" applyFont="1" applyFill="1" applyBorder="1" applyAlignment="1">
      <alignment horizontal="justify" vertical="top" wrapText="1"/>
    </xf>
    <xf numFmtId="14" fontId="6" fillId="0" borderId="2" xfId="0" applyNumberFormat="1" applyFont="1" applyBorder="1" applyAlignment="1">
      <alignment horizontal="center" vertical="center"/>
    </xf>
    <xf numFmtId="0" fontId="6" fillId="0" borderId="3" xfId="0" applyFont="1" applyBorder="1" applyAlignment="1">
      <alignment horizontal="center" vertical="center" wrapText="1"/>
    </xf>
    <xf numFmtId="0" fontId="64" fillId="0" borderId="8" xfId="0" applyFont="1" applyBorder="1" applyAlignment="1">
      <alignment horizontal="justify" vertical="center"/>
    </xf>
    <xf numFmtId="0" fontId="21" fillId="21" borderId="1" xfId="0" applyFont="1" applyFill="1" applyBorder="1" applyAlignment="1">
      <alignment horizontal="center" vertical="center"/>
    </xf>
    <xf numFmtId="0" fontId="30" fillId="2" borderId="1" xfId="0" applyFont="1" applyFill="1" applyBorder="1" applyAlignment="1">
      <alignment horizontal="justify" vertical="center" wrapText="1"/>
    </xf>
    <xf numFmtId="14" fontId="6" fillId="2" borderId="1" xfId="0" applyNumberFormat="1" applyFont="1" applyFill="1" applyBorder="1" applyAlignment="1" applyProtection="1">
      <alignment horizontal="center" vertical="center" wrapText="1"/>
      <protection locked="0"/>
    </xf>
    <xf numFmtId="14" fontId="6" fillId="2" borderId="1" xfId="0" applyNumberFormat="1" applyFont="1" applyFill="1" applyBorder="1" applyAlignment="1">
      <alignment horizontal="center" vertical="center" wrapText="1"/>
    </xf>
    <xf numFmtId="0" fontId="6" fillId="2" borderId="2" xfId="0" applyFont="1" applyFill="1" applyBorder="1" applyAlignment="1">
      <alignment horizontal="justify" vertical="center" wrapText="1"/>
    </xf>
    <xf numFmtId="14" fontId="6" fillId="2" borderId="8"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6" xfId="0" applyFont="1" applyFill="1" applyBorder="1" applyAlignment="1">
      <alignment vertical="center" wrapText="1"/>
    </xf>
    <xf numFmtId="0" fontId="6" fillId="2" borderId="4" xfId="0" applyFont="1" applyFill="1" applyBorder="1" applyAlignment="1">
      <alignment vertical="center" wrapText="1"/>
    </xf>
    <xf numFmtId="14" fontId="6" fillId="2" borderId="1" xfId="0" applyNumberFormat="1" applyFont="1" applyFill="1" applyBorder="1" applyAlignment="1" applyProtection="1">
      <alignment horizontal="justify" vertical="center" wrapText="1"/>
      <protection locked="0"/>
    </xf>
    <xf numFmtId="0" fontId="47" fillId="13" borderId="58" xfId="0" applyFont="1" applyFill="1" applyBorder="1" applyAlignment="1">
      <alignment horizontal="center" vertical="center" wrapText="1"/>
    </xf>
    <xf numFmtId="0" fontId="12" fillId="13" borderId="36" xfId="0" applyFont="1" applyFill="1" applyBorder="1" applyAlignment="1">
      <alignment horizontal="center" vertical="center"/>
    </xf>
    <xf numFmtId="0" fontId="12" fillId="13" borderId="36" xfId="0" applyFont="1" applyFill="1" applyBorder="1"/>
    <xf numFmtId="0" fontId="12" fillId="13" borderId="59" xfId="0" applyFont="1" applyFill="1" applyBorder="1" applyAlignment="1">
      <alignment wrapText="1"/>
    </xf>
    <xf numFmtId="0" fontId="51" fillId="0" borderId="29" xfId="0" applyFont="1" applyBorder="1" applyAlignment="1">
      <alignment horizontal="center" vertical="center" wrapText="1"/>
    </xf>
    <xf numFmtId="0" fontId="49" fillId="2" borderId="29" xfId="0" applyFont="1" applyFill="1" applyBorder="1" applyAlignment="1">
      <alignment horizontal="center" vertical="center"/>
    </xf>
    <xf numFmtId="9" fontId="49" fillId="2" borderId="29" xfId="2" applyFont="1" applyFill="1" applyBorder="1" applyAlignment="1">
      <alignment horizontal="center" vertical="center"/>
    </xf>
    <xf numFmtId="0" fontId="52" fillId="10" borderId="30" xfId="3" applyFont="1" applyFill="1" applyBorder="1" applyAlignment="1">
      <alignment horizontal="center" vertical="center" wrapText="1"/>
    </xf>
    <xf numFmtId="14" fontId="6" fillId="2" borderId="41" xfId="0" applyNumberFormat="1" applyFont="1" applyFill="1" applyBorder="1" applyAlignment="1">
      <alignment horizontal="center" vertical="center" wrapText="1"/>
    </xf>
    <xf numFmtId="14" fontId="6" fillId="2" borderId="6" xfId="0" applyNumberFormat="1" applyFont="1" applyFill="1" applyBorder="1" applyAlignment="1">
      <alignment horizontal="center" vertical="center" wrapText="1"/>
    </xf>
    <xf numFmtId="14" fontId="6" fillId="0" borderId="40" xfId="0" applyNumberFormat="1" applyFont="1" applyBorder="1" applyAlignment="1">
      <alignment horizontal="center" vertical="center"/>
    </xf>
    <xf numFmtId="0" fontId="64" fillId="0" borderId="36" xfId="0" applyFont="1" applyBorder="1" applyAlignment="1">
      <alignment horizontal="justify" vertical="center" wrapText="1"/>
    </xf>
    <xf numFmtId="0" fontId="6" fillId="0" borderId="41" xfId="0" applyFont="1" applyBorder="1" applyAlignment="1">
      <alignment horizontal="center" vertical="center" wrapText="1"/>
    </xf>
    <xf numFmtId="0" fontId="6" fillId="0" borderId="4" xfId="0" applyFont="1" applyBorder="1" applyAlignment="1">
      <alignment horizontal="center" vertical="center" wrapText="1"/>
    </xf>
    <xf numFmtId="9" fontId="6" fillId="2" borderId="1" xfId="2" applyFont="1" applyFill="1" applyBorder="1" applyAlignment="1" applyProtection="1">
      <alignment horizontal="center" vertical="center" wrapText="1"/>
    </xf>
    <xf numFmtId="14" fontId="30" fillId="2" borderId="6" xfId="0" applyNumberFormat="1" applyFont="1" applyFill="1" applyBorder="1" applyAlignment="1">
      <alignment horizontal="center" vertical="center" wrapText="1"/>
    </xf>
    <xf numFmtId="0" fontId="30" fillId="2" borderId="6" xfId="0" applyFont="1" applyFill="1" applyBorder="1" applyAlignment="1">
      <alignment horizontal="center" vertical="center" wrapText="1"/>
    </xf>
    <xf numFmtId="14" fontId="6" fillId="2" borderId="4" xfId="0" applyNumberFormat="1" applyFont="1" applyFill="1" applyBorder="1" applyAlignment="1">
      <alignment horizontal="center" vertical="center" wrapText="1"/>
    </xf>
    <xf numFmtId="0" fontId="6" fillId="2" borderId="4" xfId="0" applyFont="1" applyFill="1" applyBorder="1" applyAlignment="1">
      <alignment horizontal="justify" vertical="center" wrapText="1"/>
    </xf>
    <xf numFmtId="0" fontId="7" fillId="4" borderId="0" xfId="0" applyFont="1" applyFill="1" applyAlignment="1">
      <alignment horizontal="justify" vertical="center"/>
    </xf>
    <xf numFmtId="0" fontId="28" fillId="4" borderId="0" xfId="0" applyFont="1" applyFill="1" applyAlignment="1">
      <alignment horizontal="center" vertical="center"/>
    </xf>
    <xf numFmtId="0" fontId="43" fillId="4" borderId="0" xfId="1" applyFont="1" applyFill="1" applyAlignment="1" applyProtection="1">
      <alignment horizontal="justify" vertical="center" wrapText="1"/>
    </xf>
    <xf numFmtId="0" fontId="6" fillId="4" borderId="0" xfId="0" applyFont="1" applyFill="1" applyAlignment="1">
      <alignment horizontal="justify" vertical="center" wrapText="1"/>
    </xf>
    <xf numFmtId="0" fontId="6" fillId="4" borderId="0" xfId="0" applyFont="1" applyFill="1" applyAlignment="1">
      <alignment horizontal="center" vertical="center" wrapText="1"/>
    </xf>
    <xf numFmtId="0" fontId="30" fillId="4" borderId="0" xfId="0" applyFont="1" applyFill="1" applyAlignment="1">
      <alignment horizontal="center" vertical="center" wrapText="1"/>
    </xf>
    <xf numFmtId="9" fontId="6" fillId="4" borderId="0" xfId="2" applyFont="1" applyFill="1" applyAlignment="1" applyProtection="1">
      <alignment horizontal="center" vertical="center" wrapText="1"/>
    </xf>
    <xf numFmtId="0" fontId="27" fillId="4" borderId="0" xfId="0" applyFont="1" applyFill="1" applyAlignment="1">
      <alignment horizontal="justify" vertical="center" wrapText="1"/>
    </xf>
    <xf numFmtId="0" fontId="30" fillId="4" borderId="0" xfId="0" applyFont="1" applyFill="1" applyAlignment="1">
      <alignment horizontal="justify" vertical="center" wrapText="1"/>
    </xf>
    <xf numFmtId="14" fontId="6" fillId="4" borderId="0" xfId="0" applyNumberFormat="1" applyFont="1" applyFill="1" applyAlignment="1">
      <alignment horizontal="justify" vertical="center"/>
    </xf>
    <xf numFmtId="0" fontId="6" fillId="4" borderId="0" xfId="0" applyFont="1" applyFill="1" applyAlignment="1">
      <alignment horizontal="justify" vertical="center"/>
    </xf>
    <xf numFmtId="0" fontId="24" fillId="8" borderId="0" xfId="0" applyFont="1" applyFill="1" applyAlignment="1">
      <alignment horizontal="center" vertical="center"/>
    </xf>
    <xf numFmtId="0" fontId="21" fillId="21" borderId="57" xfId="0" applyFont="1" applyFill="1" applyBorder="1" applyAlignment="1">
      <alignment horizontal="center" vertical="center"/>
    </xf>
    <xf numFmtId="0" fontId="48" fillId="4" borderId="0" xfId="0" applyFont="1" applyFill="1" applyAlignment="1">
      <alignment horizontal="center" vertical="center"/>
    </xf>
    <xf numFmtId="0" fontId="21" fillId="11" borderId="1" xfId="0" applyFont="1" applyFill="1" applyBorder="1" applyAlignment="1">
      <alignment horizontal="center" vertical="top" wrapText="1"/>
    </xf>
    <xf numFmtId="0" fontId="21" fillId="21" borderId="1" xfId="0" applyFont="1" applyFill="1" applyBorder="1" applyAlignment="1">
      <alignment horizontal="center" vertical="top" wrapText="1"/>
    </xf>
    <xf numFmtId="9" fontId="21" fillId="21" borderId="1" xfId="2" applyFont="1" applyFill="1" applyBorder="1" applyAlignment="1" applyProtection="1">
      <alignment horizontal="center" vertical="center" wrapText="1"/>
    </xf>
    <xf numFmtId="0" fontId="21" fillId="21" borderId="2" xfId="0" applyFont="1" applyFill="1" applyBorder="1" applyAlignment="1">
      <alignment horizontal="center" vertical="center" wrapText="1"/>
    </xf>
    <xf numFmtId="0" fontId="21" fillId="21" borderId="48" xfId="0" applyFont="1" applyFill="1" applyBorder="1" applyAlignment="1">
      <alignment horizontal="center" vertical="center" wrapText="1"/>
    </xf>
    <xf numFmtId="0" fontId="21" fillId="21" borderId="49" xfId="0" applyFont="1" applyFill="1" applyBorder="1" applyAlignment="1">
      <alignment horizontal="center" vertical="center" wrapText="1"/>
    </xf>
    <xf numFmtId="0" fontId="21" fillId="21" borderId="50" xfId="0" applyFont="1" applyFill="1" applyBorder="1" applyAlignment="1">
      <alignment horizontal="center" vertical="center" wrapText="1"/>
    </xf>
    <xf numFmtId="14" fontId="34" fillId="10" borderId="3" xfId="0" applyNumberFormat="1" applyFont="1" applyFill="1" applyBorder="1" applyAlignment="1">
      <alignment horizontal="center" vertical="center" wrapText="1"/>
    </xf>
    <xf numFmtId="14" fontId="34" fillId="10" borderId="1" xfId="0" applyNumberFormat="1" applyFont="1" applyFill="1" applyBorder="1" applyAlignment="1">
      <alignment horizontal="center" vertical="center" wrapText="1"/>
    </xf>
    <xf numFmtId="0" fontId="58" fillId="4" borderId="0" xfId="0" applyFont="1" applyFill="1" applyAlignment="1">
      <alignment horizontal="justify" vertical="center"/>
    </xf>
    <xf numFmtId="0" fontId="6" fillId="2" borderId="1" xfId="0" applyFont="1" applyFill="1" applyBorder="1" applyAlignment="1">
      <alignment vertical="center" wrapText="1"/>
    </xf>
    <xf numFmtId="0" fontId="28" fillId="2" borderId="1" xfId="0" applyFont="1" applyFill="1" applyBorder="1" applyAlignment="1">
      <alignment horizontal="center" vertical="center" wrapText="1"/>
    </xf>
    <xf numFmtId="14" fontId="6" fillId="2" borderId="1" xfId="0" applyNumberFormat="1" applyFont="1" applyFill="1" applyBorder="1" applyAlignment="1">
      <alignment horizontal="justify" vertical="center"/>
    </xf>
    <xf numFmtId="0" fontId="27" fillId="2" borderId="1" xfId="0" applyFont="1" applyFill="1" applyBorder="1" applyAlignment="1">
      <alignment horizontal="justify" vertical="center" wrapText="1"/>
    </xf>
    <xf numFmtId="0" fontId="64" fillId="0" borderId="8" xfId="0" applyFont="1" applyBorder="1" applyAlignment="1" applyProtection="1">
      <alignment vertical="center" wrapText="1"/>
      <protection locked="0"/>
    </xf>
    <xf numFmtId="14" fontId="6" fillId="0" borderId="8" xfId="0" applyNumberFormat="1" applyFont="1" applyBorder="1" applyAlignment="1" applyProtection="1">
      <alignment horizontal="center" vertical="center"/>
      <protection locked="0"/>
    </xf>
    <xf numFmtId="0" fontId="33" fillId="0" borderId="60" xfId="0" applyFont="1" applyBorder="1" applyAlignment="1">
      <alignment horizontal="justify" vertical="center" wrapText="1"/>
    </xf>
    <xf numFmtId="14" fontId="34" fillId="10" borderId="1" xfId="0" applyNumberFormat="1" applyFont="1" applyFill="1" applyBorder="1" applyAlignment="1" applyProtection="1">
      <alignment horizontal="center" vertical="center" wrapText="1"/>
      <protection locked="0"/>
    </xf>
    <xf numFmtId="0" fontId="34" fillId="10" borderId="1" xfId="0" applyFont="1" applyFill="1" applyBorder="1" applyAlignment="1" applyProtection="1">
      <alignment horizontal="center" vertical="center" wrapText="1"/>
      <protection locked="0"/>
    </xf>
    <xf numFmtId="0" fontId="6" fillId="2" borderId="4" xfId="0" applyFont="1" applyFill="1" applyBorder="1" applyAlignment="1">
      <alignment horizontal="center" vertical="center" wrapText="1"/>
    </xf>
    <xf numFmtId="0" fontId="6" fillId="2" borderId="41" xfId="0" applyFont="1" applyFill="1" applyBorder="1" applyAlignment="1">
      <alignment horizontal="center" vertical="center" wrapText="1"/>
    </xf>
    <xf numFmtId="14" fontId="6" fillId="2" borderId="0" xfId="0" applyNumberFormat="1" applyFont="1" applyFill="1" applyAlignment="1">
      <alignment horizontal="center" vertical="center" wrapText="1"/>
    </xf>
    <xf numFmtId="0" fontId="6" fillId="2" borderId="0" xfId="0" applyFont="1" applyFill="1" applyAlignment="1">
      <alignment horizontal="justify" vertical="center" wrapText="1"/>
    </xf>
    <xf numFmtId="0" fontId="6" fillId="2" borderId="61" xfId="0" applyFont="1" applyFill="1" applyBorder="1" applyAlignment="1">
      <alignment horizontal="justify" vertical="center" wrapText="1"/>
    </xf>
    <xf numFmtId="0" fontId="6" fillId="0" borderId="8" xfId="0" applyFont="1" applyBorder="1" applyAlignment="1" applyProtection="1">
      <alignment horizontal="center" vertical="center" wrapText="1"/>
      <protection locked="0"/>
    </xf>
    <xf numFmtId="0" fontId="62" fillId="0" borderId="8" xfId="0" applyFont="1" applyBorder="1" applyAlignment="1">
      <alignment horizontal="center" vertical="center" wrapText="1"/>
    </xf>
    <xf numFmtId="0" fontId="6" fillId="2" borderId="8" xfId="0" applyFont="1" applyFill="1" applyBorder="1" applyAlignment="1" applyProtection="1">
      <alignment horizontal="center" vertical="center" wrapText="1"/>
      <protection locked="0"/>
    </xf>
    <xf numFmtId="0" fontId="58" fillId="6" borderId="0" xfId="0" applyFont="1" applyFill="1" applyAlignment="1">
      <alignment horizontal="justify" vertical="center"/>
    </xf>
    <xf numFmtId="0" fontId="6" fillId="6" borderId="1" xfId="0" applyFont="1" applyFill="1" applyBorder="1" applyAlignment="1">
      <alignment horizontal="justify" vertical="center" wrapText="1"/>
    </xf>
    <xf numFmtId="9" fontId="33" fillId="6" borderId="1" xfId="2" applyFont="1" applyFill="1" applyBorder="1" applyAlignment="1" applyProtection="1">
      <alignment horizontal="center" vertical="center" wrapText="1"/>
    </xf>
    <xf numFmtId="0" fontId="30" fillId="6" borderId="1" xfId="0" applyFont="1" applyFill="1" applyBorder="1" applyAlignment="1">
      <alignment horizontal="center" vertical="center" wrapText="1"/>
    </xf>
    <xf numFmtId="14" fontId="6" fillId="6" borderId="1" xfId="0" applyNumberFormat="1" applyFont="1" applyFill="1" applyBorder="1" applyAlignment="1">
      <alignment horizontal="center" vertical="center" wrapText="1"/>
    </xf>
    <xf numFmtId="0" fontId="6" fillId="6" borderId="0" xfId="0" applyFont="1" applyFill="1" applyAlignment="1">
      <alignment horizontal="justify" vertical="center"/>
    </xf>
    <xf numFmtId="0" fontId="6" fillId="2" borderId="6" xfId="0" applyFont="1" applyFill="1" applyBorder="1" applyAlignment="1">
      <alignment horizontal="justify" vertical="center" wrapText="1"/>
    </xf>
    <xf numFmtId="0" fontId="33" fillId="23" borderId="60" xfId="0" applyFont="1" applyFill="1" applyBorder="1" applyAlignment="1">
      <alignment horizontal="justify" vertical="center" wrapText="1"/>
    </xf>
    <xf numFmtId="0" fontId="33" fillId="23" borderId="1" xfId="0" applyFont="1" applyFill="1" applyBorder="1" applyAlignment="1">
      <alignment horizontal="justify" vertical="center" wrapText="1"/>
    </xf>
    <xf numFmtId="0" fontId="6" fillId="23" borderId="1" xfId="0" applyFont="1" applyFill="1" applyBorder="1" applyAlignment="1">
      <alignment horizontal="center" vertical="center" wrapText="1"/>
    </xf>
    <xf numFmtId="0" fontId="6" fillId="23" borderId="1" xfId="0" applyFont="1" applyFill="1" applyBorder="1" applyAlignment="1">
      <alignment horizontal="justify" vertical="center" wrapText="1"/>
    </xf>
    <xf numFmtId="9" fontId="33" fillId="23" borderId="1" xfId="2" applyFont="1" applyFill="1" applyBorder="1" applyAlignment="1" applyProtection="1">
      <alignment horizontal="center" vertical="center" wrapText="1"/>
    </xf>
    <xf numFmtId="14" fontId="6" fillId="23" borderId="1" xfId="0" applyNumberFormat="1" applyFont="1" applyFill="1" applyBorder="1" applyAlignment="1">
      <alignment horizontal="center" vertical="center" wrapText="1"/>
    </xf>
    <xf numFmtId="0" fontId="68" fillId="0" borderId="0" xfId="0" applyFont="1" applyAlignment="1">
      <alignment horizontal="justify" vertical="center"/>
    </xf>
    <xf numFmtId="0" fontId="6" fillId="2" borderId="2" xfId="0" applyFont="1" applyFill="1" applyBorder="1" applyAlignment="1" applyProtection="1">
      <alignment horizontal="justify" vertical="center" wrapText="1"/>
      <protection locked="0"/>
    </xf>
    <xf numFmtId="0" fontId="50" fillId="2" borderId="23" xfId="0" applyFont="1" applyFill="1" applyBorder="1" applyAlignment="1">
      <alignment horizontal="justify" vertical="center" wrapText="1"/>
    </xf>
    <xf numFmtId="0" fontId="6" fillId="6" borderId="1" xfId="0" applyFont="1" applyFill="1" applyBorder="1" applyAlignment="1" applyProtection="1">
      <alignment horizontal="justify" vertical="center" wrapText="1"/>
      <protection locked="0"/>
    </xf>
    <xf numFmtId="0" fontId="6" fillId="6" borderId="2" xfId="0" applyFont="1" applyFill="1" applyBorder="1" applyAlignment="1" applyProtection="1">
      <alignment horizontal="justify" vertical="center" wrapText="1"/>
      <protection locked="0"/>
    </xf>
    <xf numFmtId="0" fontId="50" fillId="0" borderId="58" xfId="0" applyFont="1" applyBorder="1" applyAlignment="1">
      <alignment horizontal="justify" vertical="center" wrapText="1"/>
    </xf>
    <xf numFmtId="0" fontId="51" fillId="0" borderId="36" xfId="0" applyFont="1" applyBorder="1" applyAlignment="1">
      <alignment horizontal="center" vertical="center" wrapText="1"/>
    </xf>
    <xf numFmtId="0" fontId="51" fillId="0" borderId="39" xfId="0" applyFont="1" applyBorder="1" applyAlignment="1">
      <alignment horizontal="center" vertical="center" wrapText="1"/>
    </xf>
    <xf numFmtId="0" fontId="39" fillId="2" borderId="0" xfId="1" applyFont="1" applyFill="1" applyAlignment="1">
      <alignment horizontal="center" vertical="center"/>
    </xf>
    <xf numFmtId="0" fontId="6" fillId="2" borderId="0" xfId="0" applyFont="1" applyFill="1" applyAlignment="1">
      <alignment horizontal="justify" vertical="center"/>
    </xf>
    <xf numFmtId="0" fontId="34" fillId="10" borderId="2" xfId="0" applyFont="1" applyFill="1" applyBorder="1" applyAlignment="1" applyProtection="1">
      <alignment horizontal="center" vertical="center" wrapText="1"/>
      <protection locked="0"/>
    </xf>
    <xf numFmtId="0" fontId="7" fillId="4" borderId="0" xfId="0" applyFont="1" applyFill="1" applyAlignment="1">
      <alignment horizontal="justify" vertical="center" wrapText="1"/>
    </xf>
    <xf numFmtId="0" fontId="7" fillId="4" borderId="0" xfId="0" applyFont="1" applyFill="1" applyAlignment="1">
      <alignment horizontal="right" vertical="center"/>
    </xf>
    <xf numFmtId="0" fontId="6" fillId="4" borderId="0" xfId="0" applyFont="1" applyFill="1" applyAlignment="1">
      <alignment horizontal="right" vertical="center"/>
    </xf>
    <xf numFmtId="0" fontId="48" fillId="2" borderId="0" xfId="0" applyFont="1" applyFill="1" applyAlignment="1">
      <alignment horizontal="center" vertical="center"/>
    </xf>
    <xf numFmtId="0" fontId="6" fillId="2" borderId="0" xfId="0" applyFont="1" applyFill="1" applyAlignment="1">
      <alignment horizontal="right" vertical="center"/>
    </xf>
    <xf numFmtId="0" fontId="30" fillId="2" borderId="0" xfId="0" applyFont="1" applyFill="1" applyAlignment="1">
      <alignment horizontal="center" vertical="center" wrapText="1"/>
    </xf>
    <xf numFmtId="9" fontId="6" fillId="2" borderId="0" xfId="2" applyFont="1" applyFill="1" applyAlignment="1" applyProtection="1">
      <alignment horizontal="center" vertical="center" wrapText="1"/>
    </xf>
    <xf numFmtId="0" fontId="27" fillId="2" borderId="0" xfId="0" applyFont="1" applyFill="1" applyAlignment="1">
      <alignment horizontal="justify" vertical="center" wrapText="1"/>
    </xf>
    <xf numFmtId="0" fontId="30" fillId="2" borderId="0" xfId="0" applyFont="1" applyFill="1" applyAlignment="1">
      <alignment horizontal="justify" vertical="center" wrapText="1"/>
    </xf>
    <xf numFmtId="14" fontId="6" fillId="2" borderId="0" xfId="0" applyNumberFormat="1" applyFont="1" applyFill="1" applyAlignment="1">
      <alignment horizontal="justify" vertical="center"/>
    </xf>
    <xf numFmtId="0" fontId="28" fillId="2" borderId="0" xfId="0" applyFont="1" applyFill="1" applyAlignment="1">
      <alignment horizontal="right" vertical="center"/>
    </xf>
    <xf numFmtId="0" fontId="0" fillId="2" borderId="0" xfId="0" applyFill="1" applyProtection="1">
      <protection hidden="1"/>
    </xf>
    <xf numFmtId="0" fontId="38" fillId="2" borderId="0" xfId="1" applyFont="1" applyFill="1" applyAlignment="1">
      <alignment horizontal="center" vertical="center" wrapText="1"/>
    </xf>
    <xf numFmtId="0" fontId="0" fillId="2" borderId="0" xfId="0" applyFill="1" applyAlignment="1" applyProtection="1">
      <alignment vertical="center"/>
      <protection hidden="1"/>
    </xf>
    <xf numFmtId="0" fontId="0" fillId="2" borderId="78" xfId="0" applyFill="1" applyBorder="1" applyAlignment="1" applyProtection="1">
      <alignment vertical="center"/>
      <protection hidden="1"/>
    </xf>
    <xf numFmtId="0" fontId="0" fillId="2" borderId="0" xfId="0" applyFill="1" applyAlignment="1">
      <alignment vertical="center"/>
    </xf>
    <xf numFmtId="0" fontId="23" fillId="2" borderId="0" xfId="0" applyFont="1" applyFill="1" applyAlignment="1">
      <alignment vertical="center"/>
    </xf>
    <xf numFmtId="0" fontId="0" fillId="2" borderId="0" xfId="0" applyFill="1" applyAlignment="1" applyProtection="1">
      <alignment vertical="center"/>
      <protection locked="0"/>
    </xf>
    <xf numFmtId="0" fontId="38" fillId="2" borderId="0" xfId="1" applyFont="1" applyFill="1" applyAlignment="1">
      <alignment horizontal="left" vertical="center" wrapText="1"/>
    </xf>
    <xf numFmtId="0" fontId="0" fillId="2" borderId="0" xfId="0" applyFill="1" applyAlignment="1">
      <alignment horizontal="center" vertical="center"/>
    </xf>
    <xf numFmtId="0" fontId="0" fillId="2" borderId="0" xfId="0" applyFill="1" applyAlignment="1">
      <alignment horizontal="justify" vertical="center" wrapText="1"/>
    </xf>
    <xf numFmtId="0" fontId="3" fillId="2" borderId="0" xfId="0" applyFont="1" applyFill="1" applyProtection="1">
      <protection hidden="1"/>
    </xf>
    <xf numFmtId="0" fontId="64" fillId="0" borderId="8" xfId="0" applyFont="1" applyBorder="1" applyAlignment="1">
      <alignment horizontal="justify" vertical="top" wrapText="1"/>
    </xf>
    <xf numFmtId="0" fontId="0" fillId="2" borderId="0" xfId="0" applyFill="1"/>
    <xf numFmtId="0" fontId="6" fillId="2" borderId="4" xfId="0" applyFont="1" applyFill="1" applyBorder="1" applyAlignment="1" applyProtection="1">
      <alignment horizontal="justify" vertical="center" wrapText="1"/>
      <protection locked="0"/>
    </xf>
    <xf numFmtId="0" fontId="6" fillId="2" borderId="6" xfId="0" applyFont="1" applyFill="1" applyBorder="1" applyAlignment="1" applyProtection="1">
      <alignment horizontal="justify" vertical="center" wrapText="1"/>
      <protection locked="0"/>
    </xf>
    <xf numFmtId="14" fontId="6" fillId="2" borderId="6" xfId="0" applyNumberFormat="1" applyFont="1" applyFill="1" applyBorder="1" applyAlignment="1" applyProtection="1">
      <alignment horizontal="center" vertical="center" wrapText="1"/>
      <protection locked="0"/>
    </xf>
    <xf numFmtId="14" fontId="6" fillId="2" borderId="1" xfId="0" applyNumberFormat="1" applyFont="1" applyFill="1" applyBorder="1" applyAlignment="1">
      <alignment horizontal="center" vertical="center"/>
    </xf>
    <xf numFmtId="0" fontId="51" fillId="0" borderId="0" xfId="0" applyFont="1" applyAlignment="1">
      <alignment horizontal="center" vertical="center" wrapText="1"/>
    </xf>
    <xf numFmtId="0" fontId="51" fillId="0" borderId="0" xfId="0" applyFont="1" applyAlignment="1">
      <alignment horizontal="center" vertical="center"/>
    </xf>
    <xf numFmtId="0" fontId="51" fillId="0" borderId="0" xfId="0" applyFont="1" applyAlignment="1">
      <alignment horizontal="right" vertical="center" wrapText="1"/>
    </xf>
    <xf numFmtId="0" fontId="51" fillId="0" borderId="0" xfId="0" applyFont="1" applyAlignment="1">
      <alignment horizontal="right" vertical="center"/>
    </xf>
    <xf numFmtId="0" fontId="61" fillId="10" borderId="14" xfId="0" applyFont="1" applyFill="1" applyBorder="1" applyAlignment="1">
      <alignment horizontal="center" vertical="center"/>
    </xf>
    <xf numFmtId="0" fontId="61" fillId="10" borderId="9" xfId="0" applyFont="1" applyFill="1" applyBorder="1" applyAlignment="1">
      <alignment horizontal="center" vertical="center"/>
    </xf>
    <xf numFmtId="0" fontId="61" fillId="10" borderId="15" xfId="0" applyFont="1" applyFill="1" applyBorder="1" applyAlignment="1">
      <alignment horizontal="center" vertical="center"/>
    </xf>
    <xf numFmtId="0" fontId="61" fillId="10" borderId="16" xfId="0" applyFont="1" applyFill="1" applyBorder="1" applyAlignment="1">
      <alignment horizontal="center" vertical="center"/>
    </xf>
    <xf numFmtId="0" fontId="61" fillId="10" borderId="0" xfId="0" applyFont="1" applyFill="1" applyAlignment="1">
      <alignment horizontal="center" vertical="center"/>
    </xf>
    <xf numFmtId="0" fontId="61" fillId="10" borderId="17" xfId="0" applyFont="1" applyFill="1" applyBorder="1" applyAlignment="1">
      <alignment horizontal="center" vertical="center"/>
    </xf>
    <xf numFmtId="0" fontId="61" fillId="10" borderId="18" xfId="0" applyFont="1" applyFill="1" applyBorder="1" applyAlignment="1">
      <alignment horizontal="center" vertical="center"/>
    </xf>
    <xf numFmtId="0" fontId="61" fillId="10" borderId="19" xfId="0" applyFont="1" applyFill="1" applyBorder="1" applyAlignment="1">
      <alignment horizontal="center" vertical="center"/>
    </xf>
    <xf numFmtId="0" fontId="61" fillId="10" borderId="20" xfId="0" applyFont="1" applyFill="1" applyBorder="1" applyAlignment="1">
      <alignment horizontal="center" vertical="center"/>
    </xf>
    <xf numFmtId="0" fontId="45" fillId="11" borderId="14" xfId="0" applyFont="1" applyFill="1" applyBorder="1" applyAlignment="1">
      <alignment horizontal="center" vertical="top"/>
    </xf>
    <xf numFmtId="0" fontId="45" fillId="11" borderId="9" xfId="0" applyFont="1" applyFill="1" applyBorder="1" applyAlignment="1">
      <alignment horizontal="center" vertical="top"/>
    </xf>
    <xf numFmtId="0" fontId="45" fillId="11" borderId="15" xfId="0" applyFont="1" applyFill="1" applyBorder="1" applyAlignment="1">
      <alignment horizontal="center" vertical="top"/>
    </xf>
    <xf numFmtId="0" fontId="46" fillId="11" borderId="16" xfId="0" applyFont="1" applyFill="1" applyBorder="1" applyAlignment="1">
      <alignment horizontal="center" vertical="top"/>
    </xf>
    <xf numFmtId="0" fontId="46" fillId="11" borderId="0" xfId="0" applyFont="1" applyFill="1" applyAlignment="1">
      <alignment horizontal="center" vertical="top"/>
    </xf>
    <xf numFmtId="0" fontId="46" fillId="11" borderId="17" xfId="0" applyFont="1" applyFill="1" applyBorder="1" applyAlignment="1">
      <alignment horizontal="center" vertical="top"/>
    </xf>
    <xf numFmtId="0" fontId="46" fillId="11" borderId="18" xfId="0" applyFont="1" applyFill="1" applyBorder="1" applyAlignment="1">
      <alignment horizontal="center" vertical="top"/>
    </xf>
    <xf numFmtId="0" fontId="46" fillId="11" borderId="19" xfId="0" applyFont="1" applyFill="1" applyBorder="1" applyAlignment="1">
      <alignment horizontal="center" vertical="top"/>
    </xf>
    <xf numFmtId="0" fontId="46" fillId="11" borderId="20" xfId="0" applyFont="1" applyFill="1" applyBorder="1" applyAlignment="1">
      <alignment horizontal="center" vertical="top"/>
    </xf>
    <xf numFmtId="0" fontId="45" fillId="11" borderId="16" xfId="0" applyFont="1" applyFill="1" applyBorder="1" applyAlignment="1">
      <alignment horizontal="center" vertical="top"/>
    </xf>
    <xf numFmtId="0" fontId="45" fillId="11" borderId="0" xfId="0" applyFont="1" applyFill="1" applyAlignment="1">
      <alignment horizontal="center" vertical="top"/>
    </xf>
    <xf numFmtId="0" fontId="45" fillId="11" borderId="17" xfId="0" applyFont="1" applyFill="1" applyBorder="1" applyAlignment="1">
      <alignment horizontal="center" vertical="top"/>
    </xf>
    <xf numFmtId="0" fontId="45" fillId="11" borderId="18" xfId="0" applyFont="1" applyFill="1" applyBorder="1" applyAlignment="1">
      <alignment horizontal="center" vertical="top"/>
    </xf>
    <xf numFmtId="0" fontId="45" fillId="11" borderId="19" xfId="0" applyFont="1" applyFill="1" applyBorder="1" applyAlignment="1">
      <alignment horizontal="center" vertical="top"/>
    </xf>
    <xf numFmtId="0" fontId="45" fillId="11" borderId="20" xfId="0" applyFont="1" applyFill="1" applyBorder="1" applyAlignment="1">
      <alignment horizontal="center" vertical="top"/>
    </xf>
    <xf numFmtId="0" fontId="63" fillId="13" borderId="0" xfId="1" applyFont="1" applyFill="1" applyAlignment="1">
      <alignment horizontal="center" wrapText="1"/>
    </xf>
    <xf numFmtId="0" fontId="25" fillId="0" borderId="8" xfId="0" applyFont="1" applyBorder="1" applyAlignment="1">
      <alignment horizontal="center" vertical="top" wrapText="1"/>
    </xf>
    <xf numFmtId="0" fontId="62" fillId="0" borderId="8" xfId="0" applyFont="1" applyBorder="1" applyAlignment="1">
      <alignment horizontal="center" vertical="center" wrapText="1"/>
    </xf>
    <xf numFmtId="0" fontId="36" fillId="10" borderId="14" xfId="0" applyFont="1" applyFill="1" applyBorder="1" applyAlignment="1">
      <alignment horizontal="center" vertical="center"/>
    </xf>
    <xf numFmtId="0" fontId="36" fillId="10" borderId="9" xfId="0" applyFont="1" applyFill="1" applyBorder="1" applyAlignment="1">
      <alignment horizontal="center" vertical="center"/>
    </xf>
    <xf numFmtId="0" fontId="36" fillId="10" borderId="15" xfId="0" applyFont="1" applyFill="1" applyBorder="1" applyAlignment="1">
      <alignment horizontal="center" vertical="center"/>
    </xf>
    <xf numFmtId="0" fontId="36" fillId="10" borderId="16" xfId="0" applyFont="1" applyFill="1" applyBorder="1" applyAlignment="1">
      <alignment horizontal="center" vertical="center"/>
    </xf>
    <xf numFmtId="0" fontId="36" fillId="10" borderId="0" xfId="0" applyFont="1" applyFill="1" applyAlignment="1">
      <alignment horizontal="center" vertical="center"/>
    </xf>
    <xf numFmtId="0" fontId="36" fillId="10" borderId="17" xfId="0" applyFont="1" applyFill="1" applyBorder="1" applyAlignment="1">
      <alignment horizontal="center" vertical="center"/>
    </xf>
    <xf numFmtId="0" fontId="36" fillId="10" borderId="18" xfId="0" applyFont="1" applyFill="1" applyBorder="1" applyAlignment="1">
      <alignment horizontal="center" vertical="center"/>
    </xf>
    <xf numFmtId="0" fontId="36" fillId="10" borderId="19" xfId="0" applyFont="1" applyFill="1" applyBorder="1" applyAlignment="1">
      <alignment horizontal="center" vertical="center"/>
    </xf>
    <xf numFmtId="0" fontId="36" fillId="10" borderId="20" xfId="0" applyFont="1" applyFill="1" applyBorder="1" applyAlignment="1">
      <alignment horizontal="center" vertical="center"/>
    </xf>
    <xf numFmtId="0" fontId="38" fillId="0" borderId="0" xfId="1" applyFont="1" applyBorder="1" applyAlignment="1" applyProtection="1">
      <alignment horizontal="left" vertical="center" wrapText="1"/>
      <protection locked="0"/>
    </xf>
    <xf numFmtId="0" fontId="38" fillId="0" borderId="21" xfId="1" applyFont="1" applyBorder="1" applyAlignment="1" applyProtection="1">
      <alignment horizontal="left" vertical="center" wrapText="1"/>
      <protection locked="0"/>
    </xf>
    <xf numFmtId="0" fontId="0" fillId="0" borderId="1" xfId="0" applyBorder="1" applyAlignment="1">
      <alignment horizontal="center" vertical="center" wrapText="1"/>
    </xf>
    <xf numFmtId="0" fontId="43" fillId="10" borderId="8" xfId="0" applyFont="1" applyFill="1" applyBorder="1" applyAlignment="1">
      <alignment horizontal="center" vertical="center" wrapText="1"/>
    </xf>
    <xf numFmtId="0" fontId="43" fillId="12" borderId="8" xfId="0" applyFont="1" applyFill="1" applyBorder="1" applyAlignment="1">
      <alignment horizontal="center" vertical="center" wrapText="1"/>
    </xf>
    <xf numFmtId="0" fontId="0" fillId="0" borderId="6" xfId="0" applyBorder="1" applyAlignment="1">
      <alignment horizontal="center" vertical="center" wrapText="1"/>
    </xf>
    <xf numFmtId="0" fontId="62" fillId="0" borderId="37" xfId="0" applyFont="1" applyBorder="1" applyAlignment="1">
      <alignment horizontal="center" vertical="center" wrapText="1"/>
    </xf>
    <xf numFmtId="0" fontId="62" fillId="0" borderId="38" xfId="0" applyFont="1" applyBorder="1" applyAlignment="1">
      <alignment horizontal="center" vertical="center" wrapText="1"/>
    </xf>
    <xf numFmtId="0" fontId="62" fillId="0" borderId="7" xfId="0" applyFont="1" applyBorder="1" applyAlignment="1">
      <alignment horizontal="center" vertical="center" wrapText="1"/>
    </xf>
    <xf numFmtId="0" fontId="62" fillId="0" borderId="62" xfId="0" applyFont="1" applyBorder="1" applyAlignment="1">
      <alignment horizontal="center" vertical="center" wrapText="1"/>
    </xf>
    <xf numFmtId="0" fontId="62" fillId="0" borderId="63" xfId="0" applyFont="1" applyBorder="1" applyAlignment="1">
      <alignment horizontal="center" vertical="center" wrapText="1"/>
    </xf>
    <xf numFmtId="0" fontId="62" fillId="0" borderId="64" xfId="0" applyFont="1" applyBorder="1" applyAlignment="1">
      <alignment horizontal="center" vertical="center" wrapText="1"/>
    </xf>
    <xf numFmtId="0" fontId="62" fillId="0" borderId="65" xfId="0" applyFont="1" applyBorder="1" applyAlignment="1">
      <alignment horizontal="center" vertical="center" wrapText="1"/>
    </xf>
    <xf numFmtId="0" fontId="62" fillId="0" borderId="21" xfId="0" applyFont="1" applyBorder="1" applyAlignment="1">
      <alignment horizontal="center" vertical="center" wrapText="1"/>
    </xf>
    <xf numFmtId="0" fontId="62" fillId="0" borderId="66" xfId="0" applyFont="1" applyBorder="1" applyAlignment="1">
      <alignment horizontal="center" vertical="center" wrapText="1"/>
    </xf>
    <xf numFmtId="0" fontId="26" fillId="11" borderId="1" xfId="0" applyFont="1" applyFill="1" applyBorder="1" applyAlignment="1" applyProtection="1">
      <alignment horizontal="center" vertical="center" wrapText="1"/>
      <protection locked="0"/>
    </xf>
    <xf numFmtId="0" fontId="41" fillId="10" borderId="1" xfId="0" applyFont="1" applyFill="1" applyBorder="1" applyAlignment="1" applyProtection="1">
      <alignment horizontal="center" vertical="center" wrapText="1"/>
      <protection locked="0"/>
    </xf>
    <xf numFmtId="0" fontId="21" fillId="11" borderId="22" xfId="0" applyFont="1" applyFill="1" applyBorder="1" applyAlignment="1">
      <alignment horizontal="center"/>
    </xf>
    <xf numFmtId="0" fontId="28" fillId="0" borderId="0" xfId="0" applyFont="1" applyAlignment="1">
      <alignment horizontal="center" vertical="center"/>
    </xf>
    <xf numFmtId="0" fontId="6" fillId="0" borderId="0" xfId="0" applyFont="1" applyAlignment="1">
      <alignment horizontal="center" vertical="center"/>
    </xf>
    <xf numFmtId="0" fontId="21" fillId="11" borderId="10" xfId="0" applyFont="1" applyFill="1" applyBorder="1" applyAlignment="1">
      <alignment horizontal="center" vertical="center" wrapText="1"/>
    </xf>
    <xf numFmtId="0" fontId="21" fillId="11" borderId="11" xfId="0" applyFont="1" applyFill="1" applyBorder="1" applyAlignment="1">
      <alignment horizontal="center" vertical="center" wrapText="1"/>
    </xf>
    <xf numFmtId="0" fontId="48" fillId="0" borderId="10" xfId="0" applyFont="1" applyBorder="1" applyAlignment="1">
      <alignment horizontal="center" vertical="center"/>
    </xf>
    <xf numFmtId="0" fontId="48" fillId="0" borderId="12" xfId="0" applyFont="1" applyBorder="1" applyAlignment="1">
      <alignment horizontal="center" vertical="center"/>
    </xf>
    <xf numFmtId="0" fontId="48" fillId="0" borderId="13" xfId="0" applyFont="1" applyBorder="1" applyAlignment="1">
      <alignment horizontal="center" vertical="center"/>
    </xf>
    <xf numFmtId="0" fontId="20" fillId="22" borderId="53" xfId="0" applyFont="1" applyFill="1" applyBorder="1" applyAlignment="1">
      <alignment horizontal="center"/>
    </xf>
    <xf numFmtId="0" fontId="20" fillId="22" borderId="54" xfId="0" applyFont="1" applyFill="1" applyBorder="1" applyAlignment="1">
      <alignment horizontal="center"/>
    </xf>
    <xf numFmtId="0" fontId="20" fillId="22" borderId="55" xfId="0" applyFont="1" applyFill="1" applyBorder="1" applyAlignment="1">
      <alignment horizontal="center"/>
    </xf>
    <xf numFmtId="0" fontId="20" fillId="12" borderId="53" xfId="0" applyFont="1" applyFill="1" applyBorder="1" applyAlignment="1">
      <alignment horizontal="center"/>
    </xf>
    <xf numFmtId="0" fontId="20" fillId="12" borderId="54" xfId="0" applyFont="1" applyFill="1" applyBorder="1" applyAlignment="1">
      <alignment horizontal="center"/>
    </xf>
    <xf numFmtId="0" fontId="20" fillId="12" borderId="55" xfId="0" applyFont="1" applyFill="1" applyBorder="1" applyAlignment="1">
      <alignment horizontal="center"/>
    </xf>
    <xf numFmtId="0" fontId="28" fillId="0" borderId="37" xfId="0" applyFont="1" applyBorder="1" applyAlignment="1">
      <alignment horizontal="center" vertical="center"/>
    </xf>
    <xf numFmtId="0" fontId="28" fillId="0" borderId="38" xfId="0" applyFont="1" applyBorder="1" applyAlignment="1">
      <alignment horizontal="center" vertical="center"/>
    </xf>
    <xf numFmtId="0" fontId="28" fillId="0" borderId="7" xfId="0" applyFont="1" applyBorder="1" applyAlignment="1">
      <alignment horizontal="center" vertical="center"/>
    </xf>
    <xf numFmtId="0" fontId="4" fillId="11" borderId="8" xfId="0" applyFont="1" applyFill="1" applyBorder="1" applyAlignment="1">
      <alignment horizontal="center" vertical="center" wrapText="1"/>
    </xf>
    <xf numFmtId="49" fontId="6" fillId="2" borderId="8" xfId="0" applyNumberFormat="1" applyFont="1" applyFill="1" applyBorder="1" applyAlignment="1">
      <alignment horizontal="justify" vertical="center" wrapText="1"/>
    </xf>
    <xf numFmtId="0" fontId="28" fillId="2" borderId="8" xfId="0" applyFont="1" applyFill="1" applyBorder="1" applyAlignment="1">
      <alignment horizontal="left" vertical="center"/>
    </xf>
    <xf numFmtId="0" fontId="6" fillId="2" borderId="8" xfId="0" applyFont="1" applyFill="1" applyBorder="1" applyAlignment="1">
      <alignment horizontal="center" vertical="center"/>
    </xf>
    <xf numFmtId="0" fontId="6" fillId="2" borderId="8" xfId="0" applyFont="1" applyFill="1" applyBorder="1" applyAlignment="1">
      <alignment horizontal="center" vertical="center" wrapText="1"/>
    </xf>
    <xf numFmtId="0" fontId="28" fillId="2" borderId="8" xfId="0" applyFont="1" applyFill="1" applyBorder="1" applyAlignment="1">
      <alignment horizontal="center" wrapText="1"/>
    </xf>
    <xf numFmtId="0" fontId="4" fillId="11" borderId="37" xfId="0" applyFont="1" applyFill="1" applyBorder="1" applyAlignment="1">
      <alignment horizontal="center" vertical="center"/>
    </xf>
    <xf numFmtId="0" fontId="4" fillId="11" borderId="38" xfId="0" applyFont="1" applyFill="1" applyBorder="1" applyAlignment="1">
      <alignment horizontal="center" vertical="center"/>
    </xf>
    <xf numFmtId="0" fontId="4" fillId="11" borderId="7" xfId="0" applyFont="1" applyFill="1" applyBorder="1" applyAlignment="1">
      <alignment horizontal="center" vertical="center"/>
    </xf>
    <xf numFmtId="0" fontId="6" fillId="2" borderId="36" xfId="0" applyFont="1" applyFill="1" applyBorder="1" applyAlignment="1">
      <alignment horizontal="center" vertical="center"/>
    </xf>
    <xf numFmtId="0" fontId="6" fillId="2" borderId="39" xfId="0" applyFont="1" applyFill="1" applyBorder="1" applyAlignment="1">
      <alignment horizontal="center" vertical="center"/>
    </xf>
    <xf numFmtId="0" fontId="6" fillId="2" borderId="33" xfId="0" applyFont="1" applyFill="1" applyBorder="1" applyAlignment="1">
      <alignment horizontal="center" vertical="center"/>
    </xf>
    <xf numFmtId="0" fontId="28" fillId="2" borderId="37" xfId="0" applyFont="1" applyFill="1" applyBorder="1" applyAlignment="1">
      <alignment horizontal="center" wrapText="1"/>
    </xf>
    <xf numFmtId="0" fontId="28" fillId="2" borderId="38" xfId="0" applyFont="1" applyFill="1" applyBorder="1" applyAlignment="1">
      <alignment horizontal="center" wrapText="1"/>
    </xf>
    <xf numFmtId="0" fontId="28" fillId="2" borderId="7" xfId="0" applyFont="1" applyFill="1" applyBorder="1" applyAlignment="1">
      <alignment horizontal="center" wrapText="1"/>
    </xf>
    <xf numFmtId="0" fontId="28" fillId="2" borderId="0" xfId="0" applyFont="1" applyFill="1" applyAlignment="1">
      <alignment horizontal="center" vertical="center" textRotation="90" wrapText="1"/>
    </xf>
    <xf numFmtId="0" fontId="28" fillId="2" borderId="0" xfId="0" applyFont="1" applyFill="1" applyAlignment="1">
      <alignment horizontal="center" vertical="center" textRotation="90"/>
    </xf>
    <xf numFmtId="0" fontId="28" fillId="2" borderId="0" xfId="0" applyFont="1" applyFill="1" applyAlignment="1">
      <alignment horizontal="center" vertical="center"/>
    </xf>
    <xf numFmtId="0" fontId="4" fillId="8" borderId="8" xfId="0" applyFont="1" applyFill="1" applyBorder="1" applyAlignment="1">
      <alignment horizontal="center" vertical="center" wrapText="1"/>
    </xf>
    <xf numFmtId="0" fontId="6" fillId="9" borderId="8" xfId="0" applyFont="1" applyFill="1" applyBorder="1" applyAlignment="1">
      <alignment horizontal="justify" vertical="center" wrapText="1"/>
    </xf>
    <xf numFmtId="0" fontId="6" fillId="2" borderId="8" xfId="0" applyFont="1" applyFill="1" applyBorder="1" applyAlignment="1">
      <alignment horizontal="justify" vertical="center" wrapText="1"/>
    </xf>
    <xf numFmtId="0" fontId="28" fillId="2" borderId="8" xfId="0" applyFont="1" applyFill="1" applyBorder="1" applyAlignment="1">
      <alignment horizontal="center" vertical="center" wrapText="1"/>
    </xf>
    <xf numFmtId="0" fontId="55" fillId="2" borderId="0" xfId="0" applyFont="1" applyFill="1" applyAlignment="1">
      <alignment horizontal="center" vertical="center" wrapText="1"/>
    </xf>
    <xf numFmtId="0" fontId="6" fillId="9" borderId="8" xfId="0" applyFont="1" applyFill="1" applyBorder="1" applyAlignment="1">
      <alignment horizontal="center" vertical="center" wrapText="1"/>
    </xf>
    <xf numFmtId="0" fontId="4" fillId="8" borderId="8" xfId="0" applyFont="1" applyFill="1" applyBorder="1" applyAlignment="1">
      <alignment horizontal="center" vertical="center"/>
    </xf>
    <xf numFmtId="0" fontId="4" fillId="8" borderId="8" xfId="0" applyFont="1" applyFill="1" applyBorder="1" applyAlignment="1">
      <alignment horizontal="center"/>
    </xf>
    <xf numFmtId="0" fontId="4" fillId="8" borderId="8" xfId="0" applyFont="1" applyFill="1" applyBorder="1" applyAlignment="1">
      <alignment horizontal="center" wrapText="1"/>
    </xf>
    <xf numFmtId="0" fontId="28" fillId="2" borderId="8" xfId="0" applyFont="1" applyFill="1" applyBorder="1" applyAlignment="1">
      <alignment horizontal="center" vertical="center"/>
    </xf>
    <xf numFmtId="0" fontId="21" fillId="8" borderId="8" xfId="0" applyFont="1" applyFill="1" applyBorder="1" applyAlignment="1">
      <alignment horizontal="center"/>
    </xf>
    <xf numFmtId="0" fontId="6" fillId="2" borderId="0" xfId="0" applyFont="1" applyFill="1" applyAlignment="1">
      <alignment horizontal="center" vertical="center" wrapText="1"/>
    </xf>
    <xf numFmtId="0" fontId="6" fillId="2" borderId="0" xfId="0" applyFont="1" applyFill="1" applyAlignment="1">
      <alignment horizontal="center" vertical="center"/>
    </xf>
    <xf numFmtId="0" fontId="6" fillId="2" borderId="0" xfId="0" applyFont="1" applyFill="1" applyAlignment="1">
      <alignment horizontal="right" vertical="center" wrapText="1"/>
    </xf>
    <xf numFmtId="0" fontId="28" fillId="12" borderId="30" xfId="0" applyFont="1" applyFill="1" applyBorder="1" applyAlignment="1">
      <alignment horizontal="center" vertical="center" wrapText="1"/>
    </xf>
    <xf numFmtId="0" fontId="28" fillId="12" borderId="24" xfId="0" applyFont="1" applyFill="1" applyBorder="1" applyAlignment="1">
      <alignment horizontal="center" vertical="center" wrapText="1"/>
    </xf>
    <xf numFmtId="0" fontId="28" fillId="12" borderId="27" xfId="0" applyFont="1" applyFill="1" applyBorder="1" applyAlignment="1">
      <alignment horizontal="center" vertical="center" wrapText="1"/>
    </xf>
    <xf numFmtId="0" fontId="28" fillId="12" borderId="28" xfId="0" applyFont="1" applyFill="1" applyBorder="1" applyAlignment="1">
      <alignment horizontal="center" vertical="center" wrapText="1"/>
    </xf>
    <xf numFmtId="0" fontId="28" fillId="12" borderId="29" xfId="0" applyFont="1" applyFill="1" applyBorder="1" applyAlignment="1">
      <alignment horizontal="center" vertical="center" wrapText="1"/>
    </xf>
    <xf numFmtId="0" fontId="28" fillId="12" borderId="23" xfId="0" applyFont="1" applyFill="1" applyBorder="1" applyAlignment="1">
      <alignment horizontal="center" vertical="center" wrapText="1"/>
    </xf>
    <xf numFmtId="0" fontId="28" fillId="12" borderId="8" xfId="0" applyFont="1" applyFill="1" applyBorder="1" applyAlignment="1">
      <alignment horizontal="center" vertical="center" wrapText="1"/>
    </xf>
    <xf numFmtId="0" fontId="4" fillId="11" borderId="29" xfId="0" applyFont="1" applyFill="1" applyBorder="1" applyAlignment="1">
      <alignment horizontal="center"/>
    </xf>
    <xf numFmtId="0" fontId="25" fillId="0" borderId="36" xfId="0" applyFont="1" applyBorder="1" applyAlignment="1">
      <alignment horizontal="center" vertical="top" wrapText="1"/>
    </xf>
    <xf numFmtId="0" fontId="25" fillId="0" borderId="39" xfId="0" applyFont="1" applyBorder="1" applyAlignment="1">
      <alignment horizontal="center" vertical="top" wrapText="1"/>
    </xf>
    <xf numFmtId="0" fontId="25" fillId="0" borderId="33" xfId="0" applyFont="1" applyBorder="1" applyAlignment="1">
      <alignment horizontal="center" vertical="top" wrapText="1"/>
    </xf>
    <xf numFmtId="0" fontId="4" fillId="11" borderId="29" xfId="0" applyFont="1" applyFill="1" applyBorder="1" applyAlignment="1">
      <alignment horizontal="center" vertical="center"/>
    </xf>
    <xf numFmtId="0" fontId="4" fillId="11" borderId="8" xfId="0" applyFont="1" applyFill="1" applyBorder="1" applyAlignment="1">
      <alignment horizontal="center" vertical="center"/>
    </xf>
    <xf numFmtId="9" fontId="4" fillId="11" borderId="29" xfId="2" applyFont="1" applyFill="1" applyBorder="1" applyAlignment="1">
      <alignment horizontal="center" vertical="center"/>
    </xf>
    <xf numFmtId="9" fontId="4" fillId="11" borderId="8" xfId="2" applyFont="1" applyFill="1" applyBorder="1" applyAlignment="1">
      <alignment horizontal="center" vertical="center"/>
    </xf>
    <xf numFmtId="0" fontId="4" fillId="11" borderId="67" xfId="0" applyFont="1" applyFill="1" applyBorder="1" applyAlignment="1">
      <alignment horizontal="center" vertical="center" wrapText="1"/>
    </xf>
    <xf numFmtId="0" fontId="4" fillId="11" borderId="33" xfId="0" applyFont="1" applyFill="1" applyBorder="1" applyAlignment="1">
      <alignment horizontal="center" vertical="center" wrapText="1"/>
    </xf>
    <xf numFmtId="0" fontId="6" fillId="2" borderId="4" xfId="0" applyFont="1" applyFill="1" applyBorder="1" applyAlignment="1" applyProtection="1">
      <alignment horizontal="justify" vertical="center" wrapText="1"/>
      <protection locked="0"/>
    </xf>
    <xf numFmtId="0" fontId="6" fillId="2" borderId="56" xfId="0" applyFont="1" applyFill="1" applyBorder="1" applyAlignment="1" applyProtection="1">
      <alignment horizontal="justify" vertical="center" wrapText="1"/>
      <protection locked="0"/>
    </xf>
    <xf numFmtId="0" fontId="6" fillId="2" borderId="6" xfId="0" applyFont="1" applyFill="1" applyBorder="1" applyAlignment="1" applyProtection="1">
      <alignment horizontal="justify" vertical="center" wrapText="1"/>
      <protection locked="0"/>
    </xf>
    <xf numFmtId="0" fontId="6" fillId="3" borderId="4" xfId="0" applyFont="1" applyFill="1" applyBorder="1" applyAlignment="1">
      <alignment horizontal="left" vertical="center" wrapText="1"/>
    </xf>
    <xf numFmtId="0" fontId="6" fillId="3" borderId="56" xfId="0" applyFont="1" applyFill="1" applyBorder="1" applyAlignment="1">
      <alignment horizontal="left" vertical="center" wrapText="1"/>
    </xf>
    <xf numFmtId="0" fontId="6" fillId="3" borderId="6" xfId="0" applyFont="1" applyFill="1" applyBorder="1" applyAlignment="1">
      <alignment horizontal="left" vertical="center" wrapText="1"/>
    </xf>
    <xf numFmtId="14" fontId="6" fillId="2" borderId="4" xfId="0" applyNumberFormat="1" applyFont="1" applyFill="1" applyBorder="1" applyAlignment="1" applyProtection="1">
      <alignment horizontal="center" vertical="center" wrapText="1"/>
      <protection locked="0"/>
    </xf>
    <xf numFmtId="0" fontId="6" fillId="2" borderId="6"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justify" vertical="center" wrapText="1"/>
      <protection locked="0"/>
    </xf>
    <xf numFmtId="0" fontId="6" fillId="2" borderId="56" xfId="0" applyFont="1" applyFill="1" applyBorder="1" applyAlignment="1" applyProtection="1">
      <alignment horizontal="center" vertical="center" wrapText="1"/>
      <protection locked="0"/>
    </xf>
    <xf numFmtId="0" fontId="6" fillId="2" borderId="4" xfId="0" applyFont="1" applyFill="1" applyBorder="1" applyAlignment="1">
      <alignment horizontal="center" vertical="center" wrapText="1"/>
    </xf>
    <xf numFmtId="0" fontId="6" fillId="2" borderId="56" xfId="0" applyFont="1" applyFill="1" applyBorder="1" applyAlignment="1">
      <alignment horizontal="center" vertical="center" wrapText="1"/>
    </xf>
    <xf numFmtId="0" fontId="6" fillId="2" borderId="6" xfId="0" applyFont="1" applyFill="1" applyBorder="1" applyAlignment="1">
      <alignment horizontal="center" vertical="center" wrapText="1"/>
    </xf>
    <xf numFmtId="9" fontId="6" fillId="2" borderId="4" xfId="2" applyFont="1" applyFill="1" applyBorder="1" applyAlignment="1" applyProtection="1">
      <alignment horizontal="center" vertical="center" wrapText="1"/>
    </xf>
    <xf numFmtId="9" fontId="6" fillId="2" borderId="6" xfId="2" applyFont="1" applyFill="1" applyBorder="1" applyAlignment="1" applyProtection="1">
      <alignment horizontal="center" vertical="center" wrapText="1"/>
    </xf>
    <xf numFmtId="9" fontId="6" fillId="2" borderId="56" xfId="2" applyFont="1" applyFill="1" applyBorder="1" applyAlignment="1" applyProtection="1">
      <alignment horizontal="center" vertical="center" wrapText="1"/>
    </xf>
    <xf numFmtId="0" fontId="30" fillId="2" borderId="4" xfId="0" applyFont="1" applyFill="1" applyBorder="1" applyAlignment="1">
      <alignment horizontal="center" vertical="center" wrapText="1"/>
    </xf>
    <xf numFmtId="0" fontId="30" fillId="2" borderId="56" xfId="0" applyFont="1" applyFill="1" applyBorder="1" applyAlignment="1">
      <alignment horizontal="center" vertical="center" wrapText="1"/>
    </xf>
    <xf numFmtId="0" fontId="30" fillId="2" borderId="6" xfId="0" applyFont="1" applyFill="1" applyBorder="1" applyAlignment="1">
      <alignment horizontal="center" vertical="center" wrapText="1"/>
    </xf>
    <xf numFmtId="14" fontId="30" fillId="2" borderId="56" xfId="0" applyNumberFormat="1" applyFont="1" applyFill="1" applyBorder="1" applyAlignment="1">
      <alignment horizontal="center" vertical="center" wrapText="1"/>
    </xf>
    <xf numFmtId="14" fontId="30" fillId="2" borderId="6" xfId="0" applyNumberFormat="1" applyFont="1" applyFill="1" applyBorder="1" applyAlignment="1">
      <alignment horizontal="center" vertical="center" wrapText="1"/>
    </xf>
    <xf numFmtId="9" fontId="6" fillId="2" borderId="4" xfId="0" applyNumberFormat="1" applyFont="1" applyFill="1" applyBorder="1" applyAlignment="1">
      <alignment horizontal="center" vertical="center" wrapText="1"/>
    </xf>
    <xf numFmtId="9" fontId="6" fillId="2" borderId="56" xfId="0" applyNumberFormat="1" applyFont="1" applyFill="1" applyBorder="1" applyAlignment="1">
      <alignment horizontal="center" vertical="center" wrapText="1"/>
    </xf>
    <xf numFmtId="9" fontId="6" fillId="2" borderId="6" xfId="0" applyNumberFormat="1" applyFont="1" applyFill="1" applyBorder="1" applyAlignment="1">
      <alignment horizontal="center" vertical="center" wrapText="1"/>
    </xf>
    <xf numFmtId="0" fontId="6" fillId="2" borderId="68" xfId="0" applyFont="1" applyFill="1" applyBorder="1" applyAlignment="1">
      <alignment horizontal="center" vertical="center" wrapText="1"/>
    </xf>
    <xf numFmtId="1" fontId="6" fillId="2" borderId="4" xfId="0" applyNumberFormat="1" applyFont="1" applyFill="1" applyBorder="1" applyAlignment="1">
      <alignment horizontal="center" vertical="center" wrapText="1"/>
    </xf>
    <xf numFmtId="1" fontId="6" fillId="2" borderId="56" xfId="0" applyNumberFormat="1" applyFont="1" applyFill="1" applyBorder="1" applyAlignment="1">
      <alignment horizontal="center" vertical="center" wrapText="1"/>
    </xf>
    <xf numFmtId="14" fontId="6" fillId="2" borderId="4" xfId="0" applyNumberFormat="1" applyFont="1" applyFill="1" applyBorder="1" applyAlignment="1">
      <alignment horizontal="center" vertical="center" wrapText="1"/>
    </xf>
    <xf numFmtId="14" fontId="6" fillId="2" borderId="56" xfId="0" applyNumberFormat="1" applyFont="1" applyFill="1" applyBorder="1" applyAlignment="1">
      <alignment horizontal="center" vertical="center" wrapText="1"/>
    </xf>
    <xf numFmtId="14" fontId="6" fillId="2" borderId="6" xfId="0" applyNumberFormat="1" applyFont="1" applyFill="1" applyBorder="1" applyAlignment="1">
      <alignment horizontal="center" vertical="center" wrapText="1"/>
    </xf>
    <xf numFmtId="14" fontId="6" fillId="2" borderId="6" xfId="0" applyNumberFormat="1" applyFont="1" applyFill="1" applyBorder="1" applyAlignment="1" applyProtection="1">
      <alignment horizontal="center" vertical="center" wrapText="1"/>
      <protection locked="0"/>
    </xf>
    <xf numFmtId="9" fontId="6"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4" xfId="0" applyFont="1" applyFill="1" applyBorder="1" applyAlignment="1">
      <alignment horizontal="justify" vertical="center" wrapText="1"/>
    </xf>
    <xf numFmtId="0" fontId="6" fillId="2" borderId="6" xfId="0" applyFont="1" applyFill="1" applyBorder="1" applyAlignment="1">
      <alignment horizontal="justify" vertical="center" wrapText="1"/>
    </xf>
    <xf numFmtId="0" fontId="21" fillId="11" borderId="2" xfId="0" applyFont="1" applyFill="1" applyBorder="1" applyAlignment="1">
      <alignment horizontal="center" vertical="center" wrapText="1"/>
    </xf>
    <xf numFmtId="0" fontId="21" fillId="11" borderId="3" xfId="0" applyFont="1" applyFill="1" applyBorder="1" applyAlignment="1">
      <alignment horizontal="center" vertical="center" wrapText="1"/>
    </xf>
    <xf numFmtId="0" fontId="21" fillId="21" borderId="44" xfId="0" applyFont="1" applyFill="1" applyBorder="1" applyAlignment="1">
      <alignment horizontal="center" vertical="center"/>
    </xf>
    <xf numFmtId="0" fontId="21" fillId="21" borderId="5" xfId="0" applyFont="1" applyFill="1" applyBorder="1" applyAlignment="1">
      <alignment horizontal="center" vertical="center"/>
    </xf>
    <xf numFmtId="0" fontId="21" fillId="21" borderId="45" xfId="0" applyFont="1" applyFill="1" applyBorder="1" applyAlignment="1">
      <alignment horizontal="center" vertical="center"/>
    </xf>
    <xf numFmtId="0" fontId="21" fillId="21" borderId="46" xfId="0" applyFont="1" applyFill="1" applyBorder="1" applyAlignment="1">
      <alignment horizontal="center" vertical="center"/>
    </xf>
    <xf numFmtId="0" fontId="21" fillId="21" borderId="47" xfId="0" applyFont="1" applyFill="1" applyBorder="1" applyAlignment="1">
      <alignment horizontal="center" vertical="center"/>
    </xf>
    <xf numFmtId="0" fontId="21" fillId="11" borderId="2" xfId="0" applyFont="1" applyFill="1" applyBorder="1" applyAlignment="1">
      <alignment horizontal="center" vertical="center"/>
    </xf>
    <xf numFmtId="0" fontId="21" fillId="11" borderId="5" xfId="0" applyFont="1" applyFill="1" applyBorder="1" applyAlignment="1">
      <alignment horizontal="center" vertical="center"/>
    </xf>
    <xf numFmtId="0" fontId="21" fillId="11" borderId="3" xfId="0" applyFont="1" applyFill="1" applyBorder="1" applyAlignment="1">
      <alignment horizontal="center" vertical="center"/>
    </xf>
    <xf numFmtId="0" fontId="21" fillId="11" borderId="1" xfId="0" applyFont="1" applyFill="1" applyBorder="1" applyAlignment="1">
      <alignment horizontal="center" vertical="center"/>
    </xf>
    <xf numFmtId="9" fontId="6" fillId="2" borderId="69" xfId="0" applyNumberFormat="1" applyFont="1" applyFill="1" applyBorder="1" applyAlignment="1">
      <alignment horizontal="center" vertical="center" wrapText="1"/>
    </xf>
    <xf numFmtId="0" fontId="28" fillId="15" borderId="4" xfId="0" applyFont="1" applyFill="1" applyBorder="1" applyAlignment="1">
      <alignment horizontal="center" vertical="center" wrapText="1"/>
    </xf>
    <xf numFmtId="0" fontId="28" fillId="15" borderId="56" xfId="0" applyFont="1" applyFill="1" applyBorder="1" applyAlignment="1">
      <alignment horizontal="center" vertical="center" wrapText="1"/>
    </xf>
    <xf numFmtId="0" fontId="30" fillId="2" borderId="1" xfId="0" applyFont="1" applyFill="1" applyBorder="1" applyAlignment="1">
      <alignment horizontal="center" vertical="center" wrapText="1"/>
    </xf>
    <xf numFmtId="14" fontId="6" fillId="2" borderId="1" xfId="0" applyNumberFormat="1"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14" fontId="6" fillId="2" borderId="1" xfId="0" applyNumberFormat="1" applyFont="1" applyFill="1" applyBorder="1" applyAlignment="1">
      <alignment horizontal="center" vertical="center" wrapText="1"/>
    </xf>
    <xf numFmtId="0" fontId="28" fillId="2" borderId="1" xfId="0" applyFont="1" applyFill="1" applyBorder="1" applyAlignment="1">
      <alignment horizontal="center" vertical="center" wrapText="1"/>
    </xf>
    <xf numFmtId="14" fontId="6" fillId="2" borderId="1" xfId="0" applyNumberFormat="1" applyFont="1" applyFill="1" applyBorder="1" applyAlignment="1">
      <alignment horizontal="center" vertical="center"/>
    </xf>
    <xf numFmtId="0" fontId="6" fillId="2" borderId="1" xfId="0" applyFont="1" applyFill="1" applyBorder="1" applyAlignment="1">
      <alignment horizontal="justify" vertical="center" wrapText="1"/>
    </xf>
    <xf numFmtId="14" fontId="6" fillId="2" borderId="4" xfId="0" applyNumberFormat="1" applyFont="1" applyFill="1" applyBorder="1" applyAlignment="1">
      <alignment horizontal="center" vertical="center"/>
    </xf>
    <xf numFmtId="14" fontId="6" fillId="2" borderId="56" xfId="0" applyNumberFormat="1" applyFont="1" applyFill="1" applyBorder="1" applyAlignment="1">
      <alignment horizontal="center" vertical="center"/>
    </xf>
    <xf numFmtId="14" fontId="6" fillId="2" borderId="6" xfId="0" applyNumberFormat="1" applyFont="1" applyFill="1" applyBorder="1" applyAlignment="1">
      <alignment horizontal="center" vertical="center"/>
    </xf>
    <xf numFmtId="0" fontId="20" fillId="12" borderId="3" xfId="0" applyFont="1" applyFill="1" applyBorder="1" applyAlignment="1">
      <alignment horizontal="center" vertical="center" wrapText="1"/>
    </xf>
    <xf numFmtId="0" fontId="20" fillId="12" borderId="1" xfId="0" applyFont="1" applyFill="1" applyBorder="1" applyAlignment="1">
      <alignment horizontal="center" vertical="center" wrapText="1"/>
    </xf>
    <xf numFmtId="0" fontId="28" fillId="15" borderId="76" xfId="0" applyFont="1" applyFill="1" applyBorder="1" applyAlignment="1">
      <alignment horizontal="center" vertical="center" wrapText="1"/>
    </xf>
    <xf numFmtId="0" fontId="28" fillId="15" borderId="77" xfId="0" applyFont="1" applyFill="1" applyBorder="1" applyAlignment="1">
      <alignment horizontal="center" vertical="center" wrapText="1"/>
    </xf>
    <xf numFmtId="0" fontId="6" fillId="2" borderId="72" xfId="0" applyFont="1" applyFill="1" applyBorder="1" applyAlignment="1">
      <alignment horizontal="justify" vertical="center" wrapText="1"/>
    </xf>
    <xf numFmtId="0" fontId="6" fillId="2" borderId="73" xfId="0" applyFont="1" applyFill="1" applyBorder="1" applyAlignment="1">
      <alignment horizontal="justify" vertical="center" wrapText="1"/>
    </xf>
    <xf numFmtId="0" fontId="6" fillId="2" borderId="70" xfId="0" applyFont="1" applyFill="1" applyBorder="1" applyAlignment="1">
      <alignment horizontal="justify" vertical="center" wrapText="1"/>
    </xf>
    <xf numFmtId="0" fontId="6" fillId="2" borderId="71" xfId="0" applyFont="1" applyFill="1" applyBorder="1" applyAlignment="1">
      <alignment horizontal="justify" vertical="center" wrapText="1"/>
    </xf>
    <xf numFmtId="1" fontId="6" fillId="2" borderId="6" xfId="0" applyNumberFormat="1" applyFont="1" applyFill="1" applyBorder="1" applyAlignment="1">
      <alignment horizontal="center" vertical="center" wrapText="1"/>
    </xf>
    <xf numFmtId="0" fontId="30" fillId="2" borderId="69" xfId="0" applyFont="1" applyFill="1" applyBorder="1" applyAlignment="1">
      <alignment horizontal="center" vertical="center" wrapText="1"/>
    </xf>
    <xf numFmtId="0" fontId="21" fillId="21" borderId="2" xfId="0" applyFont="1" applyFill="1" applyBorder="1" applyAlignment="1">
      <alignment horizontal="center" vertical="center"/>
    </xf>
    <xf numFmtId="0" fontId="6" fillId="0" borderId="74" xfId="0" applyFont="1" applyBorder="1" applyAlignment="1">
      <alignment horizontal="justify" vertical="center" wrapText="1"/>
    </xf>
    <xf numFmtId="0" fontId="6" fillId="0" borderId="75" xfId="0" applyFont="1" applyBorder="1" applyAlignment="1">
      <alignment horizontal="justify" vertical="center" wrapText="1"/>
    </xf>
    <xf numFmtId="14" fontId="6" fillId="0" borderId="1" xfId="0" applyNumberFormat="1" applyFont="1" applyBorder="1" applyAlignment="1" applyProtection="1">
      <alignment horizontal="center" vertical="center" wrapText="1"/>
      <protection locked="0"/>
    </xf>
    <xf numFmtId="0" fontId="6" fillId="2" borderId="4" xfId="0" applyFont="1" applyFill="1" applyBorder="1" applyAlignment="1" applyProtection="1">
      <alignment horizontal="center" vertical="center" wrapText="1"/>
      <protection locked="0"/>
    </xf>
    <xf numFmtId="0" fontId="28" fillId="15" borderId="6" xfId="0" applyFont="1" applyFill="1" applyBorder="1" applyAlignment="1">
      <alignment horizontal="center" vertical="center" wrapText="1"/>
    </xf>
    <xf numFmtId="0" fontId="6" fillId="2" borderId="4" xfId="0" applyFont="1" applyFill="1" applyBorder="1" applyAlignment="1">
      <alignment horizontal="left" vertical="center" wrapText="1"/>
    </xf>
    <xf numFmtId="0" fontId="6" fillId="2" borderId="56" xfId="0" applyFont="1" applyFill="1" applyBorder="1" applyAlignment="1">
      <alignment horizontal="left" vertical="center" wrapText="1"/>
    </xf>
    <xf numFmtId="0" fontId="6" fillId="2" borderId="6" xfId="0" applyFont="1" applyFill="1" applyBorder="1" applyAlignment="1">
      <alignment horizontal="left" vertical="center" wrapText="1"/>
    </xf>
    <xf numFmtId="14" fontId="6" fillId="2" borderId="56" xfId="0" applyNumberFormat="1" applyFont="1" applyFill="1" applyBorder="1" applyAlignment="1" applyProtection="1">
      <alignment horizontal="center" vertical="center" wrapText="1"/>
      <protection locked="0"/>
    </xf>
    <xf numFmtId="0" fontId="6" fillId="2" borderId="56" xfId="0" applyFont="1" applyFill="1" applyBorder="1" applyAlignment="1">
      <alignment horizontal="justify" vertical="center" wrapText="1"/>
    </xf>
    <xf numFmtId="0" fontId="51" fillId="2" borderId="0" xfId="0" applyFont="1" applyFill="1" applyAlignment="1" applyProtection="1">
      <alignment horizontal="center" vertical="center" wrapText="1"/>
      <protection hidden="1"/>
    </xf>
    <xf numFmtId="0" fontId="0" fillId="2" borderId="0" xfId="0" applyFill="1" applyAlignment="1" applyProtection="1">
      <alignment horizontal="center" vertical="center"/>
      <protection hidden="1"/>
    </xf>
    <xf numFmtId="0" fontId="0" fillId="2" borderId="0" xfId="0" applyFill="1" applyAlignment="1" applyProtection="1">
      <alignment horizontal="right" vertical="center" wrapText="1"/>
      <protection hidden="1"/>
    </xf>
    <xf numFmtId="0" fontId="0" fillId="2" borderId="0" xfId="0" applyFill="1" applyAlignment="1" applyProtection="1">
      <alignment horizontal="right" vertical="center"/>
      <protection hidden="1"/>
    </xf>
    <xf numFmtId="0" fontId="2" fillId="11" borderId="40" xfId="0" applyFont="1" applyFill="1" applyBorder="1" applyAlignment="1" applyProtection="1">
      <alignment horizontal="center" vertical="center" wrapText="1"/>
      <protection hidden="1"/>
    </xf>
    <xf numFmtId="0" fontId="2" fillId="11" borderId="41" xfId="0" applyFont="1" applyFill="1" applyBorder="1" applyAlignment="1" applyProtection="1">
      <alignment horizontal="center" vertical="center" wrapText="1"/>
      <protection hidden="1"/>
    </xf>
    <xf numFmtId="0" fontId="2" fillId="11" borderId="42" xfId="0" applyFont="1" applyFill="1" applyBorder="1" applyAlignment="1" applyProtection="1">
      <alignment horizontal="center" vertical="center" wrapText="1"/>
      <protection hidden="1"/>
    </xf>
    <xf numFmtId="0" fontId="2" fillId="11" borderId="43" xfId="0" applyFont="1" applyFill="1" applyBorder="1" applyAlignment="1" applyProtection="1">
      <alignment horizontal="center" vertical="center" wrapText="1"/>
      <protection hidden="1"/>
    </xf>
    <xf numFmtId="0" fontId="13" fillId="11" borderId="1" xfId="0" applyFont="1" applyFill="1" applyBorder="1" applyAlignment="1" applyProtection="1">
      <alignment horizontal="center" vertical="center" wrapText="1"/>
      <protection hidden="1"/>
    </xf>
    <xf numFmtId="0" fontId="11" fillId="20" borderId="1" xfId="0" applyFont="1" applyFill="1" applyBorder="1" applyAlignment="1" applyProtection="1">
      <alignment horizontal="center" vertical="center" wrapText="1"/>
      <protection hidden="1"/>
    </xf>
    <xf numFmtId="1" fontId="13" fillId="11" borderId="2" xfId="0" applyNumberFormat="1" applyFont="1" applyFill="1" applyBorder="1" applyAlignment="1" applyProtection="1">
      <alignment horizontal="center" vertical="center" wrapText="1"/>
      <protection hidden="1"/>
    </xf>
    <xf numFmtId="1" fontId="13" fillId="11" borderId="3" xfId="0" applyNumberFormat="1" applyFont="1" applyFill="1" applyBorder="1" applyAlignment="1" applyProtection="1">
      <alignment horizontal="center" vertical="center" wrapText="1"/>
      <protection hidden="1"/>
    </xf>
    <xf numFmtId="1" fontId="10" fillId="0" borderId="40" xfId="0" applyNumberFormat="1" applyFont="1" applyBorder="1" applyAlignment="1" applyProtection="1">
      <alignment horizontal="center" vertical="center" wrapText="1"/>
      <protection hidden="1"/>
    </xf>
    <xf numFmtId="1" fontId="10" fillId="0" borderId="41" xfId="0" applyNumberFormat="1" applyFont="1" applyBorder="1" applyAlignment="1" applyProtection="1">
      <alignment horizontal="center" vertical="center" wrapText="1"/>
      <protection hidden="1"/>
    </xf>
    <xf numFmtId="1" fontId="10" fillId="0" borderId="51" xfId="0" applyNumberFormat="1" applyFont="1" applyBorder="1" applyAlignment="1" applyProtection="1">
      <alignment horizontal="center" vertical="center" wrapText="1"/>
      <protection hidden="1"/>
    </xf>
    <xf numFmtId="1" fontId="10" fillId="0" borderId="52" xfId="0" applyNumberFormat="1" applyFont="1" applyBorder="1" applyAlignment="1" applyProtection="1">
      <alignment horizontal="center" vertical="center" wrapText="1"/>
      <protection hidden="1"/>
    </xf>
    <xf numFmtId="1" fontId="10" fillId="0" borderId="42" xfId="0" applyNumberFormat="1" applyFont="1" applyBorder="1" applyAlignment="1" applyProtection="1">
      <alignment horizontal="center" vertical="center" wrapText="1"/>
      <protection hidden="1"/>
    </xf>
    <xf numFmtId="1" fontId="10" fillId="0" borderId="43" xfId="0" applyNumberFormat="1" applyFont="1" applyBorder="1" applyAlignment="1" applyProtection="1">
      <alignment horizontal="center" vertical="center" wrapText="1"/>
      <protection hidden="1"/>
    </xf>
    <xf numFmtId="0" fontId="10" fillId="6" borderId="1" xfId="0" applyFont="1" applyFill="1" applyBorder="1" applyAlignment="1" applyProtection="1">
      <alignment horizontal="center" vertical="center" wrapText="1"/>
      <protection hidden="1"/>
    </xf>
    <xf numFmtId="0" fontId="10" fillId="6" borderId="2" xfId="0" applyFont="1" applyFill="1" applyBorder="1" applyAlignment="1" applyProtection="1">
      <alignment horizontal="center" vertical="center" wrapText="1"/>
      <protection hidden="1"/>
    </xf>
    <xf numFmtId="0" fontId="10" fillId="6" borderId="3" xfId="0" applyFont="1" applyFill="1" applyBorder="1" applyAlignment="1" applyProtection="1">
      <alignment horizontal="center" vertical="center" wrapText="1"/>
      <protection hidden="1"/>
    </xf>
    <xf numFmtId="0" fontId="2" fillId="11" borderId="1" xfId="0" applyFont="1" applyFill="1" applyBorder="1" applyAlignment="1" applyProtection="1">
      <alignment vertical="center" wrapText="1"/>
      <protection hidden="1"/>
    </xf>
    <xf numFmtId="0" fontId="10" fillId="20" borderId="2" xfId="0" applyFont="1" applyFill="1" applyBorder="1" applyAlignment="1" applyProtection="1">
      <alignment horizontal="center" vertical="center" wrapText="1"/>
      <protection hidden="1"/>
    </xf>
    <xf numFmtId="0" fontId="10" fillId="20" borderId="3" xfId="0" applyFont="1" applyFill="1" applyBorder="1" applyAlignment="1" applyProtection="1">
      <alignment horizontal="center" vertical="center" wrapText="1"/>
      <protection hidden="1"/>
    </xf>
    <xf numFmtId="1" fontId="10" fillId="0" borderId="1" xfId="0" applyNumberFormat="1" applyFont="1" applyBorder="1" applyAlignment="1" applyProtection="1">
      <alignment horizontal="center" vertical="center" wrapText="1"/>
      <protection hidden="1"/>
    </xf>
    <xf numFmtId="0" fontId="10" fillId="0" borderId="1" xfId="0" applyFont="1" applyBorder="1" applyAlignment="1" applyProtection="1">
      <alignment horizontal="left" vertical="center" wrapText="1"/>
      <protection hidden="1"/>
    </xf>
    <xf numFmtId="0" fontId="8" fillId="11" borderId="1" xfId="0" applyFont="1" applyFill="1" applyBorder="1" applyAlignment="1" applyProtection="1">
      <alignment horizontal="center"/>
      <protection hidden="1"/>
    </xf>
    <xf numFmtId="0" fontId="9" fillId="11" borderId="4" xfId="0" applyFont="1" applyFill="1" applyBorder="1" applyAlignment="1" applyProtection="1">
      <alignment horizontal="right" vertical="center" wrapText="1"/>
      <protection hidden="1"/>
    </xf>
    <xf numFmtId="0" fontId="9" fillId="11" borderId="6" xfId="0" applyFont="1" applyFill="1" applyBorder="1" applyAlignment="1" applyProtection="1">
      <alignment wrapText="1"/>
      <protection hidden="1"/>
    </xf>
    <xf numFmtId="0" fontId="2" fillId="11" borderId="4" xfId="0" applyFont="1" applyFill="1" applyBorder="1" applyAlignment="1" applyProtection="1">
      <alignment horizontal="center" vertical="center" wrapText="1"/>
      <protection hidden="1"/>
    </xf>
    <xf numFmtId="0" fontId="2" fillId="11" borderId="6" xfId="0" applyFont="1" applyFill="1" applyBorder="1" applyAlignment="1" applyProtection="1">
      <alignment horizontal="center" vertical="center" wrapText="1"/>
      <protection hidden="1"/>
    </xf>
    <xf numFmtId="14" fontId="6" fillId="2" borderId="4" xfId="0" applyNumberFormat="1" applyFont="1" applyFill="1" applyBorder="1" applyAlignment="1" applyProtection="1">
      <alignment horizontal="center" vertical="center"/>
      <protection locked="0"/>
    </xf>
    <xf numFmtId="14" fontId="6" fillId="2" borderId="6" xfId="0" applyNumberFormat="1" applyFont="1" applyFill="1" applyBorder="1" applyAlignment="1" applyProtection="1">
      <alignment horizontal="center" vertical="center"/>
      <protection locked="0"/>
    </xf>
    <xf numFmtId="14" fontId="6" fillId="2" borderId="56" xfId="0" applyNumberFormat="1" applyFont="1" applyFill="1" applyBorder="1" applyAlignment="1" applyProtection="1">
      <alignment horizontal="center" vertical="center"/>
      <protection locked="0"/>
    </xf>
    <xf numFmtId="14" fontId="0" fillId="4" borderId="4" xfId="0" applyNumberFormat="1" applyFill="1" applyBorder="1" applyAlignment="1">
      <alignment horizontal="center" vertical="center"/>
    </xf>
    <xf numFmtId="14" fontId="0" fillId="4" borderId="56" xfId="0" applyNumberFormat="1" applyFill="1" applyBorder="1" applyAlignment="1">
      <alignment horizontal="center" vertical="center"/>
    </xf>
    <xf numFmtId="14" fontId="0" fillId="4" borderId="6" xfId="0" applyNumberFormat="1" applyFill="1" applyBorder="1" applyAlignment="1">
      <alignment horizontal="center" vertical="center"/>
    </xf>
    <xf numFmtId="0" fontId="6" fillId="2" borderId="4" xfId="0" applyFont="1" applyFill="1" applyBorder="1" applyAlignment="1" applyProtection="1">
      <alignment horizontal="center" vertical="center" wrapText="1"/>
      <protection hidden="1"/>
    </xf>
    <xf numFmtId="0" fontId="6" fillId="2" borderId="6" xfId="0" applyFont="1" applyFill="1" applyBorder="1" applyAlignment="1" applyProtection="1">
      <alignment horizontal="center" vertical="center" wrapText="1"/>
      <protection hidden="1"/>
    </xf>
    <xf numFmtId="0" fontId="6" fillId="0" borderId="4" xfId="0" applyFont="1" applyBorder="1" applyAlignment="1" applyProtection="1">
      <alignment horizontal="center" vertical="center" wrapText="1"/>
      <protection locked="0"/>
    </xf>
    <xf numFmtId="0" fontId="6" fillId="0" borderId="56"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2" borderId="56" xfId="0" applyFont="1" applyFill="1" applyBorder="1" applyAlignment="1" applyProtection="1">
      <alignment horizontal="center" vertical="center" wrapText="1"/>
      <protection hidden="1"/>
    </xf>
    <xf numFmtId="14" fontId="6" fillId="2" borderId="4" xfId="0" applyNumberFormat="1" applyFont="1" applyFill="1" applyBorder="1" applyAlignment="1" applyProtection="1">
      <alignment horizontal="center" vertical="center" wrapText="1"/>
      <protection hidden="1"/>
    </xf>
    <xf numFmtId="14" fontId="6" fillId="2" borderId="56" xfId="0" applyNumberFormat="1" applyFont="1" applyFill="1" applyBorder="1" applyAlignment="1" applyProtection="1">
      <alignment horizontal="center" vertical="center" wrapText="1"/>
      <protection hidden="1"/>
    </xf>
    <xf numFmtId="0" fontId="6" fillId="0" borderId="4" xfId="0" applyFont="1" applyBorder="1" applyAlignment="1" applyProtection="1">
      <alignment horizontal="justify" vertical="center" wrapText="1"/>
      <protection locked="0"/>
    </xf>
    <xf numFmtId="0" fontId="6" fillId="0" borderId="56" xfId="0" applyFont="1" applyBorder="1" applyAlignment="1" applyProtection="1">
      <alignment horizontal="justify" vertical="center" wrapText="1"/>
      <protection locked="0"/>
    </xf>
    <xf numFmtId="0" fontId="6" fillId="0" borderId="6" xfId="0" applyFont="1" applyBorder="1" applyAlignment="1" applyProtection="1">
      <alignment horizontal="justify" vertical="center" wrapText="1"/>
      <protection locked="0"/>
    </xf>
    <xf numFmtId="0" fontId="6" fillId="2" borderId="41" xfId="0" applyFont="1" applyFill="1" applyBorder="1" applyAlignment="1" applyProtection="1">
      <alignment horizontal="center" vertical="center" wrapText="1"/>
      <protection locked="0"/>
    </xf>
    <xf numFmtId="0" fontId="6" fillId="2" borderId="52" xfId="0" applyFont="1" applyFill="1" applyBorder="1" applyAlignment="1" applyProtection="1">
      <alignment horizontal="center" vertical="center" wrapText="1"/>
      <protection locked="0"/>
    </xf>
    <xf numFmtId="0" fontId="6" fillId="2" borderId="43" xfId="0" applyFont="1" applyFill="1" applyBorder="1" applyAlignment="1" applyProtection="1">
      <alignment horizontal="center" vertical="center" wrapText="1"/>
      <protection locked="0"/>
    </xf>
    <xf numFmtId="0" fontId="6" fillId="2" borderId="36" xfId="0" applyFont="1" applyFill="1" applyBorder="1" applyAlignment="1">
      <alignment horizontal="center" vertical="center" wrapText="1"/>
    </xf>
    <xf numFmtId="0" fontId="6" fillId="2" borderId="39"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62" fillId="0" borderId="0" xfId="0" applyFont="1" applyAlignment="1">
      <alignment horizontal="center" vertical="center" wrapText="1"/>
    </xf>
    <xf numFmtId="0" fontId="62" fillId="0" borderId="31" xfId="0" applyFont="1" applyBorder="1" applyAlignment="1">
      <alignment horizontal="center" vertical="center" wrapText="1"/>
    </xf>
    <xf numFmtId="0" fontId="20" fillId="10" borderId="1" xfId="0" applyFont="1" applyFill="1" applyBorder="1" applyAlignment="1">
      <alignment horizontal="center" vertical="center" wrapText="1"/>
    </xf>
    <xf numFmtId="0" fontId="21" fillId="21" borderId="1" xfId="0" applyFont="1" applyFill="1" applyBorder="1" applyAlignment="1">
      <alignment horizontal="center" vertical="center"/>
    </xf>
    <xf numFmtId="0" fontId="62" fillId="0" borderId="2" xfId="0" applyFont="1" applyBorder="1" applyAlignment="1">
      <alignment horizontal="center" vertical="center" wrapText="1"/>
    </xf>
    <xf numFmtId="0" fontId="62" fillId="0" borderId="3" xfId="0" applyFont="1" applyBorder="1" applyAlignment="1">
      <alignment horizontal="center" vertical="center" wrapText="1"/>
    </xf>
    <xf numFmtId="0" fontId="62" fillId="0" borderId="40" xfId="0" applyFont="1" applyBorder="1" applyAlignment="1">
      <alignment horizontal="center" vertical="center" wrapText="1"/>
    </xf>
    <xf numFmtId="0" fontId="62" fillId="0" borderId="41" xfId="0" applyFont="1" applyBorder="1" applyAlignment="1">
      <alignment horizontal="center" vertical="center" wrapText="1"/>
    </xf>
    <xf numFmtId="0" fontId="62" fillId="0" borderId="42" xfId="0" applyFont="1" applyBorder="1" applyAlignment="1">
      <alignment horizontal="center" vertical="center" wrapText="1"/>
    </xf>
    <xf numFmtId="0" fontId="62" fillId="0" borderId="43" xfId="0" applyFont="1" applyBorder="1" applyAlignment="1">
      <alignment horizontal="center" vertical="center" wrapText="1"/>
    </xf>
    <xf numFmtId="0" fontId="25" fillId="0" borderId="1" xfId="0" applyFont="1" applyBorder="1" applyAlignment="1">
      <alignment vertical="top" wrapText="1"/>
    </xf>
    <xf numFmtId="0" fontId="51" fillId="2" borderId="0" xfId="0" applyFont="1" applyFill="1" applyAlignment="1">
      <alignment horizontal="center" vertical="center" wrapText="1"/>
    </xf>
    <xf numFmtId="0" fontId="51" fillId="2" borderId="0" xfId="0" applyFont="1" applyFill="1" applyAlignment="1">
      <alignment horizontal="center" vertical="center"/>
    </xf>
    <xf numFmtId="0" fontId="51" fillId="2" borderId="0" xfId="0" applyFont="1" applyFill="1" applyAlignment="1">
      <alignment horizontal="right" vertical="center" wrapText="1"/>
    </xf>
    <xf numFmtId="0" fontId="51" fillId="2" borderId="0" xfId="0" applyFont="1" applyFill="1" applyAlignment="1">
      <alignment horizontal="right" vertical="center"/>
    </xf>
    <xf numFmtId="14" fontId="6" fillId="0" borderId="8" xfId="0" applyNumberFormat="1" applyFont="1" applyBorder="1" applyAlignment="1">
      <alignment horizontal="center" vertical="center"/>
    </xf>
    <xf numFmtId="0" fontId="64" fillId="0" borderId="8" xfId="0" applyFont="1" applyBorder="1" applyAlignment="1">
      <alignment vertical="center" wrapText="1"/>
    </xf>
    <xf numFmtId="0" fontId="6" fillId="0" borderId="8" xfId="0" applyFont="1" applyBorder="1" applyAlignment="1">
      <alignment horizontal="center" vertical="center" wrapText="1"/>
    </xf>
    <xf numFmtId="0" fontId="53" fillId="2" borderId="31" xfId="0" applyFont="1" applyFill="1" applyBorder="1" applyAlignment="1">
      <alignment horizontal="center" vertical="center"/>
    </xf>
    <xf numFmtId="0" fontId="51" fillId="2" borderId="0" xfId="0" applyFont="1" applyFill="1" applyAlignment="1" applyProtection="1">
      <alignment horizontal="center" vertical="center"/>
      <protection hidden="1"/>
    </xf>
    <xf numFmtId="0" fontId="51" fillId="2" borderId="0" xfId="0" applyFont="1" applyFill="1" applyAlignment="1" applyProtection="1">
      <alignment horizontal="right" vertical="center" wrapText="1"/>
      <protection hidden="1"/>
    </xf>
    <xf numFmtId="0" fontId="51" fillId="2" borderId="0" xfId="0" applyFont="1" applyFill="1" applyAlignment="1" applyProtection="1">
      <alignment horizontal="right" vertical="center"/>
      <protection hidden="1"/>
    </xf>
    <xf numFmtId="0" fontId="0" fillId="2" borderId="78" xfId="0" applyFill="1" applyBorder="1" applyAlignment="1" applyProtection="1">
      <alignment horizontal="center" vertical="center"/>
      <protection hidden="1"/>
    </xf>
    <xf numFmtId="0" fontId="15" fillId="20" borderId="1" xfId="0" applyFont="1" applyFill="1" applyBorder="1" applyAlignment="1" applyProtection="1">
      <alignment horizontal="center" vertical="center" wrapText="1"/>
      <protection hidden="1"/>
    </xf>
    <xf numFmtId="0" fontId="15" fillId="3" borderId="1" xfId="0" applyFont="1" applyFill="1" applyBorder="1" applyAlignment="1" applyProtection="1">
      <alignment horizontal="center" vertical="center" wrapText="1"/>
      <protection hidden="1"/>
    </xf>
    <xf numFmtId="0" fontId="15" fillId="5" borderId="1" xfId="0" applyFont="1" applyFill="1" applyBorder="1" applyAlignment="1" applyProtection="1">
      <alignment horizontal="center" vertical="center" wrapText="1"/>
      <protection hidden="1"/>
    </xf>
  </cellXfs>
  <cellStyles count="4">
    <cellStyle name="Hipervínculo" xfId="1" builtinId="8"/>
    <cellStyle name="Normal" xfId="0" builtinId="0"/>
    <cellStyle name="Normal 2 2" xfId="3" xr:uid="{00000000-0005-0000-0000-000002000000}"/>
    <cellStyle name="Porcentaje" xfId="2" builtinId="5"/>
  </cellStyles>
  <dxfs count="532">
    <dxf>
      <fill>
        <patternFill>
          <bgColor rgb="FF00B050"/>
        </patternFill>
      </fill>
    </dxf>
    <dxf>
      <fill>
        <patternFill>
          <bgColor rgb="FFFFFF00"/>
        </patternFill>
      </fill>
    </dxf>
    <dxf>
      <fill>
        <patternFill>
          <bgColor rgb="FFFF0000"/>
        </patternFill>
      </fill>
    </dxf>
    <dxf>
      <fill>
        <patternFill>
          <bgColor rgb="FFFF6600"/>
        </patternFill>
      </fill>
    </dxf>
    <dxf>
      <fill>
        <patternFill>
          <bgColor rgb="FF00B050"/>
        </patternFill>
      </fill>
    </dxf>
    <dxf>
      <fill>
        <patternFill>
          <bgColor rgb="FFFFFF00"/>
        </patternFill>
      </fill>
    </dxf>
    <dxf>
      <fill>
        <patternFill>
          <bgColor rgb="FFFF0000"/>
        </patternFill>
      </fill>
    </dxf>
    <dxf>
      <fill>
        <patternFill>
          <bgColor rgb="FFFF6600"/>
        </patternFill>
      </fill>
    </dxf>
    <dxf>
      <font>
        <color theme="0"/>
      </font>
    </dxf>
    <dxf>
      <font>
        <color theme="0"/>
      </font>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66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rgb="FFFF0000"/>
        </patternFill>
      </fill>
    </dxf>
  </dxfs>
  <tableStyles count="0" defaultTableStyle="TableStyleMedium2" defaultPivotStyle="PivotStyleLight16"/>
  <colors>
    <mruColors>
      <color rgb="FFFC5D0A"/>
      <color rgb="FFDAAA00"/>
      <color rgb="FF00EA00"/>
      <color rgb="FFFBE122"/>
      <color rgb="FF007B3E"/>
      <color rgb="FF00482B"/>
      <color rgb="FF4E4B48"/>
      <color rgb="FFFC5D04"/>
      <color rgb="FFFC5E2C"/>
      <color rgb="FF00F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microsoft.com/office/2006/relationships/vbaProject" Target="vbaProject.bin"/></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10.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activeX/activeX3.xml><?xml version="1.0" encoding="utf-8"?>
<ax:ocx xmlns:ax="http://schemas.microsoft.com/office/2006/activeX" xmlns:r="http://schemas.openxmlformats.org/officeDocument/2006/relationships" ax:classid="{D7053240-CE69-11CD-A777-00DD01143C57}" ax:persistence="persistStreamInit" r:id="rId1"/>
</file>

<file path=xl/activeX/activeX4.xml><?xml version="1.0" encoding="utf-8"?>
<ax:ocx xmlns:ax="http://schemas.microsoft.com/office/2006/activeX" xmlns:r="http://schemas.openxmlformats.org/officeDocument/2006/relationships" ax:classid="{D7053240-CE69-11CD-A777-00DD01143C57}" ax:persistence="persistStreamInit" r:id="rId1"/>
</file>

<file path=xl/activeX/activeX5.xml><?xml version="1.0" encoding="utf-8"?>
<ax:ocx xmlns:ax="http://schemas.microsoft.com/office/2006/activeX" xmlns:r="http://schemas.openxmlformats.org/officeDocument/2006/relationships" ax:classid="{D7053240-CE69-11CD-A777-00DD01143C57}" ax:persistence="persistStreamInit" r:id="rId1"/>
</file>

<file path=xl/activeX/activeX6.xml><?xml version="1.0" encoding="utf-8"?>
<ax:ocx xmlns:ax="http://schemas.microsoft.com/office/2006/activeX" xmlns:r="http://schemas.openxmlformats.org/officeDocument/2006/relationships" ax:classid="{D7053240-CE69-11CD-A777-00DD01143C57}" ax:persistence="persistStreamInit" r:id="rId1"/>
</file>

<file path=xl/activeX/activeX7.xml><?xml version="1.0" encoding="utf-8"?>
<ax:ocx xmlns:ax="http://schemas.microsoft.com/office/2006/activeX" xmlns:r="http://schemas.openxmlformats.org/officeDocument/2006/relationships" ax:classid="{D7053240-CE69-11CD-A777-00DD01143C57}" ax:persistence="persistStreamInit" r:id="rId1"/>
</file>

<file path=xl/activeX/activeX8.xml><?xml version="1.0" encoding="utf-8"?>
<ax:ocx xmlns:ax="http://schemas.microsoft.com/office/2006/activeX" xmlns:r="http://schemas.openxmlformats.org/officeDocument/2006/relationships" ax:classid="{D7053240-CE69-11CD-A777-00DD01143C57}" ax:persistence="persistStreamInit" r:id="rId1"/>
</file>

<file path=xl/activeX/activeX9.xml><?xml version="1.0" encoding="utf-8"?>
<ax:ocx xmlns:ax="http://schemas.microsoft.com/office/2006/activeX" xmlns:r="http://schemas.openxmlformats.org/officeDocument/2006/relationships" ax:classid="{D7053240-CE69-11CD-A777-00DD01143C57}" ax:persistence="persistStreamInit" r:id="rId1"/>
</file>

<file path=xl/drawings/_rels/drawing1.xml.rels><?xml version="1.0" encoding="UTF-8" standalone="yes"?>
<Relationships xmlns="http://schemas.openxmlformats.org/package/2006/relationships"><Relationship Id="rId8" Type="http://schemas.openxmlformats.org/officeDocument/2006/relationships/hyperlink" Target="#'INICIO (2)'!A1"/><Relationship Id="rId13" Type="http://schemas.openxmlformats.org/officeDocument/2006/relationships/image" Target="../media/image6.png"/><Relationship Id="rId3" Type="http://schemas.microsoft.com/office/2007/relationships/hdphoto" Target="../media/hdphoto1.wdp"/><Relationship Id="rId7" Type="http://schemas.openxmlformats.org/officeDocument/2006/relationships/image" Target="../media/image3.png"/><Relationship Id="rId12" Type="http://schemas.openxmlformats.org/officeDocument/2006/relationships/image" Target="../media/image5.png"/><Relationship Id="rId2" Type="http://schemas.openxmlformats.org/officeDocument/2006/relationships/image" Target="../media/image1.png"/><Relationship Id="rId1" Type="http://schemas.openxmlformats.org/officeDocument/2006/relationships/hyperlink" Target="#ESTRAT&#201;GICOS!A1"/><Relationship Id="rId6" Type="http://schemas.openxmlformats.org/officeDocument/2006/relationships/hyperlink" Target="#'MATRIZ SGSI'!A1"/><Relationship Id="rId11" Type="http://schemas.openxmlformats.org/officeDocument/2006/relationships/hyperlink" Target="#ACTUALIZACIONES!A1"/><Relationship Id="rId5" Type="http://schemas.openxmlformats.org/officeDocument/2006/relationships/image" Target="../media/image2.png"/><Relationship Id="rId10" Type="http://schemas.microsoft.com/office/2007/relationships/hdphoto" Target="../media/hdphoto2.wdp"/><Relationship Id="rId4" Type="http://schemas.openxmlformats.org/officeDocument/2006/relationships/hyperlink" Target="#CORRUPCI&#211;N!A1"/><Relationship Id="rId9" Type="http://schemas.openxmlformats.org/officeDocument/2006/relationships/image" Target="../media/image4.png"/></Relationships>
</file>

<file path=xl/drawings/_rels/drawing10.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ICIO (2)'!A1"/></Relationships>
</file>

<file path=xl/drawings/_rels/drawing11.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ICIO (2)'!A1"/></Relationships>
</file>

<file path=xl/drawings/_rels/drawing12.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7.png"/><Relationship Id="rId1" Type="http://schemas.openxmlformats.org/officeDocument/2006/relationships/hyperlink" Target="#INICIO!A1"/></Relationships>
</file>

<file path=xl/drawings/_rels/drawing13.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hyperlink" Target="#'INICIO (2)'!A1"/></Relationships>
</file>

<file path=xl/drawings/_rels/drawing2.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hyperlink" Target="#'MAPA RIESGOS'!A1"/><Relationship Id="rId7" Type="http://schemas.openxmlformats.org/officeDocument/2006/relationships/image" Target="../media/image7.png"/><Relationship Id="rId2" Type="http://schemas.openxmlformats.org/officeDocument/2006/relationships/hyperlink" Target="#'CRUCE RIESGOS'!A1"/><Relationship Id="rId1" Type="http://schemas.openxmlformats.org/officeDocument/2006/relationships/hyperlink" Target="#'IDENTIFICACI&#211;N DOFA'!A1"/><Relationship Id="rId6" Type="http://schemas.openxmlformats.org/officeDocument/2006/relationships/hyperlink" Target="#INICIO!A1"/><Relationship Id="rId5" Type="http://schemas.openxmlformats.org/officeDocument/2006/relationships/hyperlink" Target="#'MAPA OPORTUNIDADES'!A1"/><Relationship Id="rId4" Type="http://schemas.openxmlformats.org/officeDocument/2006/relationships/hyperlink" Target="#'CRUCE OPORTUNIDADES'!A1"/><Relationship Id="rId9" Type="http://schemas.openxmlformats.org/officeDocument/2006/relationships/image" Target="../media/image6.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emf"/></Relationships>
</file>

<file path=xl/drawings/_rels/drawing8.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ICIO (2)'!A1"/></Relationships>
</file>

<file path=xl/drawings/_rels/drawing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ICIO (2)'!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12.emf"/><Relationship Id="rId1" Type="http://schemas.openxmlformats.org/officeDocument/2006/relationships/image" Target="../media/image11.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20.emf"/><Relationship Id="rId3" Type="http://schemas.openxmlformats.org/officeDocument/2006/relationships/image" Target="../media/image15.emf"/><Relationship Id="rId7" Type="http://schemas.openxmlformats.org/officeDocument/2006/relationships/image" Target="../media/image19.emf"/><Relationship Id="rId2" Type="http://schemas.openxmlformats.org/officeDocument/2006/relationships/image" Target="../media/image14.emf"/><Relationship Id="rId1" Type="http://schemas.openxmlformats.org/officeDocument/2006/relationships/image" Target="../media/image13.emf"/><Relationship Id="rId6" Type="http://schemas.openxmlformats.org/officeDocument/2006/relationships/image" Target="../media/image18.emf"/><Relationship Id="rId5" Type="http://schemas.openxmlformats.org/officeDocument/2006/relationships/image" Target="../media/image17.emf"/><Relationship Id="rId4" Type="http://schemas.openxmlformats.org/officeDocument/2006/relationships/image" Target="../media/image16.emf"/></Relationships>
</file>

<file path=xl/drawings/drawing1.xml><?xml version="1.0" encoding="utf-8"?>
<xdr:wsDr xmlns:xdr="http://schemas.openxmlformats.org/drawingml/2006/spreadsheetDrawing" xmlns:a="http://schemas.openxmlformats.org/drawingml/2006/main">
  <xdr:twoCellAnchor editAs="oneCell">
    <xdr:from>
      <xdr:col>4</xdr:col>
      <xdr:colOff>679844</xdr:colOff>
      <xdr:row>13</xdr:row>
      <xdr:rowOff>38100</xdr:rowOff>
    </xdr:from>
    <xdr:to>
      <xdr:col>6</xdr:col>
      <xdr:colOff>55844</xdr:colOff>
      <xdr:row>17</xdr:row>
      <xdr:rowOff>176101</xdr:rowOff>
    </xdr:to>
    <xdr:pic>
      <xdr:nvPicPr>
        <xdr:cNvPr id="5" name="Imagen 4">
          <a:hlinkClick xmlns:r="http://schemas.openxmlformats.org/officeDocument/2006/relationships" r:id="rId1"/>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duotone>
            <a:prstClr val="black"/>
            <a:schemeClr val="bg1">
              <a:tint val="45000"/>
              <a:satMod val="400000"/>
            </a:schemeClr>
          </a:duotone>
          <a:extLst>
            <a:ext uri="{BEBA8EAE-BF5A-486C-A8C5-ECC9F3942E4B}">
              <a14:imgProps xmlns:a14="http://schemas.microsoft.com/office/drawing/2010/main">
                <a14:imgLayer r:embed="rId3">
                  <a14:imgEffect>
                    <a14:sharpenSoften amount="50000"/>
                  </a14:imgEffect>
                  <a14:imgEffect>
                    <a14:saturation sat="400000"/>
                  </a14:imgEffect>
                </a14:imgLayer>
              </a14:imgProps>
            </a:ext>
            <a:ext uri="{28A0092B-C50C-407E-A947-70E740481C1C}">
              <a14:useLocalDpi xmlns:a14="http://schemas.microsoft.com/office/drawing/2010/main" val="0"/>
            </a:ext>
          </a:extLst>
        </a:blip>
        <a:stretch>
          <a:fillRect/>
        </a:stretch>
      </xdr:blipFill>
      <xdr:spPr>
        <a:xfrm>
          <a:off x="3127769" y="1590675"/>
          <a:ext cx="900000" cy="900000"/>
        </a:xfrm>
        <a:prstGeom prst="rect">
          <a:avLst/>
        </a:prstGeom>
      </xdr:spPr>
    </xdr:pic>
    <xdr:clientData/>
  </xdr:twoCellAnchor>
  <xdr:twoCellAnchor editAs="oneCell">
    <xdr:from>
      <xdr:col>11</xdr:col>
      <xdr:colOff>333375</xdr:colOff>
      <xdr:row>13</xdr:row>
      <xdr:rowOff>57150</xdr:rowOff>
    </xdr:from>
    <xdr:to>
      <xdr:col>13</xdr:col>
      <xdr:colOff>396732</xdr:colOff>
      <xdr:row>17</xdr:row>
      <xdr:rowOff>123151</xdr:rowOff>
    </xdr:to>
    <xdr:pic>
      <xdr:nvPicPr>
        <xdr:cNvPr id="17" name="Imagen 16">
          <a:hlinkClick xmlns:r="http://schemas.openxmlformats.org/officeDocument/2006/relationships" r:id="rId4"/>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5">
          <a:lum bright="70000" contrast="-70000"/>
          <a:extLst>
            <a:ext uri="{28A0092B-C50C-407E-A947-70E740481C1C}">
              <a14:useLocalDpi xmlns:a14="http://schemas.microsoft.com/office/drawing/2010/main" val="0"/>
            </a:ext>
          </a:extLst>
        </a:blip>
        <a:stretch>
          <a:fillRect/>
        </a:stretch>
      </xdr:blipFill>
      <xdr:spPr>
        <a:xfrm>
          <a:off x="8115300" y="1609725"/>
          <a:ext cx="1587357" cy="828000"/>
        </a:xfrm>
        <a:prstGeom prst="rect">
          <a:avLst/>
        </a:prstGeom>
      </xdr:spPr>
    </xdr:pic>
    <xdr:clientData/>
  </xdr:twoCellAnchor>
  <xdr:twoCellAnchor editAs="oneCell">
    <xdr:from>
      <xdr:col>4</xdr:col>
      <xdr:colOff>600077</xdr:colOff>
      <xdr:row>21</xdr:row>
      <xdr:rowOff>140621</xdr:rowOff>
    </xdr:from>
    <xdr:to>
      <xdr:col>6</xdr:col>
      <xdr:colOff>204996</xdr:colOff>
      <xdr:row>27</xdr:row>
      <xdr:rowOff>68097</xdr:rowOff>
    </xdr:to>
    <xdr:pic>
      <xdr:nvPicPr>
        <xdr:cNvPr id="21" name="Imagen 20">
          <a:hlinkClick xmlns:r="http://schemas.openxmlformats.org/officeDocument/2006/relationships" r:id="rId6"/>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7" cstate="print">
          <a:duotone>
            <a:schemeClr val="bg2">
              <a:shade val="45000"/>
              <a:satMod val="135000"/>
            </a:schemeClr>
            <a:prstClr val="white"/>
          </a:duotone>
          <a:extLst>
            <a:ext uri="{28A0092B-C50C-407E-A947-70E740481C1C}">
              <a14:useLocalDpi xmlns:a14="http://schemas.microsoft.com/office/drawing/2010/main" val="0"/>
            </a:ext>
          </a:extLst>
        </a:blip>
        <a:stretch>
          <a:fillRect/>
        </a:stretch>
      </xdr:blipFill>
      <xdr:spPr>
        <a:xfrm>
          <a:off x="3048002" y="3236246"/>
          <a:ext cx="1128919" cy="1080000"/>
        </a:xfrm>
        <a:prstGeom prst="rect">
          <a:avLst/>
        </a:prstGeom>
      </xdr:spPr>
    </xdr:pic>
    <xdr:clientData/>
  </xdr:twoCellAnchor>
  <xdr:twoCellAnchor editAs="oneCell">
    <xdr:from>
      <xdr:col>11</xdr:col>
      <xdr:colOff>381000</xdr:colOff>
      <xdr:row>22</xdr:row>
      <xdr:rowOff>66674</xdr:rowOff>
    </xdr:from>
    <xdr:to>
      <xdr:col>13</xdr:col>
      <xdr:colOff>441659</xdr:colOff>
      <xdr:row>26</xdr:row>
      <xdr:rowOff>133349</xdr:rowOff>
    </xdr:to>
    <xdr:pic>
      <xdr:nvPicPr>
        <xdr:cNvPr id="22" name="Imagen 21">
          <a:hlinkClick xmlns:r="http://schemas.openxmlformats.org/officeDocument/2006/relationships" r:id="rId8"/>
          <a:extLst>
            <a:ext uri="{FF2B5EF4-FFF2-40B4-BE49-F238E27FC236}">
              <a16:creationId xmlns:a16="http://schemas.microsoft.com/office/drawing/2014/main" id="{00000000-0008-0000-0100-000016000000}"/>
            </a:ext>
          </a:extLst>
        </xdr:cNvPr>
        <xdr:cNvPicPr>
          <a:picLocks noChangeAspect="1"/>
        </xdr:cNvPicPr>
      </xdr:nvPicPr>
      <xdr:blipFill rotWithShape="1">
        <a:blip xmlns:r="http://schemas.openxmlformats.org/officeDocument/2006/relationships" r:embed="rId9" cstate="print">
          <a:duotone>
            <a:prstClr val="black"/>
            <a:schemeClr val="bg1">
              <a:tint val="45000"/>
              <a:satMod val="400000"/>
            </a:schemeClr>
          </a:duotone>
          <a:extLst>
            <a:ext uri="{BEBA8EAE-BF5A-486C-A8C5-ECC9F3942E4B}">
              <a14:imgProps xmlns:a14="http://schemas.microsoft.com/office/drawing/2010/main">
                <a14:imgLayer r:embed="rId10">
                  <a14:imgEffect>
                    <a14:sharpenSoften amount="50000"/>
                  </a14:imgEffect>
                </a14:imgLayer>
              </a14:imgProps>
            </a:ext>
            <a:ext uri="{28A0092B-C50C-407E-A947-70E740481C1C}">
              <a14:useLocalDpi xmlns:a14="http://schemas.microsoft.com/office/drawing/2010/main" val="0"/>
            </a:ext>
          </a:extLst>
        </a:blip>
        <a:srcRect l="8521" t="14040" r="7046" b="12497"/>
        <a:stretch/>
      </xdr:blipFill>
      <xdr:spPr>
        <a:xfrm>
          <a:off x="8162925" y="3352799"/>
          <a:ext cx="1584659" cy="828675"/>
        </a:xfrm>
        <a:prstGeom prst="roundRect">
          <a:avLst/>
        </a:prstGeom>
      </xdr:spPr>
    </xdr:pic>
    <xdr:clientData/>
  </xdr:twoCellAnchor>
  <xdr:twoCellAnchor>
    <xdr:from>
      <xdr:col>15</xdr:col>
      <xdr:colOff>619125</xdr:colOff>
      <xdr:row>25</xdr:row>
      <xdr:rowOff>28575</xdr:rowOff>
    </xdr:from>
    <xdr:to>
      <xdr:col>16</xdr:col>
      <xdr:colOff>247650</xdr:colOff>
      <xdr:row>27</xdr:row>
      <xdr:rowOff>171450</xdr:rowOff>
    </xdr:to>
    <xdr:sp macro="" textlink="">
      <xdr:nvSpPr>
        <xdr:cNvPr id="3" name="Multidocumento 2">
          <a:hlinkClick xmlns:r="http://schemas.openxmlformats.org/officeDocument/2006/relationships" r:id="rId11"/>
          <a:extLst>
            <a:ext uri="{FF2B5EF4-FFF2-40B4-BE49-F238E27FC236}">
              <a16:creationId xmlns:a16="http://schemas.microsoft.com/office/drawing/2014/main" id="{00000000-0008-0000-0100-000003000000}"/>
            </a:ext>
          </a:extLst>
        </xdr:cNvPr>
        <xdr:cNvSpPr/>
      </xdr:nvSpPr>
      <xdr:spPr>
        <a:xfrm>
          <a:off x="11449050" y="3886200"/>
          <a:ext cx="390525" cy="533400"/>
        </a:xfrm>
        <a:prstGeom prst="flowChartMultidocument">
          <a:avLst/>
        </a:prstGeom>
        <a:noFill/>
        <a:ln w="28575">
          <a:solidFill>
            <a:srgbClr val="DAAA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1</xdr:col>
      <xdr:colOff>480060</xdr:colOff>
      <xdr:row>0</xdr:row>
      <xdr:rowOff>76200</xdr:rowOff>
    </xdr:from>
    <xdr:to>
      <xdr:col>2</xdr:col>
      <xdr:colOff>272066</xdr:colOff>
      <xdr:row>3</xdr:row>
      <xdr:rowOff>124925</xdr:rowOff>
    </xdr:to>
    <xdr:pic>
      <xdr:nvPicPr>
        <xdr:cNvPr id="4" name="Imagen 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647700" y="76200"/>
          <a:ext cx="576866" cy="818345"/>
        </a:xfrm>
        <a:prstGeom prst="rect">
          <a:avLst/>
        </a:prstGeom>
      </xdr:spPr>
    </xdr:pic>
    <xdr:clientData/>
  </xdr:twoCellAnchor>
  <xdr:twoCellAnchor editAs="oneCell">
    <xdr:from>
      <xdr:col>2</xdr:col>
      <xdr:colOff>152400</xdr:colOff>
      <xdr:row>6</xdr:row>
      <xdr:rowOff>30480</xdr:rowOff>
    </xdr:from>
    <xdr:to>
      <xdr:col>2</xdr:col>
      <xdr:colOff>648773</xdr:colOff>
      <xdr:row>9</xdr:row>
      <xdr:rowOff>164635</xdr:rowOff>
    </xdr:to>
    <xdr:pic>
      <xdr:nvPicPr>
        <xdr:cNvPr id="2" name="Imagen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104900" y="1356360"/>
          <a:ext cx="496373" cy="68279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752475</xdr:colOff>
      <xdr:row>7</xdr:row>
      <xdr:rowOff>0</xdr:rowOff>
    </xdr:from>
    <xdr:to>
      <xdr:col>3</xdr:col>
      <xdr:colOff>0</xdr:colOff>
      <xdr:row>8</xdr:row>
      <xdr:rowOff>561975</xdr:rowOff>
    </xdr:to>
    <xdr:cxnSp macro="">
      <xdr:nvCxnSpPr>
        <xdr:cNvPr id="3" name="Conector recto 2">
          <a:extLst>
            <a:ext uri="{FF2B5EF4-FFF2-40B4-BE49-F238E27FC236}">
              <a16:creationId xmlns:a16="http://schemas.microsoft.com/office/drawing/2014/main" id="{00000000-0008-0000-0A00-000003000000}"/>
            </a:ext>
          </a:extLst>
        </xdr:cNvPr>
        <xdr:cNvCxnSpPr/>
      </xdr:nvCxnSpPr>
      <xdr:spPr>
        <a:xfrm>
          <a:off x="752475" y="581025"/>
          <a:ext cx="2038350" cy="752475"/>
        </a:xfrm>
        <a:prstGeom prst="line">
          <a:avLst/>
        </a:prstGeom>
        <a:ln w="28575">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180975</xdr:colOff>
      <xdr:row>5</xdr:row>
      <xdr:rowOff>180975</xdr:rowOff>
    </xdr:from>
    <xdr:to>
      <xdr:col>0</xdr:col>
      <xdr:colOff>583141</xdr:colOff>
      <xdr:row>7</xdr:row>
      <xdr:rowOff>106891</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A00-000004000000}"/>
            </a:ext>
          </a:extLst>
        </xdr:cNvPr>
        <xdr:cNvSpPr/>
      </xdr:nvSpPr>
      <xdr:spPr>
        <a:xfrm>
          <a:off x="180975" y="371475"/>
          <a:ext cx="402166" cy="306916"/>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2</xdr:col>
      <xdr:colOff>327660</xdr:colOff>
      <xdr:row>0</xdr:row>
      <xdr:rowOff>76200</xdr:rowOff>
    </xdr:from>
    <xdr:to>
      <xdr:col>2</xdr:col>
      <xdr:colOff>904526</xdr:colOff>
      <xdr:row>3</xdr:row>
      <xdr:rowOff>131200</xdr:rowOff>
    </xdr:to>
    <xdr:pic>
      <xdr:nvPicPr>
        <xdr:cNvPr id="5" name="Imagen 4">
          <a:extLst>
            <a:ext uri="{FF2B5EF4-FFF2-40B4-BE49-F238E27FC236}">
              <a16:creationId xmlns:a16="http://schemas.microsoft.com/office/drawing/2014/main" id="{00000000-0008-0000-0A00-00000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23060" y="76200"/>
          <a:ext cx="576866" cy="80938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4</xdr:col>
      <xdr:colOff>141178</xdr:colOff>
      <xdr:row>5</xdr:row>
      <xdr:rowOff>13607</xdr:rowOff>
    </xdr:from>
    <xdr:to>
      <xdr:col>4</xdr:col>
      <xdr:colOff>543344</xdr:colOff>
      <xdr:row>6</xdr:row>
      <xdr:rowOff>130023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498366" y="204107"/>
          <a:ext cx="402166" cy="306916"/>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4</xdr:col>
      <xdr:colOff>1739900</xdr:colOff>
      <xdr:row>0</xdr:row>
      <xdr:rowOff>88900</xdr:rowOff>
    </xdr:from>
    <xdr:to>
      <xdr:col>4</xdr:col>
      <xdr:colOff>2316766</xdr:colOff>
      <xdr:row>3</xdr:row>
      <xdr:rowOff>136280</xdr:rowOff>
    </xdr:to>
    <xdr:pic>
      <xdr:nvPicPr>
        <xdr:cNvPr id="4" name="Imagen 3">
          <a:extLst>
            <a:ext uri="{FF2B5EF4-FFF2-40B4-BE49-F238E27FC236}">
              <a16:creationId xmlns:a16="http://schemas.microsoft.com/office/drawing/2014/main" id="{00000000-0008-0000-0B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08200" y="88900"/>
          <a:ext cx="576866" cy="80938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31750</xdr:colOff>
      <xdr:row>0</xdr:row>
      <xdr:rowOff>127000</xdr:rowOff>
    </xdr:from>
    <xdr:to>
      <xdr:col>0</xdr:col>
      <xdr:colOff>463750</xdr:colOff>
      <xdr:row>2</xdr:row>
      <xdr:rowOff>162032</xdr:rowOff>
    </xdr:to>
    <xdr:pic>
      <xdr:nvPicPr>
        <xdr:cNvPr id="7" name="Imagen 6">
          <a:hlinkClick xmlns:r="http://schemas.openxmlformats.org/officeDocument/2006/relationships" r:id="rId1"/>
          <a:extLst>
            <a:ext uri="{FF2B5EF4-FFF2-40B4-BE49-F238E27FC236}">
              <a16:creationId xmlns:a16="http://schemas.microsoft.com/office/drawing/2014/main" id="{00000000-0008-0000-0C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750" y="127000"/>
          <a:ext cx="432000" cy="427238"/>
        </a:xfrm>
        <a:prstGeom prst="rect">
          <a:avLst/>
        </a:prstGeom>
      </xdr:spPr>
    </xdr:pic>
    <xdr:clientData/>
  </xdr:twoCellAnchor>
  <xdr:twoCellAnchor editAs="oneCell">
    <xdr:from>
      <xdr:col>1</xdr:col>
      <xdr:colOff>348343</xdr:colOff>
      <xdr:row>1</xdr:row>
      <xdr:rowOff>54428</xdr:rowOff>
    </xdr:from>
    <xdr:to>
      <xdr:col>1</xdr:col>
      <xdr:colOff>856343</xdr:colOff>
      <xdr:row>4</xdr:row>
      <xdr:rowOff>152944</xdr:rowOff>
    </xdr:to>
    <xdr:pic>
      <xdr:nvPicPr>
        <xdr:cNvPr id="2" name="Imagen 1">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38200" y="239485"/>
          <a:ext cx="508000" cy="69723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752475</xdr:colOff>
      <xdr:row>7</xdr:row>
      <xdr:rowOff>0</xdr:rowOff>
    </xdr:from>
    <xdr:to>
      <xdr:col>3</xdr:col>
      <xdr:colOff>0</xdr:colOff>
      <xdr:row>8</xdr:row>
      <xdr:rowOff>561975</xdr:rowOff>
    </xdr:to>
    <xdr:cxnSp macro="">
      <xdr:nvCxnSpPr>
        <xdr:cNvPr id="2" name="Conector recto 1">
          <a:extLst>
            <a:ext uri="{FF2B5EF4-FFF2-40B4-BE49-F238E27FC236}">
              <a16:creationId xmlns:a16="http://schemas.microsoft.com/office/drawing/2014/main" id="{00000000-0008-0000-0F00-000002000000}"/>
            </a:ext>
          </a:extLst>
        </xdr:cNvPr>
        <xdr:cNvCxnSpPr/>
      </xdr:nvCxnSpPr>
      <xdr:spPr>
        <a:xfrm>
          <a:off x="752475" y="581025"/>
          <a:ext cx="2038350" cy="542925"/>
        </a:xfrm>
        <a:prstGeom prst="line">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752475</xdr:colOff>
      <xdr:row>7</xdr:row>
      <xdr:rowOff>0</xdr:rowOff>
    </xdr:from>
    <xdr:to>
      <xdr:col>3</xdr:col>
      <xdr:colOff>0</xdr:colOff>
      <xdr:row>8</xdr:row>
      <xdr:rowOff>561975</xdr:rowOff>
    </xdr:to>
    <xdr:cxnSp macro="">
      <xdr:nvCxnSpPr>
        <xdr:cNvPr id="4" name="Conector recto 3">
          <a:extLst>
            <a:ext uri="{FF2B5EF4-FFF2-40B4-BE49-F238E27FC236}">
              <a16:creationId xmlns:a16="http://schemas.microsoft.com/office/drawing/2014/main" id="{00000000-0008-0000-0F00-000004000000}"/>
            </a:ext>
          </a:extLst>
        </xdr:cNvPr>
        <xdr:cNvCxnSpPr/>
      </xdr:nvCxnSpPr>
      <xdr:spPr>
        <a:xfrm>
          <a:off x="752475" y="590550"/>
          <a:ext cx="2143125" cy="542925"/>
        </a:xfrm>
        <a:prstGeom prst="line">
          <a:avLst/>
        </a:prstGeom>
        <a:ln w="28575">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171450</xdr:colOff>
      <xdr:row>6</xdr:row>
      <xdr:rowOff>0</xdr:rowOff>
    </xdr:from>
    <xdr:to>
      <xdr:col>0</xdr:col>
      <xdr:colOff>573616</xdr:colOff>
      <xdr:row>7</xdr:row>
      <xdr:rowOff>106891</xdr:rowOff>
    </xdr:to>
    <xdr:sp macro="" textlink="">
      <xdr:nvSpPr>
        <xdr:cNvPr id="5" name="Flecha izquierda 4">
          <a:hlinkClick xmlns:r="http://schemas.openxmlformats.org/officeDocument/2006/relationships" r:id="rId1"/>
          <a:extLst>
            <a:ext uri="{FF2B5EF4-FFF2-40B4-BE49-F238E27FC236}">
              <a16:creationId xmlns:a16="http://schemas.microsoft.com/office/drawing/2014/main" id="{00000000-0008-0000-0F00-000005000000}"/>
            </a:ext>
          </a:extLst>
        </xdr:cNvPr>
        <xdr:cNvSpPr/>
      </xdr:nvSpPr>
      <xdr:spPr>
        <a:xfrm>
          <a:off x="171450" y="381000"/>
          <a:ext cx="402166" cy="306916"/>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2</xdr:col>
      <xdr:colOff>396240</xdr:colOff>
      <xdr:row>0</xdr:row>
      <xdr:rowOff>30480</xdr:rowOff>
    </xdr:from>
    <xdr:to>
      <xdr:col>2</xdr:col>
      <xdr:colOff>864899</xdr:colOff>
      <xdr:row>3</xdr:row>
      <xdr:rowOff>175586</xdr:rowOff>
    </xdr:to>
    <xdr:pic>
      <xdr:nvPicPr>
        <xdr:cNvPr id="6" name="Imagen 5">
          <a:extLst>
            <a:ext uri="{FF2B5EF4-FFF2-40B4-BE49-F238E27FC236}">
              <a16:creationId xmlns:a16="http://schemas.microsoft.com/office/drawing/2014/main" id="{00000000-0008-0000-0F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60220" y="30480"/>
          <a:ext cx="468659" cy="6937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9524</xdr:colOff>
      <xdr:row>14</xdr:row>
      <xdr:rowOff>95250</xdr:rowOff>
    </xdr:from>
    <xdr:to>
      <xdr:col>4</xdr:col>
      <xdr:colOff>645524</xdr:colOff>
      <xdr:row>21</xdr:row>
      <xdr:rowOff>85725</xdr:rowOff>
    </xdr:to>
    <xdr:sp macro="" textlink="">
      <xdr:nvSpPr>
        <xdr:cNvPr id="8" name="Pentágono 7">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a:off x="933449" y="1809750"/>
          <a:ext cx="2160000" cy="1323975"/>
        </a:xfrm>
        <a:prstGeom prst="homePlate">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chemeClr val="bg1"/>
              </a:solidFill>
            </a:rPr>
            <a:t>IDENTIFICACIÓN</a:t>
          </a:r>
          <a:r>
            <a:rPr lang="es-CO" sz="1400" b="1" baseline="0">
              <a:solidFill>
                <a:schemeClr val="bg1"/>
              </a:solidFill>
            </a:rPr>
            <a:t> DE CONTEXTO</a:t>
          </a:r>
          <a:br>
            <a:rPr lang="es-CO" sz="1400" b="1" baseline="0">
              <a:solidFill>
                <a:schemeClr val="bg1"/>
              </a:solidFill>
            </a:rPr>
          </a:br>
          <a:r>
            <a:rPr lang="es-CO" sz="1400" b="1" baseline="0">
              <a:solidFill>
                <a:schemeClr val="bg1"/>
              </a:solidFill>
            </a:rPr>
            <a:t>DOFA</a:t>
          </a:r>
          <a:endParaRPr lang="es-CO" sz="1400" b="1">
            <a:solidFill>
              <a:schemeClr val="bg1"/>
            </a:solidFill>
          </a:endParaRPr>
        </a:p>
      </xdr:txBody>
    </xdr:sp>
    <xdr:clientData/>
  </xdr:twoCellAnchor>
  <xdr:twoCellAnchor>
    <xdr:from>
      <xdr:col>4</xdr:col>
      <xdr:colOff>592930</xdr:colOff>
      <xdr:row>14</xdr:row>
      <xdr:rowOff>95250</xdr:rowOff>
    </xdr:from>
    <xdr:to>
      <xdr:col>7</xdr:col>
      <xdr:colOff>466930</xdr:colOff>
      <xdr:row>21</xdr:row>
      <xdr:rowOff>85725</xdr:rowOff>
    </xdr:to>
    <xdr:sp macro="" textlink="">
      <xdr:nvSpPr>
        <xdr:cNvPr id="13" name="Pentágono 12">
          <a:hlinkClick xmlns:r="http://schemas.openxmlformats.org/officeDocument/2006/relationships" r:id="rId2"/>
          <a:extLst>
            <a:ext uri="{FF2B5EF4-FFF2-40B4-BE49-F238E27FC236}">
              <a16:creationId xmlns:a16="http://schemas.microsoft.com/office/drawing/2014/main" id="{00000000-0008-0000-0200-00000D000000}"/>
            </a:ext>
          </a:extLst>
        </xdr:cNvPr>
        <xdr:cNvSpPr/>
      </xdr:nvSpPr>
      <xdr:spPr>
        <a:xfrm>
          <a:off x="3040855" y="1809750"/>
          <a:ext cx="2160000" cy="1323975"/>
        </a:xfrm>
        <a:prstGeom prst="homePlate">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chemeClr val="bg1"/>
              </a:solidFill>
            </a:rPr>
            <a:t>RIESGOS DEL PROCESO</a:t>
          </a:r>
        </a:p>
      </xdr:txBody>
    </xdr:sp>
    <xdr:clientData/>
  </xdr:twoCellAnchor>
  <xdr:twoCellAnchor>
    <xdr:from>
      <xdr:col>7</xdr:col>
      <xdr:colOff>414336</xdr:colOff>
      <xdr:row>14</xdr:row>
      <xdr:rowOff>95250</xdr:rowOff>
    </xdr:from>
    <xdr:to>
      <xdr:col>10</xdr:col>
      <xdr:colOff>288336</xdr:colOff>
      <xdr:row>21</xdr:row>
      <xdr:rowOff>85725</xdr:rowOff>
    </xdr:to>
    <xdr:sp macro="" textlink="">
      <xdr:nvSpPr>
        <xdr:cNvPr id="14" name="Pentágono 13">
          <a:hlinkClick xmlns:r="http://schemas.openxmlformats.org/officeDocument/2006/relationships" r:id="rId3"/>
          <a:extLst>
            <a:ext uri="{FF2B5EF4-FFF2-40B4-BE49-F238E27FC236}">
              <a16:creationId xmlns:a16="http://schemas.microsoft.com/office/drawing/2014/main" id="{00000000-0008-0000-0200-00000E000000}"/>
            </a:ext>
          </a:extLst>
        </xdr:cNvPr>
        <xdr:cNvSpPr/>
      </xdr:nvSpPr>
      <xdr:spPr>
        <a:xfrm>
          <a:off x="5148261" y="1809750"/>
          <a:ext cx="2160000" cy="1323975"/>
        </a:xfrm>
        <a:prstGeom prst="homePlate">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chemeClr val="bg1"/>
              </a:solidFill>
            </a:rPr>
            <a:t>MAPA DE RIESGOS DEL PROCESO</a:t>
          </a:r>
        </a:p>
      </xdr:txBody>
    </xdr:sp>
    <xdr:clientData/>
  </xdr:twoCellAnchor>
  <xdr:twoCellAnchor>
    <xdr:from>
      <xdr:col>10</xdr:col>
      <xdr:colOff>235742</xdr:colOff>
      <xdr:row>14</xdr:row>
      <xdr:rowOff>95250</xdr:rowOff>
    </xdr:from>
    <xdr:to>
      <xdr:col>13</xdr:col>
      <xdr:colOff>109742</xdr:colOff>
      <xdr:row>21</xdr:row>
      <xdr:rowOff>85725</xdr:rowOff>
    </xdr:to>
    <xdr:sp macro="" textlink="">
      <xdr:nvSpPr>
        <xdr:cNvPr id="15" name="Pentágono 14">
          <a:hlinkClick xmlns:r="http://schemas.openxmlformats.org/officeDocument/2006/relationships" r:id="rId4"/>
          <a:extLst>
            <a:ext uri="{FF2B5EF4-FFF2-40B4-BE49-F238E27FC236}">
              <a16:creationId xmlns:a16="http://schemas.microsoft.com/office/drawing/2014/main" id="{00000000-0008-0000-0200-00000F000000}"/>
            </a:ext>
          </a:extLst>
        </xdr:cNvPr>
        <xdr:cNvSpPr/>
      </xdr:nvSpPr>
      <xdr:spPr>
        <a:xfrm>
          <a:off x="7255667" y="1809750"/>
          <a:ext cx="2160000" cy="1323975"/>
        </a:xfrm>
        <a:prstGeom prst="homePlate">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chemeClr val="bg1"/>
              </a:solidFill>
            </a:rPr>
            <a:t>OPORTUNIDADES DEL PROCESO</a:t>
          </a:r>
        </a:p>
      </xdr:txBody>
    </xdr:sp>
    <xdr:clientData/>
  </xdr:twoCellAnchor>
  <xdr:twoCellAnchor>
    <xdr:from>
      <xdr:col>13</xdr:col>
      <xdr:colOff>57149</xdr:colOff>
      <xdr:row>14</xdr:row>
      <xdr:rowOff>95250</xdr:rowOff>
    </xdr:from>
    <xdr:to>
      <xdr:col>15</xdr:col>
      <xdr:colOff>693149</xdr:colOff>
      <xdr:row>21</xdr:row>
      <xdr:rowOff>85725</xdr:rowOff>
    </xdr:to>
    <xdr:sp macro="" textlink="">
      <xdr:nvSpPr>
        <xdr:cNvPr id="16" name="Pentágono 15">
          <a:hlinkClick xmlns:r="http://schemas.openxmlformats.org/officeDocument/2006/relationships" r:id="rId5"/>
          <a:extLst>
            <a:ext uri="{FF2B5EF4-FFF2-40B4-BE49-F238E27FC236}">
              <a16:creationId xmlns:a16="http://schemas.microsoft.com/office/drawing/2014/main" id="{00000000-0008-0000-0200-000010000000}"/>
            </a:ext>
          </a:extLst>
        </xdr:cNvPr>
        <xdr:cNvSpPr/>
      </xdr:nvSpPr>
      <xdr:spPr>
        <a:xfrm>
          <a:off x="9363074" y="1809750"/>
          <a:ext cx="2160000" cy="1323975"/>
        </a:xfrm>
        <a:prstGeom prst="homePlate">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chemeClr val="bg1"/>
              </a:solidFill>
            </a:rPr>
            <a:t>MAPA DE OPORTUNIDADES</a:t>
          </a:r>
          <a:r>
            <a:rPr lang="es-CO" sz="1400" b="1" baseline="0">
              <a:solidFill>
                <a:schemeClr val="bg1"/>
              </a:solidFill>
            </a:rPr>
            <a:t> DEL PROCESO</a:t>
          </a:r>
          <a:endParaRPr lang="es-CO" sz="1400" b="1">
            <a:solidFill>
              <a:schemeClr val="bg1"/>
            </a:solidFill>
          </a:endParaRPr>
        </a:p>
      </xdr:txBody>
    </xdr:sp>
    <xdr:clientData/>
  </xdr:twoCellAnchor>
  <xdr:twoCellAnchor editAs="oneCell">
    <xdr:from>
      <xdr:col>1</xdr:col>
      <xdr:colOff>171450</xdr:colOff>
      <xdr:row>5</xdr:row>
      <xdr:rowOff>0</xdr:rowOff>
    </xdr:from>
    <xdr:to>
      <xdr:col>1</xdr:col>
      <xdr:colOff>603450</xdr:colOff>
      <xdr:row>7</xdr:row>
      <xdr:rowOff>36713</xdr:rowOff>
    </xdr:to>
    <xdr:pic>
      <xdr:nvPicPr>
        <xdr:cNvPr id="17" name="Imagen 16">
          <a:hlinkClick xmlns:r="http://schemas.openxmlformats.org/officeDocument/2006/relationships" r:id="rId6"/>
          <a:extLst>
            <a:ext uri="{FF2B5EF4-FFF2-40B4-BE49-F238E27FC236}">
              <a16:creationId xmlns:a16="http://schemas.microsoft.com/office/drawing/2014/main" id="{00000000-0008-0000-0200-000011000000}"/>
            </a:ext>
          </a:extLst>
        </xdr:cNvPr>
        <xdr:cNvPicPr>
          <a:picLocks noChangeAspect="1"/>
        </xdr:cNvPicPr>
      </xdr:nvPicPr>
      <xdr:blipFill>
        <a:blip xmlns:r="http://schemas.openxmlformats.org/officeDocument/2006/relationships" r:embed="rId7" cstate="print">
          <a:lum bright="70000" contrast="-70000"/>
          <a:extLst>
            <a:ext uri="{28A0092B-C50C-407E-A947-70E740481C1C}">
              <a14:useLocalDpi xmlns:a14="http://schemas.microsoft.com/office/drawing/2010/main" val="0"/>
            </a:ext>
          </a:extLst>
        </a:blip>
        <a:stretch>
          <a:fillRect/>
        </a:stretch>
      </xdr:blipFill>
      <xdr:spPr>
        <a:xfrm>
          <a:off x="333375" y="0"/>
          <a:ext cx="432000" cy="427238"/>
        </a:xfrm>
        <a:prstGeom prst="rect">
          <a:avLst/>
        </a:prstGeom>
      </xdr:spPr>
    </xdr:pic>
    <xdr:clientData/>
  </xdr:twoCellAnchor>
  <xdr:twoCellAnchor editAs="oneCell">
    <xdr:from>
      <xdr:col>1</xdr:col>
      <xdr:colOff>457200</xdr:colOff>
      <xdr:row>0</xdr:row>
      <xdr:rowOff>83820</xdr:rowOff>
    </xdr:from>
    <xdr:to>
      <xdr:col>2</xdr:col>
      <xdr:colOff>272066</xdr:colOff>
      <xdr:row>3</xdr:row>
      <xdr:rowOff>124925</xdr:rowOff>
    </xdr:to>
    <xdr:pic>
      <xdr:nvPicPr>
        <xdr:cNvPr id="3" name="Imagen 2">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624840" y="83820"/>
          <a:ext cx="599726" cy="810725"/>
        </a:xfrm>
        <a:prstGeom prst="rect">
          <a:avLst/>
        </a:prstGeom>
      </xdr:spPr>
    </xdr:pic>
    <xdr:clientData/>
  </xdr:twoCellAnchor>
  <xdr:twoCellAnchor editAs="oneCell">
    <xdr:from>
      <xdr:col>2</xdr:col>
      <xdr:colOff>182880</xdr:colOff>
      <xdr:row>6</xdr:row>
      <xdr:rowOff>30480</xdr:rowOff>
    </xdr:from>
    <xdr:to>
      <xdr:col>2</xdr:col>
      <xdr:colOff>679253</xdr:colOff>
      <xdr:row>9</xdr:row>
      <xdr:rowOff>164635</xdr:rowOff>
    </xdr:to>
    <xdr:pic>
      <xdr:nvPicPr>
        <xdr:cNvPr id="2" name="Imagen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135380" y="1363980"/>
          <a:ext cx="496373" cy="6827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733425</xdr:colOff>
      <xdr:row>4</xdr:row>
      <xdr:rowOff>27214</xdr:rowOff>
    </xdr:from>
    <xdr:to>
      <xdr:col>2</xdr:col>
      <xdr:colOff>1135591</xdr:colOff>
      <xdr:row>5</xdr:row>
      <xdr:rowOff>124714</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1171575" y="27214"/>
          <a:ext cx="402166" cy="288000"/>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2</xdr:col>
      <xdr:colOff>1188720</xdr:colOff>
      <xdr:row>0</xdr:row>
      <xdr:rowOff>68580</xdr:rowOff>
    </xdr:from>
    <xdr:to>
      <xdr:col>2</xdr:col>
      <xdr:colOff>1765586</xdr:colOff>
      <xdr:row>3</xdr:row>
      <xdr:rowOff>123580</xdr:rowOff>
    </xdr:to>
    <xdr:pic>
      <xdr:nvPicPr>
        <xdr:cNvPr id="4" name="Imagen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38300" y="68580"/>
          <a:ext cx="576866" cy="8093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381000</xdr:colOff>
      <xdr:row>4</xdr:row>
      <xdr:rowOff>27214</xdr:rowOff>
    </xdr:from>
    <xdr:to>
      <xdr:col>2</xdr:col>
      <xdr:colOff>783166</xdr:colOff>
      <xdr:row>5</xdr:row>
      <xdr:rowOff>143630</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952500" y="27214"/>
          <a:ext cx="402166" cy="306916"/>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2</xdr:col>
      <xdr:colOff>108857</xdr:colOff>
      <xdr:row>0</xdr:row>
      <xdr:rowOff>97972</xdr:rowOff>
    </xdr:from>
    <xdr:to>
      <xdr:col>2</xdr:col>
      <xdr:colOff>685723</xdr:colOff>
      <xdr:row>3</xdr:row>
      <xdr:rowOff>145352</xdr:rowOff>
    </xdr:to>
    <xdr:pic>
      <xdr:nvPicPr>
        <xdr:cNvPr id="4" name="Imagen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7571" y="97972"/>
          <a:ext cx="576866" cy="8093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27217</xdr:colOff>
      <xdr:row>5</xdr:row>
      <xdr:rowOff>122464</xdr:rowOff>
    </xdr:from>
    <xdr:to>
      <xdr:col>2</xdr:col>
      <xdr:colOff>429383</xdr:colOff>
      <xdr:row>7</xdr:row>
      <xdr:rowOff>0</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1197431" y="122464"/>
          <a:ext cx="402166" cy="306916"/>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1170216</xdr:colOff>
      <xdr:row>5</xdr:row>
      <xdr:rowOff>65314</xdr:rowOff>
    </xdr:from>
    <xdr:to>
      <xdr:col>2</xdr:col>
      <xdr:colOff>485774</xdr:colOff>
      <xdr:row>7</xdr:row>
      <xdr:rowOff>76200</xdr:rowOff>
    </xdr:to>
    <xdr:sp macro="" textlink="">
      <xdr:nvSpPr>
        <xdr:cNvPr id="5" name="Flecha izquierda 1">
          <a:hlinkClick xmlns:r="http://schemas.openxmlformats.org/officeDocument/2006/relationships" r:id="rId1"/>
          <a:extLst>
            <a:ext uri="{FF2B5EF4-FFF2-40B4-BE49-F238E27FC236}">
              <a16:creationId xmlns:a16="http://schemas.microsoft.com/office/drawing/2014/main" id="{00000000-0008-0000-0500-000005000000}"/>
            </a:ext>
          </a:extLst>
        </xdr:cNvPr>
        <xdr:cNvSpPr/>
      </xdr:nvSpPr>
      <xdr:spPr>
        <a:xfrm>
          <a:off x="1332141" y="65314"/>
          <a:ext cx="487133" cy="391886"/>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1</xdr:col>
      <xdr:colOff>901700</xdr:colOff>
      <xdr:row>0</xdr:row>
      <xdr:rowOff>63500</xdr:rowOff>
    </xdr:from>
    <xdr:to>
      <xdr:col>2</xdr:col>
      <xdr:colOff>272066</xdr:colOff>
      <xdr:row>3</xdr:row>
      <xdr:rowOff>123580</xdr:rowOff>
    </xdr:to>
    <xdr:pic>
      <xdr:nvPicPr>
        <xdr:cNvPr id="4" name="Imagen 3">
          <a:extLst>
            <a:ext uri="{FF2B5EF4-FFF2-40B4-BE49-F238E27FC236}">
              <a16:creationId xmlns:a16="http://schemas.microsoft.com/office/drawing/2014/main" id="{00000000-0008-0000-05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66800" y="63500"/>
          <a:ext cx="576866" cy="8093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427224</xdr:colOff>
      <xdr:row>14</xdr:row>
      <xdr:rowOff>70015</xdr:rowOff>
    </xdr:from>
    <xdr:to>
      <xdr:col>13</xdr:col>
      <xdr:colOff>815935</xdr:colOff>
      <xdr:row>23</xdr:row>
      <xdr:rowOff>45152</xdr:rowOff>
    </xdr:to>
    <xdr:pic>
      <xdr:nvPicPr>
        <xdr:cNvPr id="4" name="Imagen 3">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44974" y="7721765"/>
          <a:ext cx="6311447" cy="28866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314325</xdr:colOff>
      <xdr:row>15</xdr:row>
      <xdr:rowOff>28575</xdr:rowOff>
    </xdr:from>
    <xdr:to>
      <xdr:col>13</xdr:col>
      <xdr:colOff>693964</xdr:colOff>
      <xdr:row>24</xdr:row>
      <xdr:rowOff>13607</xdr:rowOff>
    </xdr:to>
    <xdr:sp macro="" textlink="">
      <xdr:nvSpPr>
        <xdr:cNvPr id="9220" name="AutoShape 4">
          <a:extLst>
            <a:ext uri="{FF2B5EF4-FFF2-40B4-BE49-F238E27FC236}">
              <a16:creationId xmlns:a16="http://schemas.microsoft.com/office/drawing/2014/main" id="{00000000-0008-0000-0600-000004240000}"/>
            </a:ext>
          </a:extLst>
        </xdr:cNvPr>
        <xdr:cNvSpPr>
          <a:spLocks noChangeAspect="1" noChangeArrowheads="1"/>
        </xdr:cNvSpPr>
      </xdr:nvSpPr>
      <xdr:spPr bwMode="auto">
        <a:xfrm>
          <a:off x="6610350" y="21069300"/>
          <a:ext cx="6305550" cy="2886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1684199</xdr:colOff>
      <xdr:row>28</xdr:row>
      <xdr:rowOff>1365250</xdr:rowOff>
    </xdr:from>
    <xdr:to>
      <xdr:col>17</xdr:col>
      <xdr:colOff>27664</xdr:colOff>
      <xdr:row>32</xdr:row>
      <xdr:rowOff>1358899</xdr:rowOff>
    </xdr:to>
    <xdr:pic>
      <xdr:nvPicPr>
        <xdr:cNvPr id="10" name="Imagen 9">
          <a:extLst>
            <a:ext uri="{FF2B5EF4-FFF2-40B4-BE49-F238E27FC236}">
              <a16:creationId xmlns:a16="http://schemas.microsoft.com/office/drawing/2014/main" id="{00000000-0008-0000-06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47699" y="14160500"/>
          <a:ext cx="9641023" cy="57721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xdr:colOff>
      <xdr:row>117</xdr:row>
      <xdr:rowOff>1</xdr:rowOff>
    </xdr:from>
    <xdr:to>
      <xdr:col>4</xdr:col>
      <xdr:colOff>497115</xdr:colOff>
      <xdr:row>135</xdr:row>
      <xdr:rowOff>62120</xdr:rowOff>
    </xdr:to>
    <xdr:pic>
      <xdr:nvPicPr>
        <xdr:cNvPr id="5" name="Imagen 4">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3">
          <a:lum bright="-20000" contrast="40000"/>
          <a:extLst>
            <a:ext uri="{28A0092B-C50C-407E-A947-70E740481C1C}">
              <a14:useLocalDpi xmlns:a14="http://schemas.microsoft.com/office/drawing/2010/main" val="0"/>
            </a:ext>
          </a:extLst>
        </a:blip>
        <a:srcRect/>
        <a:stretch>
          <a:fillRect/>
        </a:stretch>
      </xdr:blipFill>
      <xdr:spPr bwMode="auto">
        <a:xfrm>
          <a:off x="762001" y="40767001"/>
          <a:ext cx="9715500" cy="32461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142</xdr:row>
      <xdr:rowOff>444500</xdr:rowOff>
    </xdr:from>
    <xdr:to>
      <xdr:col>2</xdr:col>
      <xdr:colOff>3254375</xdr:colOff>
      <xdr:row>142</xdr:row>
      <xdr:rowOff>444500</xdr:rowOff>
    </xdr:to>
    <xdr:cxnSp macro="">
      <xdr:nvCxnSpPr>
        <xdr:cNvPr id="3" name="Conector recto de flecha 2">
          <a:extLst>
            <a:ext uri="{FF2B5EF4-FFF2-40B4-BE49-F238E27FC236}">
              <a16:creationId xmlns:a16="http://schemas.microsoft.com/office/drawing/2014/main" id="{00000000-0008-0000-0600-000003000000}"/>
            </a:ext>
          </a:extLst>
        </xdr:cNvPr>
        <xdr:cNvCxnSpPr/>
      </xdr:nvCxnSpPr>
      <xdr:spPr>
        <a:xfrm>
          <a:off x="4587875" y="50688875"/>
          <a:ext cx="3206750" cy="0"/>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41275</xdr:colOff>
      <xdr:row>143</xdr:row>
      <xdr:rowOff>263525</xdr:rowOff>
    </xdr:from>
    <xdr:to>
      <xdr:col>2</xdr:col>
      <xdr:colOff>3248025</xdr:colOff>
      <xdr:row>143</xdr:row>
      <xdr:rowOff>263525</xdr:rowOff>
    </xdr:to>
    <xdr:cxnSp macro="">
      <xdr:nvCxnSpPr>
        <xdr:cNvPr id="8" name="Conector recto de flecha 7">
          <a:extLst>
            <a:ext uri="{FF2B5EF4-FFF2-40B4-BE49-F238E27FC236}">
              <a16:creationId xmlns:a16="http://schemas.microsoft.com/office/drawing/2014/main" id="{00000000-0008-0000-0600-000008000000}"/>
            </a:ext>
          </a:extLst>
        </xdr:cNvPr>
        <xdr:cNvCxnSpPr/>
      </xdr:nvCxnSpPr>
      <xdr:spPr>
        <a:xfrm>
          <a:off x="4581525" y="51523900"/>
          <a:ext cx="3206750" cy="0"/>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50800</xdr:colOff>
      <xdr:row>144</xdr:row>
      <xdr:rowOff>781050</xdr:rowOff>
    </xdr:from>
    <xdr:to>
      <xdr:col>2</xdr:col>
      <xdr:colOff>3257550</xdr:colOff>
      <xdr:row>144</xdr:row>
      <xdr:rowOff>781050</xdr:rowOff>
    </xdr:to>
    <xdr:cxnSp macro="">
      <xdr:nvCxnSpPr>
        <xdr:cNvPr id="9" name="Conector recto de flecha 8">
          <a:extLst>
            <a:ext uri="{FF2B5EF4-FFF2-40B4-BE49-F238E27FC236}">
              <a16:creationId xmlns:a16="http://schemas.microsoft.com/office/drawing/2014/main" id="{00000000-0008-0000-0600-000009000000}"/>
            </a:ext>
          </a:extLst>
        </xdr:cNvPr>
        <xdr:cNvCxnSpPr/>
      </xdr:nvCxnSpPr>
      <xdr:spPr>
        <a:xfrm>
          <a:off x="4591050" y="52597050"/>
          <a:ext cx="3206750" cy="0"/>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44450</xdr:colOff>
      <xdr:row>145</xdr:row>
      <xdr:rowOff>314325</xdr:rowOff>
    </xdr:from>
    <xdr:to>
      <xdr:col>2</xdr:col>
      <xdr:colOff>3251200</xdr:colOff>
      <xdr:row>145</xdr:row>
      <xdr:rowOff>314325</xdr:rowOff>
    </xdr:to>
    <xdr:cxnSp macro="">
      <xdr:nvCxnSpPr>
        <xdr:cNvPr id="11" name="Conector recto de flecha 10">
          <a:extLst>
            <a:ext uri="{FF2B5EF4-FFF2-40B4-BE49-F238E27FC236}">
              <a16:creationId xmlns:a16="http://schemas.microsoft.com/office/drawing/2014/main" id="{00000000-0008-0000-0600-00000B000000}"/>
            </a:ext>
          </a:extLst>
        </xdr:cNvPr>
        <xdr:cNvCxnSpPr/>
      </xdr:nvCxnSpPr>
      <xdr:spPr>
        <a:xfrm>
          <a:off x="4584700" y="53876575"/>
          <a:ext cx="3206750" cy="0"/>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53975</xdr:colOff>
      <xdr:row>146</xdr:row>
      <xdr:rowOff>339725</xdr:rowOff>
    </xdr:from>
    <xdr:to>
      <xdr:col>2</xdr:col>
      <xdr:colOff>3260725</xdr:colOff>
      <xdr:row>146</xdr:row>
      <xdr:rowOff>339725</xdr:rowOff>
    </xdr:to>
    <xdr:cxnSp macro="">
      <xdr:nvCxnSpPr>
        <xdr:cNvPr id="12" name="Conector recto de flecha 11">
          <a:extLst>
            <a:ext uri="{FF2B5EF4-FFF2-40B4-BE49-F238E27FC236}">
              <a16:creationId xmlns:a16="http://schemas.microsoft.com/office/drawing/2014/main" id="{00000000-0008-0000-0600-00000C000000}"/>
            </a:ext>
          </a:extLst>
        </xdr:cNvPr>
        <xdr:cNvCxnSpPr/>
      </xdr:nvCxnSpPr>
      <xdr:spPr>
        <a:xfrm>
          <a:off x="4594225" y="54632225"/>
          <a:ext cx="3206750" cy="0"/>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47625</xdr:colOff>
      <xdr:row>143</xdr:row>
      <xdr:rowOff>428625</xdr:rowOff>
    </xdr:from>
    <xdr:to>
      <xdr:col>2</xdr:col>
      <xdr:colOff>3270250</xdr:colOff>
      <xdr:row>146</xdr:row>
      <xdr:rowOff>238125</xdr:rowOff>
    </xdr:to>
    <xdr:cxnSp macro="">
      <xdr:nvCxnSpPr>
        <xdr:cNvPr id="13" name="Conector recto de flecha 12">
          <a:extLst>
            <a:ext uri="{FF2B5EF4-FFF2-40B4-BE49-F238E27FC236}">
              <a16:creationId xmlns:a16="http://schemas.microsoft.com/office/drawing/2014/main" id="{00000000-0008-0000-0600-00000D000000}"/>
            </a:ext>
          </a:extLst>
        </xdr:cNvPr>
        <xdr:cNvCxnSpPr/>
      </xdr:nvCxnSpPr>
      <xdr:spPr>
        <a:xfrm flipV="1">
          <a:off x="4587875" y="51689000"/>
          <a:ext cx="3222625" cy="2841625"/>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0</xdr:colOff>
      <xdr:row>147</xdr:row>
      <xdr:rowOff>349250</xdr:rowOff>
    </xdr:from>
    <xdr:to>
      <xdr:col>2</xdr:col>
      <xdr:colOff>3222625</xdr:colOff>
      <xdr:row>147</xdr:row>
      <xdr:rowOff>619125</xdr:rowOff>
    </xdr:to>
    <xdr:cxnSp macro="">
      <xdr:nvCxnSpPr>
        <xdr:cNvPr id="14" name="Conector recto de flecha 13">
          <a:extLst>
            <a:ext uri="{FF2B5EF4-FFF2-40B4-BE49-F238E27FC236}">
              <a16:creationId xmlns:a16="http://schemas.microsoft.com/office/drawing/2014/main" id="{00000000-0008-0000-0600-00000E000000}"/>
            </a:ext>
          </a:extLst>
        </xdr:cNvPr>
        <xdr:cNvCxnSpPr/>
      </xdr:nvCxnSpPr>
      <xdr:spPr>
        <a:xfrm>
          <a:off x="5032375" y="55022750"/>
          <a:ext cx="3222625" cy="269875"/>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15875</xdr:colOff>
      <xdr:row>148</xdr:row>
      <xdr:rowOff>15875</xdr:rowOff>
    </xdr:from>
    <xdr:to>
      <xdr:col>3</xdr:col>
      <xdr:colOff>31750</xdr:colOff>
      <xdr:row>148</xdr:row>
      <xdr:rowOff>396875</xdr:rowOff>
    </xdr:to>
    <xdr:cxnSp macro="">
      <xdr:nvCxnSpPr>
        <xdr:cNvPr id="16" name="Conector recto de flecha 15">
          <a:extLst>
            <a:ext uri="{FF2B5EF4-FFF2-40B4-BE49-F238E27FC236}">
              <a16:creationId xmlns:a16="http://schemas.microsoft.com/office/drawing/2014/main" id="{00000000-0008-0000-0600-000010000000}"/>
            </a:ext>
          </a:extLst>
        </xdr:cNvPr>
        <xdr:cNvCxnSpPr/>
      </xdr:nvCxnSpPr>
      <xdr:spPr>
        <a:xfrm flipV="1">
          <a:off x="4556125" y="55768875"/>
          <a:ext cx="3302000" cy="381000"/>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19</xdr:row>
      <xdr:rowOff>28575</xdr:rowOff>
    </xdr:from>
    <xdr:to>
      <xdr:col>8</xdr:col>
      <xdr:colOff>656167</xdr:colOff>
      <xdr:row>39</xdr:row>
      <xdr:rowOff>134408</xdr:rowOff>
    </xdr:to>
    <xdr:sp macro="" textlink="">
      <xdr:nvSpPr>
        <xdr:cNvPr id="2" name="CuadroTexto">
          <a:extLst>
            <a:ext uri="{FF2B5EF4-FFF2-40B4-BE49-F238E27FC236}">
              <a16:creationId xmlns:a16="http://schemas.microsoft.com/office/drawing/2014/main" id="{00000000-0008-0000-0700-000002000000}"/>
            </a:ext>
          </a:extLst>
        </xdr:cNvPr>
        <xdr:cNvSpPr txBox="1"/>
      </xdr:nvSpPr>
      <xdr:spPr>
        <a:xfrm>
          <a:off x="0" y="3648075"/>
          <a:ext cx="6752167" cy="39158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i="0" u="none" strike="noStrike">
              <a:solidFill>
                <a:schemeClr val="dk1"/>
              </a:solidFill>
              <a:effectLst/>
              <a:latin typeface="+mn-lt"/>
              <a:ea typeface="+mn-ea"/>
              <a:cs typeface="+mn-cs"/>
            </a:rPr>
            <a:t>CRITERIOS PARA CALIFICAR LA PROBABILIDAD </a:t>
          </a:r>
        </a:p>
        <a:p>
          <a:pPr algn="ctr"/>
          <a:endParaRPr lang="es-CO" sz="1100" b="1" i="0" u="none" strike="noStrike">
            <a:solidFill>
              <a:schemeClr val="dk1"/>
            </a:solidFill>
            <a:effectLst/>
            <a:latin typeface="+mn-lt"/>
            <a:ea typeface="+mn-ea"/>
            <a:cs typeface="+mn-cs"/>
          </a:endParaRPr>
        </a:p>
        <a:p>
          <a:r>
            <a:rPr lang="es-CO" sz="1100" b="1" i="0" u="none" strike="noStrike">
              <a:solidFill>
                <a:schemeClr val="dk1"/>
              </a:solidFill>
              <a:effectLst/>
              <a:latin typeface="+mn-lt"/>
              <a:ea typeface="+mn-ea"/>
              <a:cs typeface="+mn-cs"/>
            </a:rPr>
            <a:t>5</a:t>
          </a:r>
          <a:r>
            <a:rPr lang="es-CO" b="1"/>
            <a:t> </a:t>
          </a:r>
          <a:r>
            <a:rPr lang="es-CO" sz="1100" b="1" i="0" u="none" strike="noStrike">
              <a:solidFill>
                <a:schemeClr val="dk1"/>
              </a:solidFill>
              <a:effectLst/>
              <a:latin typeface="+mn-lt"/>
              <a:ea typeface="+mn-ea"/>
              <a:cs typeface="+mn-cs"/>
            </a:rPr>
            <a:t>CASI SEGURO</a:t>
          </a:r>
          <a:r>
            <a:rPr lang="es-CO"/>
            <a:t> </a:t>
          </a:r>
        </a:p>
        <a:p>
          <a:r>
            <a:rPr lang="es-CO" sz="1100" b="1" i="0" u="none" strike="noStrike">
              <a:solidFill>
                <a:schemeClr val="dk1"/>
              </a:solidFill>
              <a:effectLst/>
              <a:latin typeface="+mn-lt"/>
              <a:ea typeface="+mn-ea"/>
              <a:cs typeface="+mn-cs"/>
            </a:rPr>
            <a:t>	Descriptivo:</a:t>
          </a:r>
          <a:r>
            <a:rPr lang="es-CO" sz="1100" b="1" i="0" u="none" strike="noStrike" baseline="0">
              <a:solidFill>
                <a:schemeClr val="dk1"/>
              </a:solidFill>
              <a:effectLst/>
              <a:latin typeface="+mn-lt"/>
              <a:ea typeface="+mn-ea"/>
              <a:cs typeface="+mn-cs"/>
            </a:rPr>
            <a:t> </a:t>
          </a:r>
          <a:r>
            <a:rPr lang="es-CO" sz="1100" b="0" i="0" u="none" strike="noStrike">
              <a:solidFill>
                <a:schemeClr val="dk1"/>
              </a:solidFill>
              <a:effectLst/>
              <a:latin typeface="+mn-lt"/>
              <a:ea typeface="+mn-ea"/>
              <a:cs typeface="+mn-cs"/>
            </a:rPr>
            <a:t>Se espera que el evento ocurra en la mayoría de las circunstancias. </a:t>
          </a:r>
        </a:p>
        <a:p>
          <a:r>
            <a:rPr lang="es-CO" sz="1100" b="1" i="0" u="none" strike="noStrike">
              <a:solidFill>
                <a:schemeClr val="dk1"/>
              </a:solidFill>
              <a:effectLst/>
              <a:latin typeface="+mn-lt"/>
              <a:ea typeface="+mn-ea"/>
              <a:cs typeface="+mn-cs"/>
            </a:rPr>
            <a:t>	Por frecuencia:</a:t>
          </a:r>
          <a:r>
            <a:rPr lang="es-CO"/>
            <a:t> </a:t>
          </a:r>
          <a:r>
            <a:rPr lang="es-CO" sz="1100" b="0" i="0" u="none" strike="noStrike">
              <a:solidFill>
                <a:schemeClr val="dk1"/>
              </a:solidFill>
              <a:effectLst/>
              <a:latin typeface="+mn-lt"/>
              <a:ea typeface="+mn-ea"/>
              <a:cs typeface="+mn-cs"/>
            </a:rPr>
            <a:t>Más de 1 vez al año.</a:t>
          </a:r>
          <a:r>
            <a:rPr lang="es-CO"/>
            <a:t> </a:t>
          </a:r>
        </a:p>
        <a:p>
          <a:endParaRPr lang="es-CO"/>
        </a:p>
        <a:p>
          <a:r>
            <a:rPr lang="es-CO" sz="1100" b="1" i="0" u="none" strike="noStrike">
              <a:solidFill>
                <a:schemeClr val="dk1"/>
              </a:solidFill>
              <a:effectLst/>
              <a:latin typeface="+mn-lt"/>
              <a:ea typeface="+mn-ea"/>
              <a:cs typeface="+mn-cs"/>
            </a:rPr>
            <a:t>4</a:t>
          </a:r>
          <a:r>
            <a:rPr lang="es-CO" b="1"/>
            <a:t> </a:t>
          </a:r>
          <a:r>
            <a:rPr lang="es-CO" sz="1100" b="1" i="0" u="none" strike="noStrike">
              <a:solidFill>
                <a:schemeClr val="dk1"/>
              </a:solidFill>
              <a:effectLst/>
              <a:latin typeface="+mn-lt"/>
              <a:ea typeface="+mn-ea"/>
              <a:cs typeface="+mn-cs"/>
            </a:rPr>
            <a:t>PROBABLE</a:t>
          </a:r>
          <a:r>
            <a:rPr lang="es-CO"/>
            <a:t> </a:t>
          </a:r>
        </a:p>
        <a:p>
          <a:r>
            <a:rPr lang="es-CO" sz="1100" b="1" i="0">
              <a:solidFill>
                <a:schemeClr val="dk1"/>
              </a:solidFill>
              <a:effectLst/>
              <a:latin typeface="+mn-lt"/>
              <a:ea typeface="+mn-ea"/>
              <a:cs typeface="+mn-cs"/>
            </a:rPr>
            <a:t>	Descriptivo:</a:t>
          </a:r>
          <a:r>
            <a:rPr lang="es-CO" sz="1100" b="1" i="0" baseline="0">
              <a:solidFill>
                <a:schemeClr val="dk1"/>
              </a:solidFill>
              <a:effectLst/>
              <a:latin typeface="+mn-lt"/>
              <a:ea typeface="+mn-ea"/>
              <a:cs typeface="+mn-cs"/>
            </a:rPr>
            <a:t> </a:t>
          </a:r>
          <a:r>
            <a:rPr lang="es-CO" sz="1100" b="0" i="0" u="none" strike="noStrike">
              <a:solidFill>
                <a:schemeClr val="dk1"/>
              </a:solidFill>
              <a:effectLst/>
              <a:latin typeface="+mn-lt"/>
              <a:ea typeface="+mn-ea"/>
              <a:cs typeface="+mn-cs"/>
            </a:rPr>
            <a:t>Es viable que el evento ocurra en la mayoría de las 	circunstancias.</a:t>
          </a:r>
        </a:p>
        <a:p>
          <a:r>
            <a:rPr lang="es-CO" sz="1100" b="1" i="0">
              <a:solidFill>
                <a:schemeClr val="dk1"/>
              </a:solidFill>
              <a:effectLst/>
              <a:latin typeface="+mn-lt"/>
              <a:ea typeface="+mn-ea"/>
              <a:cs typeface="+mn-cs"/>
            </a:rPr>
            <a:t>	Por frecuencia:</a:t>
          </a:r>
          <a:r>
            <a:rPr lang="es-CO" sz="1100">
              <a:solidFill>
                <a:schemeClr val="dk1"/>
              </a:solidFill>
              <a:effectLst/>
              <a:latin typeface="+mn-lt"/>
              <a:ea typeface="+mn-ea"/>
              <a:cs typeface="+mn-cs"/>
            </a:rPr>
            <a:t> </a:t>
          </a:r>
          <a:r>
            <a:rPr lang="es-CO" sz="1100" b="0" i="0" u="none" strike="noStrike">
              <a:solidFill>
                <a:schemeClr val="dk1"/>
              </a:solidFill>
              <a:effectLst/>
              <a:latin typeface="+mn-lt"/>
              <a:ea typeface="+mn-ea"/>
              <a:cs typeface="+mn-cs"/>
            </a:rPr>
            <a:t> </a:t>
          </a:r>
          <a:r>
            <a:rPr lang="es-CO"/>
            <a:t> </a:t>
          </a:r>
          <a:r>
            <a:rPr lang="es-CO" sz="1100" b="0" i="0" u="none" strike="noStrike">
              <a:solidFill>
                <a:schemeClr val="dk1"/>
              </a:solidFill>
              <a:effectLst/>
              <a:latin typeface="+mn-lt"/>
              <a:ea typeface="+mn-ea"/>
              <a:cs typeface="+mn-cs"/>
            </a:rPr>
            <a:t>Al menos 1 vez en el último año. </a:t>
          </a:r>
          <a:r>
            <a:rPr lang="es-CO"/>
            <a:t> </a:t>
          </a:r>
        </a:p>
        <a:p>
          <a:endParaRPr lang="es-CO"/>
        </a:p>
        <a:p>
          <a:r>
            <a:rPr lang="es-CO" sz="1100" b="1" i="0" u="none" strike="noStrike">
              <a:solidFill>
                <a:schemeClr val="dk1"/>
              </a:solidFill>
              <a:effectLst/>
              <a:latin typeface="+mn-lt"/>
              <a:ea typeface="+mn-ea"/>
              <a:cs typeface="+mn-cs"/>
            </a:rPr>
            <a:t>3</a:t>
          </a:r>
          <a:r>
            <a:rPr lang="es-CO" b="1"/>
            <a:t> </a:t>
          </a:r>
          <a:r>
            <a:rPr lang="es-CO" sz="1100" b="1" i="0" u="none" strike="noStrike">
              <a:solidFill>
                <a:schemeClr val="dk1"/>
              </a:solidFill>
              <a:effectLst/>
              <a:latin typeface="+mn-lt"/>
              <a:ea typeface="+mn-ea"/>
              <a:cs typeface="+mn-cs"/>
            </a:rPr>
            <a:t>POSIBLE</a:t>
          </a:r>
          <a:r>
            <a:rPr lang="es-CO"/>
            <a:t> </a:t>
          </a:r>
        </a:p>
        <a:p>
          <a:r>
            <a:rPr lang="es-CO" sz="1100" b="1" i="0">
              <a:solidFill>
                <a:schemeClr val="dk1"/>
              </a:solidFill>
              <a:effectLst/>
              <a:latin typeface="+mn-lt"/>
              <a:ea typeface="+mn-ea"/>
              <a:cs typeface="+mn-cs"/>
            </a:rPr>
            <a:t>	Descriptivo:</a:t>
          </a:r>
          <a:r>
            <a:rPr lang="es-CO" sz="1100" b="1" i="0" baseline="0">
              <a:solidFill>
                <a:schemeClr val="dk1"/>
              </a:solidFill>
              <a:effectLst/>
              <a:latin typeface="+mn-lt"/>
              <a:ea typeface="+mn-ea"/>
              <a:cs typeface="+mn-cs"/>
            </a:rPr>
            <a:t> </a:t>
          </a:r>
          <a:r>
            <a:rPr lang="es-CO" sz="1100" b="0" i="0" u="none" strike="noStrike">
              <a:solidFill>
                <a:schemeClr val="dk1"/>
              </a:solidFill>
              <a:effectLst/>
              <a:latin typeface="+mn-lt"/>
              <a:ea typeface="+mn-ea"/>
              <a:cs typeface="+mn-cs"/>
            </a:rPr>
            <a:t>El evento podrá ocurrir en algún momento. </a:t>
          </a:r>
        </a:p>
        <a:p>
          <a:r>
            <a:rPr lang="es-CO" sz="1100" b="1" i="0">
              <a:solidFill>
                <a:schemeClr val="dk1"/>
              </a:solidFill>
              <a:effectLst/>
              <a:latin typeface="+mn-lt"/>
              <a:ea typeface="+mn-ea"/>
              <a:cs typeface="+mn-cs"/>
            </a:rPr>
            <a:t>	Por frecuencia:</a:t>
          </a:r>
          <a:r>
            <a:rPr lang="es-CO" sz="1100">
              <a:solidFill>
                <a:schemeClr val="dk1"/>
              </a:solidFill>
              <a:effectLst/>
              <a:latin typeface="+mn-lt"/>
              <a:ea typeface="+mn-ea"/>
              <a:cs typeface="+mn-cs"/>
            </a:rPr>
            <a:t> </a:t>
          </a:r>
          <a:r>
            <a:rPr lang="es-CO"/>
            <a:t> </a:t>
          </a:r>
          <a:r>
            <a:rPr lang="es-CO" sz="1100" b="0" i="0" u="none" strike="noStrike">
              <a:solidFill>
                <a:schemeClr val="dk1"/>
              </a:solidFill>
              <a:effectLst/>
              <a:latin typeface="+mn-lt"/>
              <a:ea typeface="+mn-ea"/>
              <a:cs typeface="+mn-cs"/>
            </a:rPr>
            <a:t>Al menos 1 vez en los últimos 2 años. </a:t>
          </a:r>
          <a:r>
            <a:rPr lang="es-CO"/>
            <a:t> </a:t>
          </a:r>
        </a:p>
        <a:p>
          <a:endParaRPr lang="es-CO"/>
        </a:p>
        <a:p>
          <a:r>
            <a:rPr lang="es-CO" sz="1100" b="1" i="0" u="none" strike="noStrike">
              <a:solidFill>
                <a:schemeClr val="dk1"/>
              </a:solidFill>
              <a:effectLst/>
              <a:latin typeface="+mn-lt"/>
              <a:ea typeface="+mn-ea"/>
              <a:cs typeface="+mn-cs"/>
            </a:rPr>
            <a:t>2</a:t>
          </a:r>
          <a:r>
            <a:rPr lang="es-CO" b="1"/>
            <a:t> </a:t>
          </a:r>
          <a:r>
            <a:rPr lang="es-CO" sz="1100" b="1" i="0" u="none" strike="noStrike">
              <a:solidFill>
                <a:schemeClr val="dk1"/>
              </a:solidFill>
              <a:effectLst/>
              <a:latin typeface="+mn-lt"/>
              <a:ea typeface="+mn-ea"/>
              <a:cs typeface="+mn-cs"/>
            </a:rPr>
            <a:t>IMPROBABLE</a:t>
          </a:r>
          <a:r>
            <a:rPr lang="es-CO"/>
            <a:t> </a:t>
          </a:r>
        </a:p>
        <a:p>
          <a:r>
            <a:rPr lang="es-CO" sz="1100" b="1" i="0">
              <a:solidFill>
                <a:schemeClr val="dk1"/>
              </a:solidFill>
              <a:effectLst/>
              <a:latin typeface="+mn-lt"/>
              <a:ea typeface="+mn-ea"/>
              <a:cs typeface="+mn-cs"/>
            </a:rPr>
            <a:t>	Descriptivo:</a:t>
          </a:r>
          <a:r>
            <a:rPr lang="es-CO" sz="1100" b="1" i="0" baseline="0">
              <a:solidFill>
                <a:schemeClr val="dk1"/>
              </a:solidFill>
              <a:effectLst/>
              <a:latin typeface="+mn-lt"/>
              <a:ea typeface="+mn-ea"/>
              <a:cs typeface="+mn-cs"/>
            </a:rPr>
            <a:t> </a:t>
          </a:r>
          <a:r>
            <a:rPr lang="es-CO" sz="1100" b="0" i="0" u="none" strike="noStrike">
              <a:solidFill>
                <a:schemeClr val="dk1"/>
              </a:solidFill>
              <a:effectLst/>
              <a:latin typeface="+mn-lt"/>
              <a:ea typeface="+mn-ea"/>
              <a:cs typeface="+mn-cs"/>
            </a:rPr>
            <a:t>El evento puede ocurrir en algún momento. </a:t>
          </a:r>
        </a:p>
        <a:p>
          <a:r>
            <a:rPr lang="es-CO" sz="1100" b="1" i="0">
              <a:solidFill>
                <a:schemeClr val="dk1"/>
              </a:solidFill>
              <a:effectLst/>
              <a:latin typeface="+mn-lt"/>
              <a:ea typeface="+mn-ea"/>
              <a:cs typeface="+mn-cs"/>
            </a:rPr>
            <a:t>	Por frecuencia:</a:t>
          </a:r>
          <a:r>
            <a:rPr lang="es-CO" sz="1100">
              <a:solidFill>
                <a:schemeClr val="dk1"/>
              </a:solidFill>
              <a:effectLst/>
              <a:latin typeface="+mn-lt"/>
              <a:ea typeface="+mn-ea"/>
              <a:cs typeface="+mn-cs"/>
            </a:rPr>
            <a:t> </a:t>
          </a:r>
          <a:r>
            <a:rPr lang="es-CO"/>
            <a:t> </a:t>
          </a:r>
          <a:r>
            <a:rPr lang="es-CO" sz="1100" b="0" i="0" u="none" strike="noStrike">
              <a:solidFill>
                <a:schemeClr val="dk1"/>
              </a:solidFill>
              <a:effectLst/>
              <a:latin typeface="+mn-lt"/>
              <a:ea typeface="+mn-ea"/>
              <a:cs typeface="+mn-cs"/>
            </a:rPr>
            <a:t>Al menos 1 vez en los últimos 5 años. </a:t>
          </a:r>
          <a:r>
            <a:rPr lang="es-CO"/>
            <a:t> </a:t>
          </a:r>
        </a:p>
        <a:p>
          <a:endParaRPr lang="es-CO"/>
        </a:p>
        <a:p>
          <a:r>
            <a:rPr lang="es-CO" sz="1100" b="1" i="0" u="none" strike="noStrike">
              <a:solidFill>
                <a:schemeClr val="dk1"/>
              </a:solidFill>
              <a:effectLst/>
              <a:latin typeface="+mn-lt"/>
              <a:ea typeface="+mn-ea"/>
              <a:cs typeface="+mn-cs"/>
            </a:rPr>
            <a:t>1</a:t>
          </a:r>
          <a:r>
            <a:rPr lang="es-CO" b="1"/>
            <a:t> </a:t>
          </a:r>
          <a:r>
            <a:rPr lang="es-CO" sz="1100" b="1" i="0" u="none" strike="noStrike">
              <a:solidFill>
                <a:schemeClr val="dk1"/>
              </a:solidFill>
              <a:effectLst/>
              <a:latin typeface="+mn-lt"/>
              <a:ea typeface="+mn-ea"/>
              <a:cs typeface="+mn-cs"/>
            </a:rPr>
            <a:t>RARA VEZ </a:t>
          </a:r>
          <a:r>
            <a:rPr lang="es-CO"/>
            <a:t> </a:t>
          </a:r>
        </a:p>
        <a:p>
          <a:r>
            <a:rPr lang="es-CO" sz="1100" b="1" i="0">
              <a:solidFill>
                <a:schemeClr val="dk1"/>
              </a:solidFill>
              <a:effectLst/>
              <a:latin typeface="+mn-lt"/>
              <a:ea typeface="+mn-ea"/>
              <a:cs typeface="+mn-cs"/>
            </a:rPr>
            <a:t>	Descriptivo:</a:t>
          </a:r>
          <a:r>
            <a:rPr lang="es-CO" sz="1100" b="1" i="0" baseline="0">
              <a:solidFill>
                <a:schemeClr val="dk1"/>
              </a:solidFill>
              <a:effectLst/>
              <a:latin typeface="+mn-lt"/>
              <a:ea typeface="+mn-ea"/>
              <a:cs typeface="+mn-cs"/>
            </a:rPr>
            <a:t> </a:t>
          </a:r>
          <a:r>
            <a:rPr lang="es-CO" sz="1100" b="0" i="0" u="none" strike="noStrike">
              <a:solidFill>
                <a:schemeClr val="dk1"/>
              </a:solidFill>
              <a:effectLst/>
              <a:latin typeface="+mn-lt"/>
              <a:ea typeface="+mn-ea"/>
              <a:cs typeface="+mn-cs"/>
            </a:rPr>
            <a:t>El evento puede ocurrir solo en circunstancias excepcionales (poco comunes o anormales). </a:t>
          </a:r>
        </a:p>
        <a:p>
          <a:r>
            <a:rPr lang="es-CO" sz="1100" b="1" i="0">
              <a:solidFill>
                <a:schemeClr val="dk1"/>
              </a:solidFill>
              <a:effectLst/>
              <a:latin typeface="+mn-lt"/>
              <a:ea typeface="+mn-ea"/>
              <a:cs typeface="+mn-cs"/>
            </a:rPr>
            <a:t>	Por frecuencia:</a:t>
          </a:r>
          <a:r>
            <a:rPr lang="es-CO" sz="1100">
              <a:solidFill>
                <a:schemeClr val="dk1"/>
              </a:solidFill>
              <a:effectLst/>
              <a:latin typeface="+mn-lt"/>
              <a:ea typeface="+mn-ea"/>
              <a:cs typeface="+mn-cs"/>
            </a:rPr>
            <a:t> </a:t>
          </a:r>
          <a:r>
            <a:rPr lang="es-CO"/>
            <a:t> </a:t>
          </a:r>
          <a:r>
            <a:rPr lang="es-CO" sz="1100" b="0" i="0" u="none" strike="noStrike">
              <a:solidFill>
                <a:schemeClr val="dk1"/>
              </a:solidFill>
              <a:effectLst/>
              <a:latin typeface="+mn-lt"/>
              <a:ea typeface="+mn-ea"/>
              <a:cs typeface="+mn-cs"/>
            </a:rPr>
            <a:t>No se ha presentado en los últimos 5 años.</a:t>
          </a:r>
        </a:p>
        <a:p>
          <a:r>
            <a:rPr lang="es-CO" sz="1100"/>
            <a:t>AYUDA</a:t>
          </a:r>
        </a:p>
      </xdr:txBody>
    </xdr:sp>
    <xdr:clientData/>
  </xdr:twoCellAnchor>
  <mc:AlternateContent xmlns:mc="http://schemas.openxmlformats.org/markup-compatibility/2006">
    <mc:Choice xmlns:a14="http://schemas.microsoft.com/office/drawing/2010/main" Requires="a14">
      <xdr:twoCellAnchor editAs="oneCell">
        <xdr:from>
          <xdr:col>6</xdr:col>
          <xdr:colOff>457200</xdr:colOff>
          <xdr:row>1</xdr:row>
          <xdr:rowOff>114300</xdr:rowOff>
        </xdr:from>
        <xdr:to>
          <xdr:col>14</xdr:col>
          <xdr:colOff>266700</xdr:colOff>
          <xdr:row>16</xdr:row>
          <xdr:rowOff>114300</xdr:rowOff>
        </xdr:to>
        <xdr:sp macro="" textlink="">
          <xdr:nvSpPr>
            <xdr:cNvPr id="12290" name="TextBox1" hidden="1">
              <a:extLst>
                <a:ext uri="{63B3BB69-23CF-44E3-9099-C40C66FF867C}">
                  <a14:compatExt spid="_x0000_s12290"/>
                </a:ext>
                <a:ext uri="{FF2B5EF4-FFF2-40B4-BE49-F238E27FC236}">
                  <a16:creationId xmlns:a16="http://schemas.microsoft.com/office/drawing/2014/main" id="{00000000-0008-0000-0700-00000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678180</xdr:colOff>
          <xdr:row>10</xdr:row>
          <xdr:rowOff>175260</xdr:rowOff>
        </xdr:from>
        <xdr:to>
          <xdr:col>5</xdr:col>
          <xdr:colOff>350520</xdr:colOff>
          <xdr:row>13</xdr:row>
          <xdr:rowOff>76200</xdr:rowOff>
        </xdr:to>
        <xdr:sp macro="" textlink="">
          <xdr:nvSpPr>
            <xdr:cNvPr id="12291" name="CommandButton2" hidden="1">
              <a:extLst>
                <a:ext uri="{63B3BB69-23CF-44E3-9099-C40C66FF867C}">
                  <a14:compatExt spid="_x0000_s12291"/>
                </a:ext>
                <a:ext uri="{FF2B5EF4-FFF2-40B4-BE49-F238E27FC236}">
                  <a16:creationId xmlns:a16="http://schemas.microsoft.com/office/drawing/2014/main" id="{00000000-0008-0000-0700-00000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0</xdr:col>
      <xdr:colOff>52917</xdr:colOff>
      <xdr:row>4</xdr:row>
      <xdr:rowOff>50800</xdr:rowOff>
    </xdr:from>
    <xdr:to>
      <xdr:col>0</xdr:col>
      <xdr:colOff>455083</xdr:colOff>
      <xdr:row>5</xdr:row>
      <xdr:rowOff>148300</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52917" y="50800"/>
          <a:ext cx="402166" cy="288000"/>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1</xdr:col>
      <xdr:colOff>2307771</xdr:colOff>
      <xdr:row>0</xdr:row>
      <xdr:rowOff>76200</xdr:rowOff>
    </xdr:from>
    <xdr:to>
      <xdr:col>1</xdr:col>
      <xdr:colOff>2884637</xdr:colOff>
      <xdr:row>3</xdr:row>
      <xdr:rowOff>132545</xdr:rowOff>
    </xdr:to>
    <xdr:pic>
      <xdr:nvPicPr>
        <xdr:cNvPr id="3" name="Imagen 2">
          <a:extLst>
            <a:ext uri="{FF2B5EF4-FFF2-40B4-BE49-F238E27FC236}">
              <a16:creationId xmlns:a16="http://schemas.microsoft.com/office/drawing/2014/main" id="{00000000-0008-0000-0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17371" y="76200"/>
          <a:ext cx="576866" cy="81834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213360</xdr:colOff>
          <xdr:row>6</xdr:row>
          <xdr:rowOff>594360</xdr:rowOff>
        </xdr:from>
        <xdr:to>
          <xdr:col>12</xdr:col>
          <xdr:colOff>1623060</xdr:colOff>
          <xdr:row>6</xdr:row>
          <xdr:rowOff>1021080</xdr:rowOff>
        </xdr:to>
        <xdr:sp macro="" textlink="">
          <xdr:nvSpPr>
            <xdr:cNvPr id="4171" name="CommandButton1" hidden="1">
              <a:extLst>
                <a:ext uri="{63B3BB69-23CF-44E3-9099-C40C66FF867C}">
                  <a14:compatExt spid="_x0000_s4171"/>
                </a:ext>
                <a:ext uri="{FF2B5EF4-FFF2-40B4-BE49-F238E27FC236}">
                  <a16:creationId xmlns:a16="http://schemas.microsoft.com/office/drawing/2014/main" id="{00000000-0008-0000-0900-00004B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4</xdr:col>
      <xdr:colOff>142875</xdr:colOff>
      <xdr:row>5</xdr:row>
      <xdr:rowOff>47625</xdr:rowOff>
    </xdr:from>
    <xdr:to>
      <xdr:col>4</xdr:col>
      <xdr:colOff>545041</xdr:colOff>
      <xdr:row>5</xdr:row>
      <xdr:rowOff>354541</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a:off x="452438" y="226219"/>
          <a:ext cx="402166" cy="306916"/>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mc:AlternateContent xmlns:mc="http://schemas.openxmlformats.org/markup-compatibility/2006">
    <mc:Choice xmlns:a14="http://schemas.microsoft.com/office/drawing/2010/main" Requires="a14">
      <xdr:twoCellAnchor editAs="oneCell">
        <xdr:from>
          <xdr:col>8</xdr:col>
          <xdr:colOff>403860</xdr:colOff>
          <xdr:row>6</xdr:row>
          <xdr:rowOff>640080</xdr:rowOff>
        </xdr:from>
        <xdr:to>
          <xdr:col>8</xdr:col>
          <xdr:colOff>1775460</xdr:colOff>
          <xdr:row>6</xdr:row>
          <xdr:rowOff>1036320</xdr:rowOff>
        </xdr:to>
        <xdr:sp macro="" textlink="">
          <xdr:nvSpPr>
            <xdr:cNvPr id="4180" name="CommandButton2" hidden="1">
              <a:extLst>
                <a:ext uri="{63B3BB69-23CF-44E3-9099-C40C66FF867C}">
                  <a14:compatExt spid="_x0000_s4180"/>
                </a:ext>
                <a:ext uri="{FF2B5EF4-FFF2-40B4-BE49-F238E27FC236}">
                  <a16:creationId xmlns:a16="http://schemas.microsoft.com/office/drawing/2014/main" id="{00000000-0008-0000-0900-000054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5</xdr:row>
          <xdr:rowOff>22860</xdr:rowOff>
        </xdr:from>
        <xdr:to>
          <xdr:col>8</xdr:col>
          <xdr:colOff>1790700</xdr:colOff>
          <xdr:row>5</xdr:row>
          <xdr:rowOff>403860</xdr:rowOff>
        </xdr:to>
        <xdr:sp macro="" textlink="">
          <xdr:nvSpPr>
            <xdr:cNvPr id="4184" name="CommandButton4" hidden="1">
              <a:extLst>
                <a:ext uri="{63B3BB69-23CF-44E3-9099-C40C66FF867C}">
                  <a14:compatExt spid="_x0000_s4184"/>
                </a:ext>
                <a:ext uri="{FF2B5EF4-FFF2-40B4-BE49-F238E27FC236}">
                  <a16:creationId xmlns:a16="http://schemas.microsoft.com/office/drawing/2014/main" id="{00000000-0008-0000-0900-000058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1821180</xdr:colOff>
          <xdr:row>6</xdr:row>
          <xdr:rowOff>464820</xdr:rowOff>
        </xdr:from>
        <xdr:to>
          <xdr:col>16</xdr:col>
          <xdr:colOff>3230880</xdr:colOff>
          <xdr:row>6</xdr:row>
          <xdr:rowOff>906780</xdr:rowOff>
        </xdr:to>
        <xdr:sp macro="" textlink="">
          <xdr:nvSpPr>
            <xdr:cNvPr id="4188" name="CommandButton5" hidden="1">
              <a:extLst>
                <a:ext uri="{63B3BB69-23CF-44E3-9099-C40C66FF867C}">
                  <a14:compatExt spid="_x0000_s4188"/>
                </a:ext>
                <a:ext uri="{FF2B5EF4-FFF2-40B4-BE49-F238E27FC236}">
                  <a16:creationId xmlns:a16="http://schemas.microsoft.com/office/drawing/2014/main" id="{00000000-0008-0000-0900-00005C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160020</xdr:colOff>
          <xdr:row>6</xdr:row>
          <xdr:rowOff>502920</xdr:rowOff>
        </xdr:from>
        <xdr:to>
          <xdr:col>20</xdr:col>
          <xdr:colOff>1569720</xdr:colOff>
          <xdr:row>6</xdr:row>
          <xdr:rowOff>944880</xdr:rowOff>
        </xdr:to>
        <xdr:sp macro="" textlink="">
          <xdr:nvSpPr>
            <xdr:cNvPr id="4189" name="CommandButton6" hidden="1">
              <a:extLst>
                <a:ext uri="{63B3BB69-23CF-44E3-9099-C40C66FF867C}">
                  <a14:compatExt spid="_x0000_s4189"/>
                </a:ext>
                <a:ext uri="{FF2B5EF4-FFF2-40B4-BE49-F238E27FC236}">
                  <a16:creationId xmlns:a16="http://schemas.microsoft.com/office/drawing/2014/main" id="{00000000-0008-0000-0900-00005D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381000</xdr:colOff>
          <xdr:row>6</xdr:row>
          <xdr:rowOff>495300</xdr:rowOff>
        </xdr:from>
        <xdr:to>
          <xdr:col>21</xdr:col>
          <xdr:colOff>1790700</xdr:colOff>
          <xdr:row>6</xdr:row>
          <xdr:rowOff>937260</xdr:rowOff>
        </xdr:to>
        <xdr:sp macro="" textlink="">
          <xdr:nvSpPr>
            <xdr:cNvPr id="4196" name="CommandButton7" hidden="1">
              <a:extLst>
                <a:ext uri="{63B3BB69-23CF-44E3-9099-C40C66FF867C}">
                  <a14:compatExt spid="_x0000_s4196"/>
                </a:ext>
                <a:ext uri="{FF2B5EF4-FFF2-40B4-BE49-F238E27FC236}">
                  <a16:creationId xmlns:a16="http://schemas.microsoft.com/office/drawing/2014/main" id="{00000000-0008-0000-0900-000064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556260</xdr:colOff>
          <xdr:row>6</xdr:row>
          <xdr:rowOff>594360</xdr:rowOff>
        </xdr:from>
        <xdr:to>
          <xdr:col>5</xdr:col>
          <xdr:colOff>1935480</xdr:colOff>
          <xdr:row>6</xdr:row>
          <xdr:rowOff>998220</xdr:rowOff>
        </xdr:to>
        <xdr:sp macro="" textlink="">
          <xdr:nvSpPr>
            <xdr:cNvPr id="4209" name="CommandButton8" hidden="1">
              <a:extLst>
                <a:ext uri="{63B3BB69-23CF-44E3-9099-C40C66FF867C}">
                  <a14:compatExt spid="_x0000_s4209"/>
                </a:ext>
                <a:ext uri="{FF2B5EF4-FFF2-40B4-BE49-F238E27FC236}">
                  <a16:creationId xmlns:a16="http://schemas.microsoft.com/office/drawing/2014/main" id="{00000000-0008-0000-0900-00007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525780</xdr:colOff>
          <xdr:row>6</xdr:row>
          <xdr:rowOff>441960</xdr:rowOff>
        </xdr:from>
        <xdr:to>
          <xdr:col>7</xdr:col>
          <xdr:colOff>1897380</xdr:colOff>
          <xdr:row>6</xdr:row>
          <xdr:rowOff>838200</xdr:rowOff>
        </xdr:to>
        <xdr:sp macro="" textlink="">
          <xdr:nvSpPr>
            <xdr:cNvPr id="4212" name="CommandButton3" hidden="1">
              <a:extLst>
                <a:ext uri="{63B3BB69-23CF-44E3-9099-C40C66FF867C}">
                  <a14:compatExt spid="_x0000_s4212"/>
                </a:ext>
                <a:ext uri="{FF2B5EF4-FFF2-40B4-BE49-F238E27FC236}">
                  <a16:creationId xmlns:a16="http://schemas.microsoft.com/office/drawing/2014/main" id="{00000000-0008-0000-0900-000074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4</xdr:col>
      <xdr:colOff>1524000</xdr:colOff>
      <xdr:row>0</xdr:row>
      <xdr:rowOff>76200</xdr:rowOff>
    </xdr:from>
    <xdr:to>
      <xdr:col>4</xdr:col>
      <xdr:colOff>2100866</xdr:colOff>
      <xdr:row>3</xdr:row>
      <xdr:rowOff>132545</xdr:rowOff>
    </xdr:to>
    <xdr:pic>
      <xdr:nvPicPr>
        <xdr:cNvPr id="5" name="Imagen 4">
          <a:extLst>
            <a:ext uri="{FF2B5EF4-FFF2-40B4-BE49-F238E27FC236}">
              <a16:creationId xmlns:a16="http://schemas.microsoft.com/office/drawing/2014/main" id="{00000000-0008-0000-0900-00000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39686" y="76200"/>
          <a:ext cx="576866" cy="81834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ailunicundiedu-my.sharepoint.com/Users/mherazo/AppData/Local/Microsoft/Windows/Temporary%20Internet%20Files/Content.Outlook/PETBW4X1/2%20%20Mapa%20Anticorrupcion%20Definitivo%2002-02-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ailunicundiedu-my.sharepoint.com/Users/ymaguirre/AppData/Local/Microsoft/Windows/Temporary%20Internet%20Files/Content.Outlook/DH5A0Q16/Mapa%20riesgos%20Plan%20Anticorrupcion%2020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NGELICAMONTENEGRO/OneDrive%20-%20Universidad%20de%20Cundinamarca/Documents/DIANA/RIESGOS/Matrices%20trabajadas/21RIESGOS-MDM.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xto Estratégico"/>
      <sheetName val="Listas"/>
      <sheetName val="Gestión de riesgos"/>
      <sheetName val="Racionalización"/>
      <sheetName val="Rendición de cuentas"/>
      <sheetName val="Servicio al ciudadano"/>
      <sheetName val="Explicación de los campos"/>
      <sheetName val="Comprobación Riesgos Corrupción"/>
      <sheetName val="Hoja2"/>
      <sheetName val="ITEMS"/>
      <sheetName val="CRITERIOS"/>
    </sheetNames>
    <sheetDataSet>
      <sheetData sheetId="0"/>
      <sheetData sheetId="1"/>
      <sheetData sheetId="2"/>
      <sheetData sheetId="3"/>
      <sheetData sheetId="4"/>
      <sheetData sheetId="5"/>
      <sheetData sheetId="6">
        <row r="2">
          <cell r="B2" t="str">
            <v>Servidores públicos</v>
          </cell>
          <cell r="G2" t="str">
            <v>Estratégico</v>
          </cell>
        </row>
        <row r="3">
          <cell r="B3" t="str">
            <v>Método</v>
          </cell>
          <cell r="G3" t="str">
            <v>Imagen</v>
          </cell>
        </row>
        <row r="4">
          <cell r="B4" t="str">
            <v>Sistemas de información</v>
          </cell>
          <cell r="G4" t="str">
            <v>Operativo</v>
          </cell>
        </row>
        <row r="5">
          <cell r="B5" t="str">
            <v>Ambiente de trabajo</v>
          </cell>
          <cell r="G5" t="str">
            <v>Financiero</v>
          </cell>
        </row>
        <row r="6">
          <cell r="B6" t="str">
            <v>Información</v>
          </cell>
          <cell r="G6" t="str">
            <v>Cumplimiento</v>
          </cell>
        </row>
        <row r="7">
          <cell r="B7" t="str">
            <v>Recursos Financieros</v>
          </cell>
          <cell r="G7" t="str">
            <v>Tecnológico</v>
          </cell>
        </row>
        <row r="8">
          <cell r="B8" t="str">
            <v>Recursos Físicos</v>
          </cell>
          <cell r="G8" t="str">
            <v>Corrupción</v>
          </cell>
        </row>
        <row r="9">
          <cell r="B9" t="str">
            <v>Entorno</v>
          </cell>
        </row>
      </sheetData>
      <sheetData sheetId="7"/>
      <sheetData sheetId="8">
        <row r="3">
          <cell r="H3" t="str">
            <v>1-Raro</v>
          </cell>
          <cell r="AI3" t="str">
            <v>Preventivo</v>
          </cell>
          <cell r="AK3" t="str">
            <v>Si</v>
          </cell>
        </row>
        <row r="4">
          <cell r="H4" t="str">
            <v>2-Improbable</v>
          </cell>
          <cell r="AI4" t="str">
            <v>Correctivo</v>
          </cell>
          <cell r="AK4" t="str">
            <v>No</v>
          </cell>
        </row>
        <row r="5">
          <cell r="H5" t="str">
            <v>3-Posible</v>
          </cell>
          <cell r="AI5" t="str">
            <v>Detectivo</v>
          </cell>
        </row>
        <row r="6">
          <cell r="H6" t="str">
            <v>4-Probable</v>
          </cell>
          <cell r="AI6" t="str">
            <v>No hay control</v>
          </cell>
        </row>
        <row r="7">
          <cell r="H7" t="str">
            <v>5-Casi seguro</v>
          </cell>
        </row>
      </sheetData>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xto Estratégico"/>
      <sheetName val="Mapa de Riesgos"/>
      <sheetName val="Explicación de los campos"/>
      <sheetName val="Comprobación Riesgos Corrupción"/>
      <sheetName val="Listas"/>
      <sheetName val="Hoja2"/>
    </sheetNames>
    <sheetDataSet>
      <sheetData sheetId="0"/>
      <sheetData sheetId="1"/>
      <sheetData sheetId="2">
        <row r="2">
          <cell r="B2" t="str">
            <v>Servidores públicos</v>
          </cell>
          <cell r="G2" t="str">
            <v>Estratégico</v>
          </cell>
        </row>
        <row r="3">
          <cell r="B3" t="str">
            <v>Método</v>
          </cell>
          <cell r="G3" t="str">
            <v>Imagen</v>
          </cell>
        </row>
        <row r="4">
          <cell r="B4" t="str">
            <v>Sistemas de información</v>
          </cell>
          <cell r="G4" t="str">
            <v>Operativo</v>
          </cell>
        </row>
        <row r="5">
          <cell r="B5" t="str">
            <v>Ambiente de trabajo</v>
          </cell>
          <cell r="G5" t="str">
            <v>Financiero</v>
          </cell>
        </row>
        <row r="6">
          <cell r="B6" t="str">
            <v>Información</v>
          </cell>
          <cell r="G6" t="str">
            <v>Cumplimiento</v>
          </cell>
        </row>
        <row r="7">
          <cell r="B7" t="str">
            <v>Recursos Financieros</v>
          </cell>
          <cell r="G7" t="str">
            <v>Tecnológico</v>
          </cell>
        </row>
        <row r="8">
          <cell r="B8" t="str">
            <v>Recursos Físicos</v>
          </cell>
          <cell r="G8" t="str">
            <v>Corrupción</v>
          </cell>
        </row>
        <row r="9">
          <cell r="B9" t="str">
            <v>Entorno</v>
          </cell>
        </row>
      </sheetData>
      <sheetData sheetId="3"/>
      <sheetData sheetId="4"/>
      <sheetData sheetId="5">
        <row r="3">
          <cell r="H3" t="str">
            <v>1-Raro</v>
          </cell>
          <cell r="AI3" t="str">
            <v>Preventivo</v>
          </cell>
          <cell r="AK3" t="str">
            <v>Si</v>
          </cell>
        </row>
        <row r="4">
          <cell r="H4" t="str">
            <v>2-Improbable</v>
          </cell>
          <cell r="AI4" t="str">
            <v>Correctivo</v>
          </cell>
          <cell r="AK4" t="str">
            <v>No</v>
          </cell>
        </row>
        <row r="5">
          <cell r="H5" t="str">
            <v>3-Posible</v>
          </cell>
          <cell r="AI5" t="str">
            <v>Detectivo</v>
          </cell>
        </row>
        <row r="6">
          <cell r="H6" t="str">
            <v>4-Probable</v>
          </cell>
          <cell r="AI6" t="str">
            <v>No hay control</v>
          </cell>
        </row>
        <row r="7">
          <cell r="H7" t="str">
            <v>5-Casi seguro</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TERIOS"/>
      <sheetName val="Hoja4"/>
    </sheetNames>
    <sheetDataSet>
      <sheetData sheetId="0" refreshError="1"/>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8" Type="http://schemas.openxmlformats.org/officeDocument/2006/relationships/control" Target="../activeX/activeX5.xml"/><Relationship Id="rId13" Type="http://schemas.openxmlformats.org/officeDocument/2006/relationships/image" Target="../media/image17.emf"/><Relationship Id="rId18" Type="http://schemas.openxmlformats.org/officeDocument/2006/relationships/control" Target="../activeX/activeX10.xml"/><Relationship Id="rId3" Type="http://schemas.openxmlformats.org/officeDocument/2006/relationships/vmlDrawing" Target="../drawings/vmlDrawing2.vml"/><Relationship Id="rId7" Type="http://schemas.openxmlformats.org/officeDocument/2006/relationships/image" Target="../media/image14.emf"/><Relationship Id="rId12" Type="http://schemas.openxmlformats.org/officeDocument/2006/relationships/control" Target="../activeX/activeX7.xml"/><Relationship Id="rId17" Type="http://schemas.openxmlformats.org/officeDocument/2006/relationships/image" Target="../media/image19.emf"/><Relationship Id="rId2" Type="http://schemas.openxmlformats.org/officeDocument/2006/relationships/drawing" Target="../drawings/drawing9.xml"/><Relationship Id="rId16" Type="http://schemas.openxmlformats.org/officeDocument/2006/relationships/control" Target="../activeX/activeX9.xml"/><Relationship Id="rId20" Type="http://schemas.openxmlformats.org/officeDocument/2006/relationships/comments" Target="../comments1.xml"/><Relationship Id="rId1" Type="http://schemas.openxmlformats.org/officeDocument/2006/relationships/printerSettings" Target="../printerSettings/printerSettings7.bin"/><Relationship Id="rId6" Type="http://schemas.openxmlformats.org/officeDocument/2006/relationships/control" Target="../activeX/activeX4.xml"/><Relationship Id="rId11" Type="http://schemas.openxmlformats.org/officeDocument/2006/relationships/image" Target="../media/image16.emf"/><Relationship Id="rId5" Type="http://schemas.openxmlformats.org/officeDocument/2006/relationships/image" Target="../media/image13.emf"/><Relationship Id="rId15" Type="http://schemas.openxmlformats.org/officeDocument/2006/relationships/image" Target="../media/image18.emf"/><Relationship Id="rId10" Type="http://schemas.openxmlformats.org/officeDocument/2006/relationships/control" Target="../activeX/activeX6.xml"/><Relationship Id="rId19" Type="http://schemas.openxmlformats.org/officeDocument/2006/relationships/image" Target="../media/image20.emf"/><Relationship Id="rId4" Type="http://schemas.openxmlformats.org/officeDocument/2006/relationships/control" Target="../activeX/activeX3.xml"/><Relationship Id="rId9" Type="http://schemas.openxmlformats.org/officeDocument/2006/relationships/image" Target="../media/image15.emf"/><Relationship Id="rId14" Type="http://schemas.openxmlformats.org/officeDocument/2006/relationships/control" Target="../activeX/activeX8.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1.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ntrol" Target="../activeX/activeX1.xml"/><Relationship Id="rId2" Type="http://schemas.openxmlformats.org/officeDocument/2006/relationships/vmlDrawing" Target="../drawings/vmlDrawing1.vml"/><Relationship Id="rId1" Type="http://schemas.openxmlformats.org/officeDocument/2006/relationships/drawing" Target="../drawings/drawing7.xml"/><Relationship Id="rId6" Type="http://schemas.openxmlformats.org/officeDocument/2006/relationships/image" Target="../media/image12.emf"/><Relationship Id="rId5" Type="http://schemas.openxmlformats.org/officeDocument/2006/relationships/control" Target="../activeX/activeX2.xml"/><Relationship Id="rId4" Type="http://schemas.openxmlformats.org/officeDocument/2006/relationships/image" Target="../media/image11.emf"/></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8"/>
  <dimension ref="A1:W6"/>
  <sheetViews>
    <sheetView workbookViewId="0">
      <selection activeCell="V2" sqref="V2"/>
    </sheetView>
  </sheetViews>
  <sheetFormatPr baseColWidth="10" defaultColWidth="11.44140625" defaultRowHeight="14.4" x14ac:dyDescent="0.3"/>
  <cols>
    <col min="9" max="9" width="48.109375" customWidth="1"/>
    <col min="12" max="12" width="12" customWidth="1"/>
    <col min="13" max="13" width="45.33203125" customWidth="1"/>
  </cols>
  <sheetData>
    <row r="1" spans="1:23" ht="100.8" x14ac:dyDescent="0.3">
      <c r="A1" t="s">
        <v>0</v>
      </c>
      <c r="D1" t="s">
        <v>1</v>
      </c>
      <c r="F1">
        <v>1</v>
      </c>
      <c r="I1" s="1" t="s">
        <v>2</v>
      </c>
      <c r="L1" t="s">
        <v>3</v>
      </c>
      <c r="M1" s="1" t="s">
        <v>4</v>
      </c>
      <c r="P1" t="s">
        <v>5</v>
      </c>
      <c r="R1">
        <v>0</v>
      </c>
      <c r="S1">
        <v>0</v>
      </c>
      <c r="T1">
        <v>0</v>
      </c>
      <c r="U1">
        <v>0</v>
      </c>
      <c r="V1">
        <v>0</v>
      </c>
      <c r="W1" t="s">
        <v>6</v>
      </c>
    </row>
    <row r="2" spans="1:23" ht="43.2" x14ac:dyDescent="0.3">
      <c r="A2" t="s">
        <v>7</v>
      </c>
      <c r="D2" t="s">
        <v>8</v>
      </c>
      <c r="F2">
        <v>2</v>
      </c>
      <c r="I2" s="1" t="s">
        <v>9</v>
      </c>
      <c r="L2" t="s">
        <v>10</v>
      </c>
      <c r="M2" s="1" t="s">
        <v>11</v>
      </c>
      <c r="P2" t="s">
        <v>12</v>
      </c>
      <c r="R2">
        <v>15</v>
      </c>
      <c r="S2">
        <v>30</v>
      </c>
      <c r="T2">
        <v>25</v>
      </c>
      <c r="U2">
        <v>10</v>
      </c>
      <c r="V2">
        <v>5</v>
      </c>
      <c r="W2" t="s">
        <v>13</v>
      </c>
    </row>
    <row r="3" spans="1:23" ht="72" x14ac:dyDescent="0.3">
      <c r="D3" t="s">
        <v>14</v>
      </c>
      <c r="F3">
        <v>3</v>
      </c>
      <c r="I3" s="1" t="s">
        <v>15</v>
      </c>
      <c r="M3" s="1" t="s">
        <v>16</v>
      </c>
      <c r="U3">
        <v>15</v>
      </c>
      <c r="V3">
        <v>10</v>
      </c>
      <c r="W3" t="s">
        <v>17</v>
      </c>
    </row>
    <row r="4" spans="1:23" ht="72" x14ac:dyDescent="0.3">
      <c r="F4">
        <v>4</v>
      </c>
      <c r="I4" s="1" t="s">
        <v>18</v>
      </c>
      <c r="M4" s="1" t="s">
        <v>19</v>
      </c>
    </row>
    <row r="5" spans="1:23" ht="57.6" x14ac:dyDescent="0.3">
      <c r="F5">
        <v>5</v>
      </c>
      <c r="I5" s="1" t="s">
        <v>20</v>
      </c>
      <c r="M5" s="1" t="s">
        <v>21</v>
      </c>
    </row>
    <row r="6" spans="1:23" ht="57.6" x14ac:dyDescent="0.3">
      <c r="I6" s="1" t="s">
        <v>22</v>
      </c>
      <c r="M6" s="1" t="s">
        <v>23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
    <tabColor rgb="FFD5C93D"/>
  </sheetPr>
  <dimension ref="A1:AKW172"/>
  <sheetViews>
    <sheetView zoomScale="60" zoomScaleNormal="60" workbookViewId="0">
      <pane xSplit="5" ySplit="7" topLeftCell="F8" activePane="bottomRight" state="frozen"/>
      <selection pane="topRight" activeCell="F1" sqref="F1"/>
      <selection pane="bottomLeft" activeCell="D4" sqref="D4"/>
      <selection pane="bottomRight" activeCell="BG7" sqref="BG7"/>
    </sheetView>
  </sheetViews>
  <sheetFormatPr baseColWidth="10" defaultColWidth="11.44140625" defaultRowHeight="14.4" x14ac:dyDescent="0.3"/>
  <cols>
    <col min="1" max="3" width="11.44140625" style="242" hidden="1" customWidth="1"/>
    <col min="4" max="4" width="4.5546875" style="243" customWidth="1"/>
    <col min="5" max="5" width="64.5546875" style="245" customWidth="1"/>
    <col min="6" max="7" width="37.6640625" style="245" customWidth="1"/>
    <col min="8" max="8" width="36.88671875" style="245" customWidth="1"/>
    <col min="9" max="9" width="31.6640625" style="246" customWidth="1"/>
    <col min="10" max="10" width="23.6640625" style="245" customWidth="1"/>
    <col min="11" max="11" width="12.44140625" style="246" customWidth="1"/>
    <col min="12" max="12" width="7.88671875" style="246" customWidth="1"/>
    <col min="13" max="13" width="27.44140625" style="246" customWidth="1"/>
    <col min="14" max="14" width="13.109375" style="246" customWidth="1"/>
    <col min="15" max="15" width="9" style="246" customWidth="1"/>
    <col min="16" max="16" width="18.33203125" style="247" customWidth="1"/>
    <col min="17" max="17" width="94.109375" style="245" customWidth="1"/>
    <col min="18" max="18" width="19.6640625" style="246" customWidth="1"/>
    <col min="19" max="19" width="32.5546875" style="245" customWidth="1"/>
    <col min="20" max="20" width="35.33203125" style="245" customWidth="1"/>
    <col min="21" max="21" width="26.6640625" style="246" customWidth="1"/>
    <col min="22" max="22" width="32" style="246" customWidth="1"/>
    <col min="23" max="23" width="19.33203125" style="246" customWidth="1"/>
    <col min="24" max="24" width="22" style="245" customWidth="1"/>
    <col min="25" max="25" width="20.88671875" style="248" customWidth="1"/>
    <col min="26" max="28" width="20.88671875" style="245" customWidth="1"/>
    <col min="29" max="29" width="19.88671875" style="249" customWidth="1"/>
    <col min="30" max="30" width="19.88671875" style="249" hidden="1" customWidth="1"/>
    <col min="31" max="31" width="38.109375" style="249" hidden="1" customWidth="1"/>
    <col min="32" max="32" width="19.88671875" style="249" hidden="1" customWidth="1"/>
    <col min="33" max="34" width="29" style="249" hidden="1" customWidth="1"/>
    <col min="35" max="37" width="39" style="249" hidden="1" customWidth="1"/>
    <col min="38" max="38" width="30.6640625" style="249" customWidth="1"/>
    <col min="39" max="39" width="39" style="249" customWidth="1"/>
    <col min="40" max="40" width="30.6640625" style="249" customWidth="1"/>
    <col min="41" max="41" width="39" style="249" customWidth="1"/>
    <col min="42" max="43" width="23.44140625" style="245" customWidth="1"/>
    <col min="44" max="44" width="22.33203125" style="245" customWidth="1"/>
    <col min="45" max="45" width="23.44140625" style="245" customWidth="1"/>
    <col min="46" max="46" width="27.44140625" style="250" hidden="1" customWidth="1"/>
    <col min="47" max="47" width="17.109375" style="251" hidden="1" customWidth="1"/>
    <col min="48" max="48" width="41.44140625" style="245" hidden="1" customWidth="1"/>
    <col min="49" max="49" width="17.109375" style="245" hidden="1" customWidth="1"/>
    <col min="50" max="50" width="41.44140625" style="245" hidden="1" customWidth="1"/>
    <col min="51" max="51" width="17.109375" style="251" hidden="1" customWidth="1"/>
    <col min="52" max="52" width="41.44140625" style="245" hidden="1" customWidth="1"/>
    <col min="53" max="53" width="17.109375" style="251" hidden="1" customWidth="1"/>
    <col min="54" max="54" width="41.44140625" style="245" hidden="1" customWidth="1"/>
    <col min="55" max="55" width="17.109375" style="251" hidden="1" customWidth="1"/>
    <col min="56" max="56" width="41.44140625" style="245" hidden="1" customWidth="1"/>
    <col min="57" max="57" width="17.109375" style="251" hidden="1" customWidth="1"/>
    <col min="58" max="58" width="41.44140625" style="245" hidden="1" customWidth="1"/>
    <col min="59" max="59" width="17.109375" style="245" customWidth="1"/>
    <col min="60" max="60" width="41.44140625" style="245" customWidth="1"/>
    <col min="61" max="61" width="17.109375" style="245" customWidth="1"/>
    <col min="62" max="64" width="41.44140625" style="245" customWidth="1"/>
    <col min="65" max="65" width="17" style="245" customWidth="1"/>
    <col min="66" max="66" width="41.44140625" style="245" customWidth="1"/>
    <col min="67" max="67" width="17.109375" style="251" customWidth="1"/>
    <col min="68" max="68" width="41.44140625" style="245" customWidth="1"/>
    <col min="69" max="69" width="6.44140625" style="252" customWidth="1"/>
    <col min="70" max="16384" width="11.44140625" style="252"/>
  </cols>
  <sheetData>
    <row r="1" spans="1:985" ht="22.95" customHeight="1" x14ac:dyDescent="0.3">
      <c r="D1" s="365" t="s">
        <v>71</v>
      </c>
      <c r="E1" s="365"/>
      <c r="F1" s="381" t="s">
        <v>24</v>
      </c>
      <c r="G1" s="382"/>
      <c r="H1" s="382"/>
      <c r="I1" s="382"/>
      <c r="J1" s="382"/>
      <c r="K1" s="382"/>
      <c r="L1" s="382"/>
      <c r="M1" s="382"/>
      <c r="N1" s="382"/>
      <c r="O1" s="382"/>
      <c r="P1" s="382"/>
      <c r="Q1" s="382"/>
      <c r="R1" s="382"/>
      <c r="S1" s="382"/>
      <c r="T1" s="382"/>
      <c r="U1" s="382"/>
      <c r="V1" s="382"/>
      <c r="W1" s="382"/>
      <c r="X1" s="382"/>
      <c r="Y1" s="382"/>
      <c r="Z1" s="382"/>
      <c r="AA1" s="382"/>
      <c r="AB1" s="382"/>
      <c r="AC1" s="382"/>
      <c r="AD1" s="382"/>
      <c r="AE1" s="382"/>
      <c r="AF1" s="382"/>
      <c r="AG1" s="382"/>
      <c r="AH1" s="382"/>
      <c r="AI1" s="382"/>
      <c r="AJ1" s="382"/>
      <c r="AK1" s="382"/>
      <c r="AL1" s="382"/>
      <c r="AM1" s="382"/>
      <c r="AN1" s="382"/>
      <c r="AO1" s="382"/>
      <c r="AP1" s="382"/>
      <c r="AQ1" s="382"/>
      <c r="AR1" s="382"/>
      <c r="AS1" s="382"/>
      <c r="AT1" s="382"/>
      <c r="AU1" s="382"/>
      <c r="AV1" s="382"/>
      <c r="AW1" s="382"/>
      <c r="AX1" s="382"/>
      <c r="AY1" s="382"/>
      <c r="AZ1" s="382"/>
      <c r="BA1" s="382"/>
      <c r="BB1" s="382"/>
      <c r="BC1" s="382"/>
      <c r="BD1" s="382"/>
      <c r="BE1" s="382"/>
      <c r="BF1" s="382"/>
      <c r="BG1" s="382"/>
      <c r="BH1" s="382"/>
      <c r="BI1" s="382"/>
      <c r="BJ1" s="382"/>
      <c r="BK1" s="382"/>
      <c r="BL1" s="382"/>
      <c r="BM1" s="382"/>
      <c r="BN1" s="383"/>
      <c r="BO1" s="365" t="s">
        <v>25</v>
      </c>
      <c r="BP1" s="365"/>
      <c r="BQ1" s="305"/>
    </row>
    <row r="2" spans="1:985" ht="21.6" customHeight="1" x14ac:dyDescent="0.3">
      <c r="D2" s="365"/>
      <c r="E2" s="365"/>
      <c r="F2" s="381" t="s">
        <v>26</v>
      </c>
      <c r="G2" s="382"/>
      <c r="H2" s="382"/>
      <c r="I2" s="382"/>
      <c r="J2" s="382"/>
      <c r="K2" s="382"/>
      <c r="L2" s="382"/>
      <c r="M2" s="382"/>
      <c r="N2" s="382"/>
      <c r="O2" s="382"/>
      <c r="P2" s="382"/>
      <c r="Q2" s="382"/>
      <c r="R2" s="382"/>
      <c r="S2" s="382"/>
      <c r="T2" s="382"/>
      <c r="U2" s="382"/>
      <c r="V2" s="382"/>
      <c r="W2" s="382"/>
      <c r="X2" s="382"/>
      <c r="Y2" s="382"/>
      <c r="Z2" s="382"/>
      <c r="AA2" s="382"/>
      <c r="AB2" s="382"/>
      <c r="AC2" s="382"/>
      <c r="AD2" s="382"/>
      <c r="AE2" s="382"/>
      <c r="AF2" s="382"/>
      <c r="AG2" s="382"/>
      <c r="AH2" s="382"/>
      <c r="AI2" s="382"/>
      <c r="AJ2" s="382"/>
      <c r="AK2" s="382"/>
      <c r="AL2" s="382"/>
      <c r="AM2" s="382"/>
      <c r="AN2" s="382"/>
      <c r="AO2" s="382"/>
      <c r="AP2" s="382"/>
      <c r="AQ2" s="382"/>
      <c r="AR2" s="382"/>
      <c r="AS2" s="382"/>
      <c r="AT2" s="382"/>
      <c r="AU2" s="382"/>
      <c r="AV2" s="382"/>
      <c r="AW2" s="382"/>
      <c r="AX2" s="382"/>
      <c r="AY2" s="382"/>
      <c r="AZ2" s="382"/>
      <c r="BA2" s="382"/>
      <c r="BB2" s="382"/>
      <c r="BC2" s="382"/>
      <c r="BD2" s="382"/>
      <c r="BE2" s="382"/>
      <c r="BF2" s="382"/>
      <c r="BG2" s="382"/>
      <c r="BH2" s="382"/>
      <c r="BI2" s="382"/>
      <c r="BJ2" s="382"/>
      <c r="BK2" s="382"/>
      <c r="BL2" s="382"/>
      <c r="BM2" s="382"/>
      <c r="BN2" s="383"/>
      <c r="BO2" s="365" t="s">
        <v>682</v>
      </c>
      <c r="BP2" s="365"/>
      <c r="BQ2" s="305"/>
    </row>
    <row r="3" spans="1:985" ht="15" customHeight="1" x14ac:dyDescent="0.3">
      <c r="D3" s="365"/>
      <c r="E3" s="365"/>
      <c r="F3" s="384" t="s">
        <v>27</v>
      </c>
      <c r="G3" s="385"/>
      <c r="H3" s="385"/>
      <c r="I3" s="385"/>
      <c r="J3" s="385"/>
      <c r="K3" s="385"/>
      <c r="L3" s="385"/>
      <c r="M3" s="385"/>
      <c r="N3" s="385"/>
      <c r="O3" s="385"/>
      <c r="P3" s="385"/>
      <c r="Q3" s="385"/>
      <c r="R3" s="385"/>
      <c r="S3" s="385"/>
      <c r="T3" s="385"/>
      <c r="U3" s="385"/>
      <c r="V3" s="385"/>
      <c r="W3" s="385"/>
      <c r="X3" s="385"/>
      <c r="Y3" s="385"/>
      <c r="Z3" s="385"/>
      <c r="AA3" s="385"/>
      <c r="AB3" s="385"/>
      <c r="AC3" s="385"/>
      <c r="AD3" s="385"/>
      <c r="AE3" s="385"/>
      <c r="AF3" s="385"/>
      <c r="AG3" s="385"/>
      <c r="AH3" s="385"/>
      <c r="AI3" s="385"/>
      <c r="AJ3" s="385"/>
      <c r="AK3" s="385"/>
      <c r="AL3" s="385"/>
      <c r="AM3" s="385"/>
      <c r="AN3" s="385"/>
      <c r="AO3" s="385"/>
      <c r="AP3" s="385"/>
      <c r="AQ3" s="385"/>
      <c r="AR3" s="385"/>
      <c r="AS3" s="385"/>
      <c r="AT3" s="385"/>
      <c r="AU3" s="385"/>
      <c r="AV3" s="385"/>
      <c r="AW3" s="385"/>
      <c r="AX3" s="385"/>
      <c r="AY3" s="385"/>
      <c r="AZ3" s="385"/>
      <c r="BA3" s="385"/>
      <c r="BB3" s="385"/>
      <c r="BC3" s="385"/>
      <c r="BD3" s="385"/>
      <c r="BE3" s="385"/>
      <c r="BF3" s="385"/>
      <c r="BG3" s="385"/>
      <c r="BH3" s="385"/>
      <c r="BI3" s="385"/>
      <c r="BJ3" s="385"/>
      <c r="BK3" s="385"/>
      <c r="BL3" s="385"/>
      <c r="BM3" s="385"/>
      <c r="BN3" s="386"/>
      <c r="BO3" s="365" t="s">
        <v>683</v>
      </c>
      <c r="BP3" s="365"/>
      <c r="BQ3" s="305"/>
    </row>
    <row r="4" spans="1:985" ht="15" customHeight="1" x14ac:dyDescent="0.3">
      <c r="D4" s="365"/>
      <c r="E4" s="365"/>
      <c r="F4" s="387"/>
      <c r="G4" s="388"/>
      <c r="H4" s="388"/>
      <c r="I4" s="388"/>
      <c r="J4" s="388"/>
      <c r="K4" s="388"/>
      <c r="L4" s="388"/>
      <c r="M4" s="388"/>
      <c r="N4" s="388"/>
      <c r="O4" s="388"/>
      <c r="P4" s="388"/>
      <c r="Q4" s="388"/>
      <c r="R4" s="388"/>
      <c r="S4" s="388"/>
      <c r="T4" s="388"/>
      <c r="U4" s="388"/>
      <c r="V4" s="388"/>
      <c r="W4" s="388"/>
      <c r="X4" s="388"/>
      <c r="Y4" s="388"/>
      <c r="Z4" s="388"/>
      <c r="AA4" s="388"/>
      <c r="AB4" s="388"/>
      <c r="AC4" s="388"/>
      <c r="AD4" s="388"/>
      <c r="AE4" s="388"/>
      <c r="AF4" s="388"/>
      <c r="AG4" s="388"/>
      <c r="AH4" s="388"/>
      <c r="AI4" s="388"/>
      <c r="AJ4" s="388"/>
      <c r="AK4" s="388"/>
      <c r="AL4" s="388"/>
      <c r="AM4" s="388"/>
      <c r="AN4" s="388"/>
      <c r="AO4" s="388"/>
      <c r="AP4" s="388"/>
      <c r="AQ4" s="388"/>
      <c r="AR4" s="388"/>
      <c r="AS4" s="388"/>
      <c r="AT4" s="388"/>
      <c r="AU4" s="388"/>
      <c r="AV4" s="388"/>
      <c r="AW4" s="388"/>
      <c r="AX4" s="388"/>
      <c r="AY4" s="388"/>
      <c r="AZ4" s="388"/>
      <c r="BA4" s="388"/>
      <c r="BB4" s="388"/>
      <c r="BC4" s="388"/>
      <c r="BD4" s="388"/>
      <c r="BE4" s="388"/>
      <c r="BF4" s="388"/>
      <c r="BG4" s="388"/>
      <c r="BH4" s="388"/>
      <c r="BI4" s="388"/>
      <c r="BJ4" s="388"/>
      <c r="BK4" s="388"/>
      <c r="BL4" s="388"/>
      <c r="BM4" s="388"/>
      <c r="BN4" s="389"/>
      <c r="BO4" s="365" t="s">
        <v>438</v>
      </c>
      <c r="BP4" s="365"/>
      <c r="BQ4" s="305"/>
    </row>
    <row r="5" spans="1:985" ht="20.25" customHeight="1" x14ac:dyDescent="0.3">
      <c r="E5" s="244" t="s">
        <v>39</v>
      </c>
      <c r="BQ5" s="305"/>
    </row>
    <row r="6" spans="1:985" s="255" customFormat="1" ht="32.25" customHeight="1" x14ac:dyDescent="0.3">
      <c r="A6" s="253"/>
      <c r="B6" s="253"/>
      <c r="C6" s="253"/>
      <c r="D6" s="503" t="s">
        <v>55</v>
      </c>
      <c r="E6" s="503"/>
      <c r="F6" s="503"/>
      <c r="G6" s="503"/>
      <c r="H6" s="503"/>
      <c r="I6" s="500" t="s">
        <v>439</v>
      </c>
      <c r="J6" s="501"/>
      <c r="K6" s="501"/>
      <c r="L6" s="501"/>
      <c r="M6" s="501"/>
      <c r="N6" s="501"/>
      <c r="O6" s="501"/>
      <c r="P6" s="501"/>
      <c r="Q6" s="501"/>
      <c r="R6" s="501"/>
      <c r="S6" s="501"/>
      <c r="T6" s="502"/>
      <c r="U6" s="527" t="s">
        <v>440</v>
      </c>
      <c r="V6" s="496"/>
      <c r="W6" s="496"/>
      <c r="X6" s="495" t="s">
        <v>441</v>
      </c>
      <c r="Y6" s="496"/>
      <c r="Z6" s="496"/>
      <c r="AA6" s="496"/>
      <c r="AB6" s="496"/>
      <c r="AC6" s="496"/>
      <c r="AD6" s="496"/>
      <c r="AE6" s="496"/>
      <c r="AF6" s="496"/>
      <c r="AG6" s="496"/>
      <c r="AH6" s="254"/>
      <c r="AI6" s="254"/>
      <c r="AJ6" s="254"/>
      <c r="AK6" s="254"/>
      <c r="AL6" s="254"/>
      <c r="AM6" s="254"/>
      <c r="AN6" s="254"/>
      <c r="AO6" s="254"/>
      <c r="AP6" s="497" t="s">
        <v>441</v>
      </c>
      <c r="AQ6" s="498"/>
      <c r="AR6" s="498"/>
      <c r="AS6" s="498"/>
      <c r="AT6" s="499"/>
      <c r="AU6" s="517" t="s">
        <v>442</v>
      </c>
      <c r="AV6" s="518"/>
      <c r="AW6" s="518"/>
      <c r="AX6" s="518"/>
      <c r="AY6" s="518"/>
      <c r="AZ6" s="518"/>
      <c r="BA6" s="518"/>
      <c r="BB6" s="518"/>
      <c r="BC6" s="518"/>
      <c r="BD6" s="518"/>
      <c r="BE6" s="518"/>
      <c r="BF6" s="518"/>
      <c r="BG6" s="518"/>
      <c r="BH6" s="518"/>
      <c r="BI6" s="518"/>
      <c r="BJ6" s="518"/>
      <c r="BK6" s="518"/>
      <c r="BL6" s="518"/>
      <c r="BM6" s="518"/>
      <c r="BN6" s="518"/>
      <c r="BO6" s="518"/>
      <c r="BP6" s="518"/>
      <c r="BQ6" s="310"/>
    </row>
    <row r="7" spans="1:985" s="255" customFormat="1" ht="88.5" customHeight="1" x14ac:dyDescent="0.3">
      <c r="A7" s="253" t="s">
        <v>443</v>
      </c>
      <c r="B7" s="253" t="s">
        <v>444</v>
      </c>
      <c r="C7" s="253" t="s">
        <v>445</v>
      </c>
      <c r="D7" s="104" t="s">
        <v>42</v>
      </c>
      <c r="E7" s="104" t="s">
        <v>446</v>
      </c>
      <c r="F7" s="256" t="s">
        <v>447</v>
      </c>
      <c r="G7" s="104" t="s">
        <v>61</v>
      </c>
      <c r="H7" s="256" t="s">
        <v>235</v>
      </c>
      <c r="I7" s="256" t="s">
        <v>448</v>
      </c>
      <c r="J7" s="104" t="s">
        <v>449</v>
      </c>
      <c r="K7" s="493" t="s">
        <v>450</v>
      </c>
      <c r="L7" s="494"/>
      <c r="M7" s="256" t="s">
        <v>451</v>
      </c>
      <c r="N7" s="493" t="s">
        <v>452</v>
      </c>
      <c r="O7" s="494"/>
      <c r="P7" s="104" t="s">
        <v>453</v>
      </c>
      <c r="Q7" s="256" t="s">
        <v>454</v>
      </c>
      <c r="R7" s="104" t="s">
        <v>455</v>
      </c>
      <c r="S7" s="104" t="s">
        <v>456</v>
      </c>
      <c r="T7" s="104" t="s">
        <v>457</v>
      </c>
      <c r="U7" s="257" t="s">
        <v>458</v>
      </c>
      <c r="V7" s="257" t="s">
        <v>459</v>
      </c>
      <c r="W7" s="185" t="s">
        <v>460</v>
      </c>
      <c r="X7" s="185" t="s">
        <v>461</v>
      </c>
      <c r="Y7" s="258" t="s">
        <v>462</v>
      </c>
      <c r="Z7" s="185" t="s">
        <v>463</v>
      </c>
      <c r="AA7" s="185" t="s">
        <v>464</v>
      </c>
      <c r="AB7" s="185" t="s">
        <v>465</v>
      </c>
      <c r="AC7" s="185" t="s">
        <v>466</v>
      </c>
      <c r="AD7" s="185" t="s">
        <v>467</v>
      </c>
      <c r="AE7" s="259" t="s">
        <v>468</v>
      </c>
      <c r="AF7" s="185" t="s">
        <v>467</v>
      </c>
      <c r="AG7" s="259" t="s">
        <v>468</v>
      </c>
      <c r="AH7" s="185" t="s">
        <v>467</v>
      </c>
      <c r="AI7" s="259" t="s">
        <v>468</v>
      </c>
      <c r="AJ7" s="185" t="s">
        <v>467</v>
      </c>
      <c r="AK7" s="259" t="s">
        <v>468</v>
      </c>
      <c r="AL7" s="185" t="s">
        <v>467</v>
      </c>
      <c r="AM7" s="259" t="s">
        <v>468</v>
      </c>
      <c r="AN7" s="185" t="s">
        <v>467</v>
      </c>
      <c r="AO7" s="259" t="s">
        <v>468</v>
      </c>
      <c r="AP7" s="260" t="s">
        <v>469</v>
      </c>
      <c r="AQ7" s="261" t="s">
        <v>469</v>
      </c>
      <c r="AR7" s="261" t="s">
        <v>451</v>
      </c>
      <c r="AS7" s="261" t="s">
        <v>470</v>
      </c>
      <c r="AT7" s="262" t="s">
        <v>46</v>
      </c>
      <c r="AU7" s="263" t="s">
        <v>467</v>
      </c>
      <c r="AV7" s="105" t="s">
        <v>471</v>
      </c>
      <c r="AW7" s="105" t="s">
        <v>467</v>
      </c>
      <c r="AX7" s="105" t="s">
        <v>471</v>
      </c>
      <c r="AY7" s="264" t="s">
        <v>467</v>
      </c>
      <c r="AZ7" s="105" t="s">
        <v>471</v>
      </c>
      <c r="BA7" s="264" t="s">
        <v>467</v>
      </c>
      <c r="BB7" s="105" t="s">
        <v>471</v>
      </c>
      <c r="BC7" s="264" t="s">
        <v>467</v>
      </c>
      <c r="BD7" s="105" t="s">
        <v>471</v>
      </c>
      <c r="BE7" s="264" t="s">
        <v>467</v>
      </c>
      <c r="BF7" s="105" t="s">
        <v>471</v>
      </c>
      <c r="BG7" s="273" t="s">
        <v>467</v>
      </c>
      <c r="BH7" s="274" t="s">
        <v>471</v>
      </c>
      <c r="BI7" s="273" t="s">
        <v>467</v>
      </c>
      <c r="BJ7" s="306" t="s">
        <v>471</v>
      </c>
      <c r="BK7" s="273" t="s">
        <v>467</v>
      </c>
      <c r="BL7" s="306" t="s">
        <v>471</v>
      </c>
      <c r="BM7" s="273" t="s">
        <v>467</v>
      </c>
      <c r="BN7" s="306" t="s">
        <v>471</v>
      </c>
      <c r="BO7" s="273" t="s">
        <v>467</v>
      </c>
      <c r="BP7" s="306" t="s">
        <v>471</v>
      </c>
      <c r="BQ7" s="310"/>
    </row>
    <row r="8" spans="1:985" s="288" customFormat="1" ht="129.75" hidden="1" customHeight="1" x14ac:dyDescent="0.3">
      <c r="A8" s="283">
        <f>IF(OR(AP8=0,AR8=0),"",IF(AND(AP8&lt;=0.2,AR8&lt;=0.2),1,IF(AND(AP8&lt;=0.2,AR8&lt;=0.4),2,IF(AND(AP8&lt;=0.2,AR8&lt;=0.6),3,IF(AND(AP8&lt;=0.2,AR8&lt;=0.8),4,IF(AND(AP8&lt;=0.2,AR8&lt;=1),5,IF(AND(AP8&lt;=0.4,AR8&lt;=0.2),6,IF(AND(AP8&lt;=0.4,AR8&lt;=0.4),7,IF(AND(AP8&lt;=0.4,AR8&lt;=0.6),8,IF(AND(AP8&lt;=0.4,AR8&lt;=0.8),9,IF(AND(AP8&lt;=0.4,AR8&lt;=1),10,IF(AND(AP8&lt;=0.6,AR8&lt;=0.2),11,IF(AND(AP8&lt;=0.6,AR8&lt;=0.4),12,IF(AND(AP8&lt;=0.6,AR8&lt;=0.6),13,IF(AND(AP8&lt;=0.6,AR8&lt;=0.8),14,IF(AND(AP8&lt;=0.6,AR8&lt;=1),15,IF(AND(AP8&lt;=0.8,AR8&lt;=0.2),16,IF(AND(AP8&lt;=0.8,AR8&lt;=0.4),17,IF(AND(AP8&lt;=0.8,AR8&lt;=0.6),18,IF(AND(AP8&lt;=0.8,AR8&lt;=0.8),19,IF(AND(AP8&lt;=0.8,AR8&lt;=1),20,IF(AND(AP8&lt;=1,AR8&lt;=0.2),21,IF(AND(AP8&lt;=1,AR8&lt;=0.4),22,IF(AND(AP8&lt;=1,AR8&lt;=0.6),23,IF(AND(AP8&lt;=1,AR8&lt;=0.8),24,IF(AND(AP8&lt;=1,AR8&lt;=1),25,""))))))))))))))))))))))))))</f>
        <v>8</v>
      </c>
      <c r="B8" s="283">
        <f>IF(A8="","",1/100)</f>
        <v>0.01</v>
      </c>
      <c r="C8" s="283">
        <f>IFERROR(A8+B8,"")</f>
        <v>8.01</v>
      </c>
      <c r="D8" s="519">
        <v>5</v>
      </c>
      <c r="E8" s="290" t="s">
        <v>472</v>
      </c>
      <c r="F8" s="521" t="s">
        <v>651</v>
      </c>
      <c r="G8" s="528" t="s">
        <v>652</v>
      </c>
      <c r="H8" s="523" t="s">
        <v>473</v>
      </c>
      <c r="I8" s="483">
        <v>14</v>
      </c>
      <c r="J8" s="491" t="s">
        <v>653</v>
      </c>
      <c r="K8" s="468" t="str">
        <f>IF(I8&lt;=0,"",IF(I8&lt;=2,"Muy Baja",IF(I8&lt;=10,"Baja",IF(I8&lt;=30,"Media",IF(I8&lt;=100,"Alta",IF(I8&gt;100,"Muy Alta"))))))</f>
        <v>Media</v>
      </c>
      <c r="L8" s="471">
        <f>IF(K8="","",IF(K8="Muy Baja",0.2,IF(K8="Baja",0.4,IF(K8="Media",0.6,IF(K8="Alta",0.8,IF(K8="Muy Alta",1,))))))</f>
        <v>0.6</v>
      </c>
      <c r="M8" s="491" t="s">
        <v>306</v>
      </c>
      <c r="N8" s="468" t="str">
        <f>IF(OR(M8=CRITERIOS!$C$182,M8=CRITERIOS!$D$182),"Leve",IF(OR(M8=CRITERIOS!$C$183,M8=CRITERIOS!$D$183),"Menor",IF(OR(M8=CRITERIOS!$C$184,M8=CRITERIOS!$D$184),"Moderado",IF(OR(M8=CRITERIOS!$C$185,M8=CRITERIOS!$D$185),"Mayor",IF(OR(M8=CRITERIOS!$C$186,M8=CRITERIOS!$D$186),"Catastrófico","")))))</f>
        <v>Moderado</v>
      </c>
      <c r="O8" s="471">
        <f>IF(N8="","",IF(N8="Leve",0.2,IF(N8="Menor",0.4,IF(N8="Moderado",0.6,IF(N8="Mayor",0.8,IF(N8="Catastrófico",1,))))))</f>
        <v>0.6</v>
      </c>
      <c r="P8" s="474" t="str">
        <f>IF(OR(AND(K8="Muy Baja",N8="Leve"),AND(K8="Muy Baja",N8="Menor"),AND(K8="Baja",N8="Leve")),"BAJO",IF(OR(AND(K8="Muy baja",N8="Moderado"),AND(K8="Baja",N8="Menor"),AND(K8="Baja",N8="Moderado"),AND(K8="Media",N8="Leve"),AND(K8="Media",N8="Menor"),AND(K8="Media",N8="Moderado"),AND(K8="Alta",N8="Leve"),AND(K8="Alta",N8="Menor")),"MODERADO",IF(OR(AND(K8="Muy Baja",N8="Mayor"),AND(K8="Baja",N8="Mayor"),AND(K8="Media",N8="Mayor"),AND(K8="Alta",N8="Moderado"),AND(K8="Alta",N8="Mayor"),AND(K8="Muy Alta",N8="Leve"),AND(K8="Muy Alta",N8="Menor"),AND(K8="Muy Alta",N8="Moderado"),YT8="Muy Alta",N8="Mayor"),"ALTO",IF(OR(AND(K8="Muy Baja",N8="Catastrófico"),AND(K8="Baja",N8="Catastrófico"),AND(K8="Media",N8="Catastrófico"),AND(K8="Alta",N8="Catastrófico"),AND(K8="Muy Alta",N8="Catastrófico")),"EXTREMO",""))))</f>
        <v>MODERADO</v>
      </c>
      <c r="Q8" s="291" t="s">
        <v>474</v>
      </c>
      <c r="R8" s="292" t="s">
        <v>365</v>
      </c>
      <c r="S8" s="293" t="s">
        <v>475</v>
      </c>
      <c r="T8" s="293" t="s">
        <v>476</v>
      </c>
      <c r="U8" s="292" t="s">
        <v>10</v>
      </c>
      <c r="V8" s="292" t="s">
        <v>330</v>
      </c>
      <c r="W8" s="292" t="str">
        <f>IF(OR(U8="PREVENTIVO",U8="DETECTIVO"),"PROBABILIDAD",IF(U8="CORRECTIVO","IMPACTO",""))</f>
        <v>PROBABILIDAD</v>
      </c>
      <c r="X8" s="292" t="str">
        <f>IF(AND(U8="PREVENTIVO",V8="AUTOMÁTICO"),"50%",IF(AND(U8="PREVENTIVO",V8="MANUAL"),"40%",IF(AND(U8="DETECTIVO",V8="AUTOMÁTICO"),"40%",IF(AND(U8="DETECTIVO",V8="MANUAL"),"30%",IF(AND(U8="CORRECTIVO",V8="AUTOMÁTICO"),"35%",IF(AND(U8="CORRECTIVO",V8="MANUAL"),"25%",""))))))</f>
        <v>40%</v>
      </c>
      <c r="Y8" s="294">
        <f>IFERROR(IF(W8="Probabilidad",(L8-(L8*X8)),IF(W8="Impacto",L8,"")),"")</f>
        <v>0.36</v>
      </c>
      <c r="Z8" s="285" t="str">
        <f>IFERROR(IF(Y8="","",IF(Y8&lt;=0.2,"MUY BAJA",IF(Y8&lt;=0.4,"BAJA",IF(Y8&lt;=0.6,"MEDIA",IF(Y8&lt;=0.8,"ALTA",IF(Y8=1,"MUY ALTA")))))),"")</f>
        <v>BAJA</v>
      </c>
      <c r="AA8" s="294">
        <f>IFERROR(IF(W8="Impacto",(O8-(O8*X8)),IF(W8="Probabilidad",O8,"")),"")</f>
        <v>0.6</v>
      </c>
      <c r="AB8" s="285" t="str">
        <f>IFERROR(IF(AA8="","",IF(AA8&lt;=0.2,"LEVE",IF(AA8&lt;=0.4,"MENOR",IF(AA8&lt;=0.6,"MODERADO",IF(AA8&lt;=0.8,"MAYOR",IF(AA8=1,"CATASTRÓFICO")))))),"")</f>
        <v>MODERADO</v>
      </c>
      <c r="AC8" s="286" t="str">
        <f>IFERROR(IF(OR(AND(Z8="Muy Baja",AB8="Leve"),AND(Z8="Muy Baja",AB8="Menor"),AND(Z8="Baja",AB8="Leve")),"BAJO",IF(OR(AND(Z8="Muy baja",AB8="Moderado"),AND(Z8="Baja",AB8="Menor"),AND(Z8="Baja",AB8="Moderado"),AND(Z8="Media",AB8="Leve"),AND(Z8="Media",AB8="Menor"),AND(Z8="Media",AB8="Moderado"),AND(Z8="Alta",AB8="Leve"),AND(Z8="Alta",AB8="Menor")),"MODERADO",IF(OR(AND(Z8="Muy Baja",AB8="Mayor"),AND(Z8="Baja",AB8="Mayor"),AND(Z8="Media",AB8="Mayor"),AND(Z8="Alta",AB8="Moderado"),AND(Z8="Alta",AB8="Mayor"),AND(Z8="Muy Alta",AB8="Leve"),AND(Z8="Muy Alta",AB8="Menor"),AND(Z8="Muy Alta",AB8="Moderado"),AND(Z8="Muy Alta",AB8="Mayor")),"ALTO",IF(OR(AND(Z8="Muy Baja",AB8="Catastrófico"),AND(Z8="Baja",AB8="Catastrófico"),AND(Z8="Media",AB8="Catastrófico"),AND(Z8="Alta",AB8="Catastrófico"),AND(Z8="Muy Alta",AB8="Catastrófico")),"EXTREMO","")))),"")</f>
        <v>MODERADO</v>
      </c>
      <c r="AD8" s="286"/>
      <c r="AE8" s="286"/>
      <c r="AF8" s="287">
        <v>44707</v>
      </c>
      <c r="AG8" s="284" t="s">
        <v>477</v>
      </c>
      <c r="AH8" s="287">
        <v>44909</v>
      </c>
      <c r="AI8" s="284" t="s">
        <v>478</v>
      </c>
      <c r="AJ8" s="287">
        <v>45054</v>
      </c>
      <c r="AK8" s="284" t="s">
        <v>479</v>
      </c>
      <c r="AL8" s="295">
        <v>45525</v>
      </c>
      <c r="AM8" s="284" t="s">
        <v>480</v>
      </c>
      <c r="AN8" s="295">
        <v>45525</v>
      </c>
      <c r="AO8" s="284" t="s">
        <v>480</v>
      </c>
      <c r="AP8" s="504">
        <f>IF(Y8="","",MIN(Y8:Y9))</f>
        <v>0.216</v>
      </c>
      <c r="AQ8" s="504" t="str">
        <f>IFERROR(IF(AP8="","",IF(AP8&lt;=0.2,"MUY BAJA",IF(AP8&lt;=0.4,"BAJA",IF(AP8&lt;=0.6,"MEDIA",IF(AP8&lt;=0.8,"ALTA",IF(AP8=1,"MUY ALTA")))))),"")</f>
        <v>BAJA</v>
      </c>
      <c r="AR8" s="504">
        <f>IF(AA8="","",MIN(AA8:AA9))</f>
        <v>0.6</v>
      </c>
      <c r="AS8" s="504" t="str">
        <f>IFERROR(IF(AR8="","",IF(AR8&lt;=0.2,"LEVE",IF(AR8&lt;=0.4,"MENOR",IF(AR8&lt;=0.6,"MODERADO",IF(AR8&lt;=0.8,"MAYOR",IF(AR8=1,"CATASTRÓFICO")))))),"")</f>
        <v>MODERADO</v>
      </c>
      <c r="AT8" s="526" t="str">
        <f>IFERROR(IF(OR(AND(AQ8="Muy Baja",AS8="Leve"),AND(AQ8="Muy Baja",AS8="Menor"),AND(AQ8="Baja",AS8="Leve")),"BAJO",IF(OR(AND(AQ8="Muy baja",AS8="Moderado"),AND(AQ8="Baja",AS8="Menor"),AND(AQ8="Baja",AS8="Moderado"),AND(AQ8="Media",AS8="Leve"),AND(AQ8="Media",AS8="Menor"),AND(AQ8="Media",AS8="Moderado"),AND(AQ8="Alta",AS8="Leve"),AND(AQ8="Alta",AS8="Menor")),"MODERADO",IF(OR(AND(AQ8="Muy Baja",AS8="Mayor"),AND(AQ8="Baja",AS8="Mayor"),AND(AQ8="Media",AS8="Mayor"),AND(AQ8="Alta",AS8="Moderado"),AND(AQ8="Alta",AS8="Mayor"),AND(AQ8="Muy Alta",AS8="Leve"),AND(AQ8="Muy Alta",AS8="Menor"),AND(AQ8="Muy Alta",AS8="Moderado"),AND(AQ8="Muy Alta",AS8="Mayor")),"ALTO",IF(OR(AND(AQ8="Muy Baja",AS8="Catastrófico"),AND(AQ8="Baja",AS8="Catastrófico"),AND(AQ8="Media",AS8="Catastrófico"),AND(AQ8="Alta",AS8="Catastrófico"),AND(AQ8="Muy Alta",AS8="Catastrófico")),"EXTREMO","")))),"")</f>
        <v>MODERADO</v>
      </c>
      <c r="AU8" s="514">
        <v>44266</v>
      </c>
      <c r="AV8" s="491" t="s">
        <v>481</v>
      </c>
      <c r="AW8" s="241"/>
      <c r="AX8" s="241"/>
      <c r="AY8" s="485">
        <v>44585</v>
      </c>
      <c r="AZ8" s="491" t="s">
        <v>482</v>
      </c>
      <c r="BA8" s="485">
        <v>44789</v>
      </c>
      <c r="BB8" s="491" t="s">
        <v>483</v>
      </c>
      <c r="BC8" s="485">
        <v>44960</v>
      </c>
      <c r="BD8" s="491" t="s">
        <v>483</v>
      </c>
      <c r="BE8" s="510">
        <v>45138</v>
      </c>
      <c r="BF8" s="513" t="s">
        <v>564</v>
      </c>
      <c r="BG8" s="464">
        <v>45401</v>
      </c>
      <c r="BH8" s="458" t="s">
        <v>484</v>
      </c>
      <c r="BI8" s="331"/>
      <c r="BJ8" s="331"/>
      <c r="BK8" s="485">
        <v>45750</v>
      </c>
      <c r="BL8" s="491" t="s">
        <v>704</v>
      </c>
      <c r="BM8" s="241"/>
      <c r="BN8" s="241"/>
      <c r="BO8" s="464"/>
      <c r="BP8" s="458"/>
      <c r="BQ8" s="310"/>
      <c r="BR8" s="255"/>
      <c r="BS8" s="255"/>
      <c r="BT8" s="255"/>
      <c r="BU8" s="255"/>
      <c r="BV8" s="255"/>
      <c r="BW8" s="255"/>
      <c r="BX8" s="255"/>
      <c r="BY8" s="255"/>
      <c r="BZ8" s="255"/>
      <c r="CA8" s="255"/>
      <c r="CB8" s="255"/>
      <c r="CC8" s="255"/>
      <c r="CD8" s="255"/>
      <c r="CE8" s="255"/>
      <c r="CF8" s="255"/>
      <c r="CG8" s="255"/>
      <c r="CH8" s="255"/>
      <c r="CI8" s="255"/>
      <c r="CJ8" s="255"/>
      <c r="CK8" s="255"/>
      <c r="CL8" s="255"/>
      <c r="CM8" s="255"/>
      <c r="CN8" s="255"/>
      <c r="CO8" s="255"/>
      <c r="CP8" s="255"/>
      <c r="CQ8" s="255"/>
      <c r="CR8" s="255"/>
      <c r="CS8" s="255"/>
      <c r="CT8" s="255"/>
      <c r="CU8" s="255"/>
      <c r="CV8" s="255"/>
      <c r="CW8" s="255"/>
      <c r="CX8" s="255"/>
      <c r="CY8" s="255"/>
      <c r="CZ8" s="255"/>
      <c r="DA8" s="255"/>
      <c r="DB8" s="255"/>
      <c r="DC8" s="255"/>
      <c r="DD8" s="255"/>
      <c r="DE8" s="255"/>
      <c r="DF8" s="255"/>
      <c r="DG8" s="255"/>
      <c r="DH8" s="255"/>
      <c r="DI8" s="255"/>
      <c r="DJ8" s="255"/>
      <c r="DK8" s="255"/>
      <c r="DL8" s="255"/>
      <c r="DM8" s="255"/>
      <c r="DN8" s="255"/>
      <c r="DO8" s="255"/>
      <c r="DP8" s="255"/>
      <c r="DQ8" s="255"/>
      <c r="DR8" s="255"/>
      <c r="DS8" s="255"/>
      <c r="DT8" s="255"/>
      <c r="DU8" s="255"/>
      <c r="DV8" s="255"/>
      <c r="DW8" s="255"/>
      <c r="DX8" s="255"/>
      <c r="DY8" s="255"/>
      <c r="DZ8" s="255"/>
      <c r="EA8" s="255"/>
      <c r="EB8" s="255"/>
      <c r="EC8" s="255"/>
      <c r="ED8" s="255"/>
      <c r="EE8" s="255"/>
      <c r="EF8" s="255"/>
      <c r="EG8" s="255"/>
      <c r="EH8" s="255"/>
      <c r="EI8" s="255"/>
      <c r="EJ8" s="255"/>
      <c r="EK8" s="255"/>
      <c r="EL8" s="255"/>
      <c r="EM8" s="255"/>
      <c r="EN8" s="255"/>
      <c r="EO8" s="255"/>
      <c r="EP8" s="255"/>
      <c r="EQ8" s="255"/>
      <c r="ER8" s="255"/>
      <c r="ES8" s="255"/>
      <c r="ET8" s="255"/>
      <c r="EU8" s="255"/>
      <c r="EV8" s="255"/>
      <c r="EW8" s="255"/>
      <c r="EX8" s="255"/>
      <c r="EY8" s="255"/>
      <c r="EZ8" s="255"/>
      <c r="FA8" s="255"/>
      <c r="FB8" s="255"/>
      <c r="FC8" s="255"/>
      <c r="FD8" s="255"/>
      <c r="FE8" s="255"/>
      <c r="FF8" s="255"/>
      <c r="FG8" s="255"/>
      <c r="FH8" s="255"/>
      <c r="FI8" s="255"/>
      <c r="FJ8" s="255"/>
      <c r="FK8" s="255"/>
      <c r="FL8" s="255"/>
      <c r="FM8" s="255"/>
      <c r="FN8" s="255"/>
      <c r="FO8" s="255"/>
      <c r="FP8" s="255"/>
      <c r="FQ8" s="255"/>
      <c r="FR8" s="255"/>
      <c r="FS8" s="255"/>
      <c r="FT8" s="255"/>
      <c r="FU8" s="255"/>
      <c r="FV8" s="255"/>
      <c r="FW8" s="255"/>
      <c r="FX8" s="255"/>
      <c r="FY8" s="255"/>
      <c r="FZ8" s="255"/>
      <c r="GA8" s="255"/>
      <c r="GB8" s="255"/>
      <c r="GC8" s="255"/>
      <c r="GD8" s="255"/>
      <c r="GE8" s="255"/>
      <c r="GF8" s="255"/>
      <c r="GG8" s="255"/>
      <c r="GH8" s="255"/>
      <c r="GI8" s="255"/>
      <c r="GJ8" s="255"/>
      <c r="GK8" s="255"/>
      <c r="GL8" s="255"/>
      <c r="GM8" s="255"/>
      <c r="GN8" s="255"/>
      <c r="GO8" s="255"/>
      <c r="GP8" s="255"/>
      <c r="GQ8" s="255"/>
      <c r="GR8" s="255"/>
      <c r="GS8" s="255"/>
      <c r="GT8" s="255"/>
      <c r="GU8" s="255"/>
      <c r="GV8" s="255"/>
      <c r="GW8" s="255"/>
      <c r="GX8" s="255"/>
      <c r="GY8" s="255"/>
      <c r="GZ8" s="255"/>
      <c r="HA8" s="255"/>
      <c r="HB8" s="255"/>
      <c r="HC8" s="255"/>
      <c r="HD8" s="255"/>
      <c r="HE8" s="255"/>
      <c r="HF8" s="255"/>
      <c r="HG8" s="255"/>
      <c r="HH8" s="255"/>
      <c r="HI8" s="255"/>
      <c r="HJ8" s="255"/>
      <c r="HK8" s="255"/>
      <c r="HL8" s="255"/>
      <c r="HM8" s="255"/>
      <c r="HN8" s="255"/>
      <c r="HO8" s="255"/>
      <c r="HP8" s="255"/>
      <c r="HQ8" s="255"/>
      <c r="HR8" s="255"/>
      <c r="HS8" s="255"/>
      <c r="HT8" s="255"/>
      <c r="HU8" s="255"/>
      <c r="HV8" s="255"/>
      <c r="HW8" s="255"/>
      <c r="HX8" s="255"/>
      <c r="HY8" s="255"/>
      <c r="HZ8" s="255"/>
      <c r="IA8" s="255"/>
      <c r="IB8" s="255"/>
      <c r="IC8" s="255"/>
      <c r="ID8" s="255"/>
      <c r="IE8" s="255"/>
      <c r="IF8" s="255"/>
      <c r="IG8" s="255"/>
      <c r="IH8" s="255"/>
      <c r="II8" s="255"/>
      <c r="IJ8" s="255"/>
      <c r="IK8" s="255"/>
      <c r="IL8" s="255"/>
      <c r="IM8" s="255"/>
      <c r="IN8" s="255"/>
      <c r="IO8" s="255"/>
      <c r="IP8" s="255"/>
      <c r="IQ8" s="255"/>
      <c r="IR8" s="255"/>
      <c r="IS8" s="255"/>
      <c r="IT8" s="255"/>
      <c r="IU8" s="255"/>
      <c r="IV8" s="255"/>
      <c r="IW8" s="255"/>
      <c r="IX8" s="255"/>
      <c r="IY8" s="255"/>
      <c r="IZ8" s="255"/>
      <c r="JA8" s="255"/>
      <c r="JB8" s="255"/>
      <c r="JC8" s="255"/>
      <c r="JD8" s="255"/>
      <c r="JE8" s="255"/>
      <c r="JF8" s="255"/>
      <c r="JG8" s="255"/>
      <c r="JH8" s="255"/>
      <c r="JI8" s="255"/>
      <c r="JJ8" s="255"/>
      <c r="JK8" s="255"/>
      <c r="JL8" s="255"/>
      <c r="JM8" s="255"/>
      <c r="JN8" s="255"/>
      <c r="JO8" s="255"/>
      <c r="JP8" s="255"/>
      <c r="JQ8" s="255"/>
      <c r="JR8" s="255"/>
      <c r="JS8" s="255"/>
      <c r="JT8" s="255"/>
      <c r="JU8" s="255"/>
      <c r="JV8" s="255"/>
      <c r="JW8" s="255"/>
      <c r="JX8" s="255"/>
      <c r="JY8" s="255"/>
      <c r="JZ8" s="255"/>
      <c r="KA8" s="255"/>
      <c r="KB8" s="255"/>
      <c r="KC8" s="255"/>
      <c r="KD8" s="255"/>
      <c r="KE8" s="255"/>
      <c r="KF8" s="255"/>
      <c r="KG8" s="255"/>
      <c r="KH8" s="255"/>
      <c r="KI8" s="255"/>
      <c r="KJ8" s="255"/>
      <c r="KK8" s="255"/>
      <c r="KL8" s="255"/>
      <c r="KM8" s="255"/>
      <c r="KN8" s="255"/>
      <c r="KO8" s="255"/>
      <c r="KP8" s="255"/>
      <c r="KQ8" s="255"/>
      <c r="KR8" s="255"/>
      <c r="KS8" s="255"/>
      <c r="KT8" s="255"/>
      <c r="KU8" s="255"/>
      <c r="KV8" s="255"/>
      <c r="KW8" s="255"/>
      <c r="KX8" s="255"/>
      <c r="KY8" s="255"/>
      <c r="KZ8" s="255"/>
      <c r="LA8" s="255"/>
      <c r="LB8" s="255"/>
      <c r="LC8" s="255"/>
      <c r="LD8" s="255"/>
      <c r="LE8" s="255"/>
      <c r="LF8" s="255"/>
      <c r="LG8" s="255"/>
      <c r="LH8" s="255"/>
      <c r="LI8" s="255"/>
      <c r="LJ8" s="255"/>
      <c r="LK8" s="255"/>
      <c r="LL8" s="255"/>
      <c r="LM8" s="255"/>
      <c r="LN8" s="255"/>
      <c r="LO8" s="255"/>
      <c r="LP8" s="255"/>
      <c r="LQ8" s="255"/>
      <c r="LR8" s="255"/>
      <c r="LS8" s="255"/>
      <c r="LT8" s="255"/>
      <c r="LU8" s="255"/>
      <c r="LV8" s="255"/>
      <c r="LW8" s="255"/>
      <c r="LX8" s="255"/>
      <c r="LY8" s="255"/>
      <c r="LZ8" s="255"/>
      <c r="MA8" s="255"/>
      <c r="MB8" s="255"/>
      <c r="MC8" s="255"/>
      <c r="MD8" s="255"/>
      <c r="ME8" s="255"/>
      <c r="MF8" s="255"/>
      <c r="MG8" s="255"/>
      <c r="MH8" s="255"/>
      <c r="MI8" s="255"/>
      <c r="MJ8" s="255"/>
      <c r="MK8" s="255"/>
      <c r="ML8" s="255"/>
      <c r="MM8" s="255"/>
      <c r="MN8" s="255"/>
      <c r="MO8" s="255"/>
      <c r="MP8" s="255"/>
      <c r="MQ8" s="255"/>
      <c r="MR8" s="255"/>
      <c r="MS8" s="255"/>
      <c r="MT8" s="255"/>
      <c r="MU8" s="255"/>
      <c r="MV8" s="255"/>
      <c r="MW8" s="255"/>
      <c r="MX8" s="255"/>
      <c r="MY8" s="255"/>
      <c r="MZ8" s="255"/>
      <c r="NA8" s="255"/>
      <c r="NB8" s="255"/>
      <c r="NC8" s="255"/>
      <c r="ND8" s="255"/>
      <c r="NE8" s="255"/>
      <c r="NF8" s="255"/>
      <c r="NG8" s="255"/>
      <c r="NH8" s="255"/>
      <c r="NI8" s="255"/>
      <c r="NJ8" s="255"/>
      <c r="NK8" s="255"/>
      <c r="NL8" s="255"/>
      <c r="NM8" s="255"/>
      <c r="NN8" s="255"/>
      <c r="NO8" s="255"/>
      <c r="NP8" s="255"/>
      <c r="NQ8" s="255"/>
      <c r="NR8" s="255"/>
      <c r="NS8" s="255"/>
      <c r="NT8" s="255"/>
      <c r="NU8" s="255"/>
      <c r="NV8" s="255"/>
      <c r="NW8" s="255"/>
      <c r="NX8" s="255"/>
      <c r="NY8" s="255"/>
      <c r="NZ8" s="255"/>
      <c r="OA8" s="255"/>
      <c r="OB8" s="255"/>
      <c r="OC8" s="255"/>
      <c r="OD8" s="255"/>
      <c r="OE8" s="255"/>
      <c r="OF8" s="255"/>
      <c r="OG8" s="255"/>
      <c r="OH8" s="255"/>
      <c r="OI8" s="255"/>
      <c r="OJ8" s="255"/>
      <c r="OK8" s="255"/>
      <c r="OL8" s="255"/>
      <c r="OM8" s="255"/>
      <c r="ON8" s="255"/>
      <c r="OO8" s="255"/>
      <c r="OP8" s="255"/>
      <c r="OQ8" s="255"/>
      <c r="OR8" s="255"/>
      <c r="OS8" s="255"/>
      <c r="OT8" s="255"/>
      <c r="OU8" s="255"/>
      <c r="OV8" s="255"/>
      <c r="OW8" s="255"/>
      <c r="OX8" s="255"/>
      <c r="OY8" s="255"/>
      <c r="OZ8" s="255"/>
      <c r="PA8" s="255"/>
      <c r="PB8" s="255"/>
      <c r="PC8" s="255"/>
      <c r="PD8" s="255"/>
      <c r="PE8" s="255"/>
      <c r="PF8" s="255"/>
      <c r="PG8" s="255"/>
      <c r="PH8" s="255"/>
      <c r="PI8" s="255"/>
      <c r="PJ8" s="255"/>
      <c r="PK8" s="255"/>
      <c r="PL8" s="255"/>
      <c r="PM8" s="255"/>
      <c r="PN8" s="255"/>
      <c r="PO8" s="255"/>
      <c r="PP8" s="255"/>
      <c r="PQ8" s="255"/>
      <c r="PR8" s="255"/>
      <c r="PS8" s="255"/>
      <c r="PT8" s="255"/>
      <c r="PU8" s="255"/>
      <c r="PV8" s="255"/>
      <c r="PW8" s="255"/>
      <c r="PX8" s="255"/>
      <c r="PY8" s="255"/>
      <c r="PZ8" s="255"/>
      <c r="QA8" s="255"/>
      <c r="QB8" s="255"/>
      <c r="QC8" s="255"/>
      <c r="QD8" s="255"/>
      <c r="QE8" s="255"/>
      <c r="QF8" s="255"/>
      <c r="QG8" s="255"/>
      <c r="QH8" s="255"/>
      <c r="QI8" s="255"/>
      <c r="QJ8" s="255"/>
      <c r="QK8" s="255"/>
      <c r="QL8" s="255"/>
      <c r="QM8" s="255"/>
      <c r="QN8" s="255"/>
      <c r="QO8" s="255"/>
      <c r="QP8" s="255"/>
      <c r="QQ8" s="255"/>
      <c r="QR8" s="255"/>
      <c r="QS8" s="255"/>
      <c r="QT8" s="255"/>
      <c r="QU8" s="255"/>
      <c r="QV8" s="255"/>
      <c r="QW8" s="255"/>
      <c r="QX8" s="255"/>
      <c r="QY8" s="255"/>
      <c r="QZ8" s="255"/>
      <c r="RA8" s="255"/>
      <c r="RB8" s="255"/>
      <c r="RC8" s="255"/>
      <c r="RD8" s="255"/>
      <c r="RE8" s="255"/>
      <c r="RF8" s="255"/>
      <c r="RG8" s="255"/>
      <c r="RH8" s="255"/>
      <c r="RI8" s="255"/>
      <c r="RJ8" s="255"/>
      <c r="RK8" s="255"/>
      <c r="RL8" s="255"/>
      <c r="RM8" s="255"/>
      <c r="RN8" s="255"/>
      <c r="RO8" s="255"/>
      <c r="RP8" s="255"/>
      <c r="RQ8" s="255"/>
      <c r="RR8" s="255"/>
      <c r="RS8" s="255"/>
      <c r="RT8" s="255"/>
      <c r="RU8" s="255"/>
      <c r="RV8" s="255"/>
      <c r="RW8" s="255"/>
      <c r="RX8" s="255"/>
      <c r="RY8" s="255"/>
      <c r="RZ8" s="255"/>
      <c r="SA8" s="255"/>
      <c r="SB8" s="255"/>
      <c r="SC8" s="255"/>
      <c r="SD8" s="255"/>
      <c r="SE8" s="255"/>
      <c r="SF8" s="255"/>
      <c r="SG8" s="255"/>
      <c r="SH8" s="255"/>
      <c r="SI8" s="255"/>
      <c r="SJ8" s="255"/>
      <c r="SK8" s="255"/>
      <c r="SL8" s="255"/>
      <c r="SM8" s="255"/>
      <c r="SN8" s="255"/>
      <c r="SO8" s="255"/>
      <c r="SP8" s="255"/>
      <c r="SQ8" s="255"/>
      <c r="SR8" s="255"/>
      <c r="SS8" s="255"/>
      <c r="ST8" s="255"/>
      <c r="SU8" s="255"/>
      <c r="SV8" s="255"/>
      <c r="SW8" s="255"/>
      <c r="SX8" s="255"/>
      <c r="SY8" s="255"/>
      <c r="SZ8" s="255"/>
      <c r="TA8" s="255"/>
      <c r="TB8" s="255"/>
      <c r="TC8" s="255"/>
      <c r="TD8" s="255"/>
      <c r="TE8" s="255"/>
      <c r="TF8" s="255"/>
      <c r="TG8" s="255"/>
      <c r="TH8" s="255"/>
      <c r="TI8" s="255"/>
      <c r="TJ8" s="255"/>
      <c r="TK8" s="255"/>
      <c r="TL8" s="255"/>
      <c r="TM8" s="255"/>
      <c r="TN8" s="255"/>
      <c r="TO8" s="255"/>
      <c r="TP8" s="255"/>
      <c r="TQ8" s="255"/>
      <c r="TR8" s="255"/>
      <c r="TS8" s="255"/>
      <c r="TT8" s="255"/>
      <c r="TU8" s="255"/>
      <c r="TV8" s="255"/>
      <c r="TW8" s="255"/>
      <c r="TX8" s="255"/>
      <c r="TY8" s="255"/>
      <c r="TZ8" s="255"/>
      <c r="UA8" s="255"/>
      <c r="UB8" s="255"/>
      <c r="UC8" s="255"/>
      <c r="UD8" s="255"/>
      <c r="UE8" s="255"/>
      <c r="UF8" s="255"/>
      <c r="UG8" s="255"/>
      <c r="UH8" s="255"/>
      <c r="UI8" s="255"/>
      <c r="UJ8" s="255"/>
      <c r="UK8" s="255"/>
      <c r="UL8" s="255"/>
      <c r="UM8" s="255"/>
      <c r="UN8" s="255"/>
      <c r="UO8" s="255"/>
      <c r="UP8" s="255"/>
      <c r="UQ8" s="255"/>
      <c r="UR8" s="255"/>
      <c r="US8" s="255"/>
      <c r="UT8" s="255"/>
      <c r="UU8" s="255"/>
      <c r="UV8" s="255"/>
      <c r="UW8" s="255"/>
      <c r="UX8" s="255"/>
      <c r="UY8" s="255"/>
      <c r="UZ8" s="255"/>
      <c r="VA8" s="255"/>
      <c r="VB8" s="255"/>
      <c r="VC8" s="255"/>
      <c r="VD8" s="255"/>
      <c r="VE8" s="255"/>
      <c r="VF8" s="255"/>
      <c r="VG8" s="255"/>
      <c r="VH8" s="255"/>
      <c r="VI8" s="255"/>
      <c r="VJ8" s="255"/>
      <c r="VK8" s="255"/>
      <c r="VL8" s="255"/>
      <c r="VM8" s="255"/>
      <c r="VN8" s="255"/>
      <c r="VO8" s="255"/>
      <c r="VP8" s="255"/>
      <c r="VQ8" s="255"/>
      <c r="VR8" s="255"/>
      <c r="VS8" s="255"/>
      <c r="VT8" s="255"/>
      <c r="VU8" s="255"/>
      <c r="VV8" s="255"/>
      <c r="VW8" s="255"/>
      <c r="VX8" s="255"/>
      <c r="VY8" s="255"/>
      <c r="VZ8" s="255"/>
      <c r="WA8" s="255"/>
      <c r="WB8" s="255"/>
      <c r="WC8" s="255"/>
      <c r="WD8" s="255"/>
      <c r="WE8" s="255"/>
      <c r="WF8" s="255"/>
      <c r="WG8" s="255"/>
      <c r="WH8" s="255"/>
      <c r="WI8" s="255"/>
      <c r="WJ8" s="255"/>
      <c r="WK8" s="255"/>
      <c r="WL8" s="255"/>
      <c r="WM8" s="255"/>
      <c r="WN8" s="255"/>
      <c r="WO8" s="255"/>
      <c r="WP8" s="255"/>
      <c r="WQ8" s="255"/>
      <c r="WR8" s="255"/>
      <c r="WS8" s="255"/>
      <c r="WT8" s="255"/>
      <c r="WU8" s="255"/>
      <c r="WV8" s="255"/>
      <c r="WW8" s="255"/>
      <c r="WX8" s="255"/>
      <c r="WY8" s="255"/>
      <c r="WZ8" s="255"/>
      <c r="XA8" s="255"/>
      <c r="XB8" s="255"/>
      <c r="XC8" s="255"/>
      <c r="XD8" s="255"/>
      <c r="XE8" s="255"/>
      <c r="XF8" s="255"/>
      <c r="XG8" s="255"/>
      <c r="XH8" s="255"/>
      <c r="XI8" s="255"/>
      <c r="XJ8" s="255"/>
      <c r="XK8" s="255"/>
      <c r="XL8" s="255"/>
      <c r="XM8" s="255"/>
      <c r="XN8" s="255"/>
      <c r="XO8" s="255"/>
      <c r="XP8" s="255"/>
      <c r="XQ8" s="255"/>
      <c r="XR8" s="255"/>
      <c r="XS8" s="255"/>
      <c r="XT8" s="255"/>
      <c r="XU8" s="255"/>
      <c r="XV8" s="255"/>
      <c r="XW8" s="255"/>
      <c r="XX8" s="255"/>
      <c r="XY8" s="255"/>
      <c r="XZ8" s="255"/>
      <c r="YA8" s="255"/>
      <c r="YB8" s="255"/>
      <c r="YC8" s="255"/>
      <c r="YD8" s="255"/>
      <c r="YE8" s="255"/>
      <c r="YF8" s="255"/>
      <c r="YG8" s="255"/>
      <c r="YH8" s="255"/>
      <c r="YI8" s="255"/>
      <c r="YJ8" s="255"/>
      <c r="YK8" s="255"/>
      <c r="YL8" s="255"/>
      <c r="YM8" s="255"/>
      <c r="YN8" s="255"/>
      <c r="YO8" s="255"/>
      <c r="YP8" s="255"/>
      <c r="YQ8" s="255"/>
      <c r="YR8" s="255"/>
      <c r="YS8" s="255"/>
      <c r="YT8" s="255"/>
      <c r="YU8" s="255"/>
      <c r="YV8" s="255"/>
      <c r="YW8" s="255"/>
      <c r="YX8" s="255"/>
      <c r="YY8" s="255"/>
      <c r="YZ8" s="255"/>
      <c r="ZA8" s="255"/>
      <c r="ZB8" s="255"/>
      <c r="ZC8" s="255"/>
      <c r="ZD8" s="255"/>
      <c r="ZE8" s="255"/>
      <c r="ZF8" s="255"/>
      <c r="ZG8" s="255"/>
      <c r="ZH8" s="255"/>
      <c r="ZI8" s="255"/>
      <c r="ZJ8" s="255"/>
      <c r="ZK8" s="255"/>
      <c r="ZL8" s="255"/>
      <c r="ZM8" s="255"/>
      <c r="ZN8" s="255"/>
      <c r="ZO8" s="255"/>
      <c r="ZP8" s="255"/>
      <c r="ZQ8" s="255"/>
      <c r="ZR8" s="255"/>
      <c r="ZS8" s="255"/>
      <c r="ZT8" s="255"/>
      <c r="ZU8" s="255"/>
      <c r="ZV8" s="255"/>
      <c r="ZW8" s="255"/>
      <c r="ZX8" s="255"/>
      <c r="ZY8" s="255"/>
      <c r="ZZ8" s="255"/>
      <c r="AAA8" s="255"/>
      <c r="AAB8" s="255"/>
      <c r="AAC8" s="255"/>
      <c r="AAD8" s="255"/>
      <c r="AAE8" s="255"/>
      <c r="AAF8" s="255"/>
      <c r="AAG8" s="255"/>
      <c r="AAH8" s="255"/>
      <c r="AAI8" s="255"/>
      <c r="AAJ8" s="255"/>
      <c r="AAK8" s="255"/>
      <c r="AAL8" s="255"/>
      <c r="AAM8" s="255"/>
      <c r="AAN8" s="255"/>
      <c r="AAO8" s="255"/>
      <c r="AAP8" s="255"/>
      <c r="AAQ8" s="255"/>
      <c r="AAR8" s="255"/>
      <c r="AAS8" s="255"/>
      <c r="AAT8" s="255"/>
      <c r="AAU8" s="255"/>
      <c r="AAV8" s="255"/>
      <c r="AAW8" s="255"/>
      <c r="AAX8" s="255"/>
      <c r="AAY8" s="255"/>
      <c r="AAZ8" s="255"/>
      <c r="ABA8" s="255"/>
      <c r="ABB8" s="255"/>
      <c r="ABC8" s="255"/>
      <c r="ABD8" s="255"/>
      <c r="ABE8" s="255"/>
      <c r="ABF8" s="255"/>
      <c r="ABG8" s="255"/>
      <c r="ABH8" s="255"/>
      <c r="ABI8" s="255"/>
      <c r="ABJ8" s="255"/>
      <c r="ABK8" s="255"/>
      <c r="ABL8" s="255"/>
      <c r="ABM8" s="255"/>
      <c r="ABN8" s="255"/>
      <c r="ABO8" s="255"/>
      <c r="ABP8" s="255"/>
      <c r="ABQ8" s="255"/>
      <c r="ABR8" s="255"/>
      <c r="ABS8" s="255"/>
      <c r="ABT8" s="255"/>
      <c r="ABU8" s="255"/>
      <c r="ABV8" s="255"/>
      <c r="ABW8" s="255"/>
      <c r="ABX8" s="255"/>
      <c r="ABY8" s="255"/>
      <c r="ABZ8" s="255"/>
      <c r="ACA8" s="255"/>
      <c r="ACB8" s="255"/>
      <c r="ACC8" s="255"/>
      <c r="ACD8" s="255"/>
      <c r="ACE8" s="255"/>
      <c r="ACF8" s="255"/>
      <c r="ACG8" s="255"/>
      <c r="ACH8" s="255"/>
      <c r="ACI8" s="255"/>
      <c r="ACJ8" s="255"/>
      <c r="ACK8" s="255"/>
      <c r="ACL8" s="255"/>
      <c r="ACM8" s="255"/>
      <c r="ACN8" s="255"/>
      <c r="ACO8" s="255"/>
      <c r="ACP8" s="255"/>
      <c r="ACQ8" s="255"/>
      <c r="ACR8" s="255"/>
      <c r="ACS8" s="255"/>
      <c r="ACT8" s="255"/>
      <c r="ACU8" s="255"/>
      <c r="ACV8" s="255"/>
      <c r="ACW8" s="255"/>
      <c r="ACX8" s="255"/>
      <c r="ACY8" s="255"/>
      <c r="ACZ8" s="255"/>
      <c r="ADA8" s="255"/>
      <c r="ADB8" s="255"/>
      <c r="ADC8" s="255"/>
      <c r="ADD8" s="255"/>
      <c r="ADE8" s="255"/>
      <c r="ADF8" s="255"/>
      <c r="ADG8" s="255"/>
      <c r="ADH8" s="255"/>
      <c r="ADI8" s="255"/>
      <c r="ADJ8" s="255"/>
      <c r="ADK8" s="255"/>
      <c r="ADL8" s="255"/>
      <c r="ADM8" s="255"/>
      <c r="ADN8" s="255"/>
      <c r="ADO8" s="255"/>
      <c r="ADP8" s="255"/>
      <c r="ADQ8" s="255"/>
      <c r="ADR8" s="255"/>
      <c r="ADS8" s="255"/>
      <c r="ADT8" s="255"/>
      <c r="ADU8" s="255"/>
      <c r="ADV8" s="255"/>
      <c r="ADW8" s="255"/>
      <c r="ADX8" s="255"/>
      <c r="ADY8" s="255"/>
      <c r="ADZ8" s="255"/>
      <c r="AEA8" s="255"/>
      <c r="AEB8" s="255"/>
      <c r="AEC8" s="255"/>
      <c r="AED8" s="255"/>
      <c r="AEE8" s="255"/>
      <c r="AEF8" s="255"/>
      <c r="AEG8" s="255"/>
      <c r="AEH8" s="255"/>
      <c r="AEI8" s="255"/>
      <c r="AEJ8" s="255"/>
      <c r="AEK8" s="255"/>
      <c r="AEL8" s="255"/>
      <c r="AEM8" s="255"/>
      <c r="AEN8" s="255"/>
      <c r="AEO8" s="255"/>
      <c r="AEP8" s="255"/>
      <c r="AEQ8" s="255"/>
      <c r="AER8" s="255"/>
      <c r="AES8" s="255"/>
      <c r="AET8" s="255"/>
      <c r="AEU8" s="255"/>
      <c r="AEV8" s="255"/>
      <c r="AEW8" s="255"/>
      <c r="AEX8" s="255"/>
      <c r="AEY8" s="255"/>
      <c r="AEZ8" s="255"/>
      <c r="AFA8" s="255"/>
      <c r="AFB8" s="255"/>
      <c r="AFC8" s="255"/>
      <c r="AFD8" s="255"/>
      <c r="AFE8" s="255"/>
      <c r="AFF8" s="255"/>
      <c r="AFG8" s="255"/>
      <c r="AFH8" s="255"/>
      <c r="AFI8" s="255"/>
      <c r="AFJ8" s="255"/>
      <c r="AFK8" s="255"/>
      <c r="AFL8" s="255"/>
      <c r="AFM8" s="255"/>
      <c r="AFN8" s="255"/>
      <c r="AFO8" s="255"/>
      <c r="AFP8" s="255"/>
      <c r="AFQ8" s="255"/>
      <c r="AFR8" s="255"/>
      <c r="AFS8" s="255"/>
      <c r="AFT8" s="255"/>
      <c r="AFU8" s="255"/>
      <c r="AFV8" s="255"/>
      <c r="AFW8" s="255"/>
      <c r="AFX8" s="255"/>
      <c r="AFY8" s="255"/>
      <c r="AFZ8" s="255"/>
      <c r="AGA8" s="255"/>
      <c r="AGB8" s="255"/>
      <c r="AGC8" s="255"/>
      <c r="AGD8" s="255"/>
      <c r="AGE8" s="255"/>
      <c r="AGF8" s="255"/>
      <c r="AGG8" s="255"/>
      <c r="AGH8" s="255"/>
      <c r="AGI8" s="255"/>
      <c r="AGJ8" s="255"/>
      <c r="AGK8" s="255"/>
      <c r="AGL8" s="255"/>
      <c r="AGM8" s="255"/>
      <c r="AGN8" s="255"/>
      <c r="AGO8" s="255"/>
      <c r="AGP8" s="255"/>
      <c r="AGQ8" s="255"/>
      <c r="AGR8" s="255"/>
      <c r="AGS8" s="255"/>
      <c r="AGT8" s="255"/>
      <c r="AGU8" s="255"/>
      <c r="AGV8" s="255"/>
      <c r="AGW8" s="255"/>
      <c r="AGX8" s="255"/>
      <c r="AGY8" s="255"/>
      <c r="AGZ8" s="255"/>
      <c r="AHA8" s="255"/>
      <c r="AHB8" s="255"/>
      <c r="AHC8" s="255"/>
      <c r="AHD8" s="255"/>
      <c r="AHE8" s="255"/>
      <c r="AHF8" s="255"/>
      <c r="AHG8" s="255"/>
      <c r="AHH8" s="255"/>
      <c r="AHI8" s="255"/>
      <c r="AHJ8" s="255"/>
      <c r="AHK8" s="255"/>
      <c r="AHL8" s="255"/>
      <c r="AHM8" s="255"/>
      <c r="AHN8" s="255"/>
      <c r="AHO8" s="255"/>
      <c r="AHP8" s="255"/>
      <c r="AHQ8" s="255"/>
      <c r="AHR8" s="255"/>
      <c r="AHS8" s="255"/>
      <c r="AHT8" s="255"/>
      <c r="AHU8" s="255"/>
      <c r="AHV8" s="255"/>
      <c r="AHW8" s="255"/>
      <c r="AHX8" s="255"/>
      <c r="AHY8" s="255"/>
      <c r="AHZ8" s="255"/>
      <c r="AIA8" s="255"/>
      <c r="AIB8" s="255"/>
      <c r="AIC8" s="255"/>
      <c r="AID8" s="255"/>
      <c r="AIE8" s="255"/>
      <c r="AIF8" s="255"/>
      <c r="AIG8" s="255"/>
      <c r="AIH8" s="255"/>
      <c r="AII8" s="255"/>
      <c r="AIJ8" s="255"/>
      <c r="AIK8" s="255"/>
      <c r="AIL8" s="255"/>
      <c r="AIM8" s="255"/>
      <c r="AIN8" s="255"/>
      <c r="AIO8" s="255"/>
      <c r="AIP8" s="255"/>
      <c r="AIQ8" s="255"/>
      <c r="AIR8" s="255"/>
      <c r="AIS8" s="255"/>
      <c r="AIT8" s="255"/>
      <c r="AIU8" s="255"/>
      <c r="AIV8" s="255"/>
      <c r="AIW8" s="255"/>
      <c r="AIX8" s="255"/>
      <c r="AIY8" s="255"/>
      <c r="AIZ8" s="255"/>
      <c r="AJA8" s="255"/>
      <c r="AJB8" s="255"/>
      <c r="AJC8" s="255"/>
      <c r="AJD8" s="255"/>
      <c r="AJE8" s="255"/>
      <c r="AJF8" s="255"/>
      <c r="AJG8" s="255"/>
      <c r="AJH8" s="255"/>
      <c r="AJI8" s="255"/>
      <c r="AJJ8" s="255"/>
      <c r="AJK8" s="255"/>
      <c r="AJL8" s="255"/>
      <c r="AJM8" s="255"/>
      <c r="AJN8" s="255"/>
      <c r="AJO8" s="255"/>
      <c r="AJP8" s="255"/>
      <c r="AJQ8" s="255"/>
      <c r="AJR8" s="255"/>
      <c r="AJS8" s="255"/>
      <c r="AJT8" s="255"/>
      <c r="AJU8" s="255"/>
      <c r="AJV8" s="255"/>
      <c r="AJW8" s="255"/>
      <c r="AJX8" s="255"/>
      <c r="AJY8" s="255"/>
      <c r="AJZ8" s="255"/>
      <c r="AKA8" s="255"/>
      <c r="AKB8" s="255"/>
      <c r="AKC8" s="255"/>
      <c r="AKD8" s="255"/>
      <c r="AKE8" s="255"/>
      <c r="AKF8" s="255"/>
      <c r="AKG8" s="255"/>
      <c r="AKH8" s="255"/>
      <c r="AKI8" s="255"/>
      <c r="AKJ8" s="255"/>
      <c r="AKK8" s="255"/>
      <c r="AKL8" s="255"/>
      <c r="AKM8" s="255"/>
      <c r="AKN8" s="255"/>
      <c r="AKO8" s="255"/>
      <c r="AKP8" s="255"/>
      <c r="AKQ8" s="255"/>
      <c r="AKR8" s="255"/>
      <c r="AKS8" s="255"/>
      <c r="AKT8" s="255"/>
      <c r="AKU8" s="255"/>
      <c r="AKV8" s="255"/>
      <c r="AKW8" s="255"/>
    </row>
    <row r="9" spans="1:985" ht="223.5" customHeight="1" x14ac:dyDescent="0.3">
      <c r="D9" s="520"/>
      <c r="E9" s="272" t="s">
        <v>409</v>
      </c>
      <c r="F9" s="522"/>
      <c r="G9" s="529"/>
      <c r="H9" s="524"/>
      <c r="I9" s="525"/>
      <c r="J9" s="492"/>
      <c r="K9" s="470"/>
      <c r="L9" s="472"/>
      <c r="M9" s="492"/>
      <c r="N9" s="470"/>
      <c r="O9" s="472"/>
      <c r="P9" s="476"/>
      <c r="Q9" s="25" t="s">
        <v>650</v>
      </c>
      <c r="R9" s="34" t="s">
        <v>365</v>
      </c>
      <c r="S9" s="25" t="s">
        <v>654</v>
      </c>
      <c r="T9" s="25" t="s">
        <v>655</v>
      </c>
      <c r="U9" s="34" t="s">
        <v>10</v>
      </c>
      <c r="V9" s="34" t="s">
        <v>330</v>
      </c>
      <c r="W9" s="34" t="str">
        <f>IF(OR(U9="PREVENTIVO",U9="DETECTIVO"),"PROBABILIDAD",IF(U9="CORRECTIVO","IMPACTO",""))</f>
        <v>PROBABILIDAD</v>
      </c>
      <c r="X9" s="34" t="str">
        <f>IF(AND(U9="PREVENTIVO",V9="AUTOMÁTICO"),"50%",IF(AND(U9="PREVENTIVO",V9="MANUAL"),"40%",IF(AND(U9="DETECTIVO",V9="AUTOMÁTICO"),"40%",IF(AND(U9="DETECTIVO",V9="MANUAL"),"30%",IF(AND(U9="CORRECTIVO",V9="AUTOMÁTICO"),"35%",IF(AND(U9="CORRECTIVO",V9="MANUAL"),"25%",""))))))</f>
        <v>40%</v>
      </c>
      <c r="Y9" s="237">
        <f>IFERROR(IF(AND(W8="Probabilidad",W9="Probabilidad"),(Y8-(Y8*X9)),IF(W9="Probabilidad",(L8-(L8*X9)),IF(W9="Impacto",Y8,""))),"")</f>
        <v>0.216</v>
      </c>
      <c r="Z9" s="179" t="str">
        <f>IFERROR(IF(Y9="","",IF(Y9&lt;=0.2,"MUY BAJA",IF(Y9&lt;=0.4,"BAJA",IF(Y9&lt;=0.6,"MEDIA",IF(Y9&lt;=0.8,"ALTA",IF(Y9=1,"MUY ALTA")))))),"")</f>
        <v>BAJA</v>
      </c>
      <c r="AA9" s="179">
        <f>IFERROR(IF(AND(W8="Impacto",W9="Impacto"),(AA8-(AA8*X9)),IF(W9="Impacto",(O8-(+O8*X9)),IF(W9="Probabilidad",AA8,""))),"")</f>
        <v>0.6</v>
      </c>
      <c r="AB9" s="179" t="str">
        <f t="shared" ref="AB9" si="0">IFERROR(IF(AA9="","",IF(AA9&lt;=0.2,"LEVE",IF(AA9&lt;=0.4,"MENOR",IF(AA9&lt;=0.6,"MODERADO",IF(AA9&lt;=0.8,"MAYOR",IF(AA9=1,"CATASTRÓFICO")))))),"")</f>
        <v>MODERADO</v>
      </c>
      <c r="AC9" s="184" t="str">
        <f t="shared" ref="AC9" si="1">IFERROR(IF(OR(AND(Z9="Muy Baja",AB9="Leve"),AND(Z9="Muy Baja",AB9="Menor"),AND(Z9="Baja",AB9="Leve")),"BAJO",IF(OR(AND(Z9="Muy baja",AB9="Moderado"),AND(Z9="Baja",AB9="Menor"),AND(Z9="Baja",AB9="Moderado"),AND(Z9="Media",AB9="Leve"),AND(Z9="Media",AB9="Menor"),AND(Z9="Media",AB9="Moderado"),AND(Z9="Alta",AB9="Leve"),AND(Z9="Alta",AB9="Menor")),"MODERADO",IF(OR(AND(Z9="Muy Baja",AB9="Mayor"),AND(Z9="Baja",AB9="Mayor"),AND(Z9="Media",AB9="Mayor"),AND(Z9="Alta",AB9="Moderado"),AND(Z9="Alta",AB9="Mayor"),AND(Z9="Muy Alta",AB9="Leve"),AND(Z9="Muy Alta",AB9="Menor"),AND(Z9="Muy Alta",AB9="Moderado"),AND(Z9="Muy Alta",AB9="Mayor")),"ALTO",IF(OR(AND(Z9="Muy Baja",AB9="Catastrófico"),AND(Z9="Baja",AB9="Catastrófico"),AND(Z9="Media",AB9="Catastrófico"),AND(Z9="Alta",AB9="Catastrófico"),AND(Z9="Muy Alta",AB9="Catastrófico")),"EXTREMO","")))),"")</f>
        <v>MODERADO</v>
      </c>
      <c r="AD9" s="184"/>
      <c r="AE9" s="184"/>
      <c r="AF9" s="216">
        <v>44707</v>
      </c>
      <c r="AG9" s="25" t="s">
        <v>486</v>
      </c>
      <c r="AH9" s="216">
        <v>44909</v>
      </c>
      <c r="AI9" s="25" t="s">
        <v>487</v>
      </c>
      <c r="AJ9" s="216">
        <v>45054</v>
      </c>
      <c r="AK9" s="25" t="s">
        <v>488</v>
      </c>
      <c r="AL9" s="485">
        <v>45525</v>
      </c>
      <c r="AM9" s="25" t="s">
        <v>489</v>
      </c>
      <c r="AN9" s="485">
        <v>45734</v>
      </c>
      <c r="AO9" s="25" t="s">
        <v>692</v>
      </c>
      <c r="AP9" s="481"/>
      <c r="AQ9" s="481"/>
      <c r="AR9" s="481"/>
      <c r="AS9" s="481"/>
      <c r="AT9" s="476"/>
      <c r="AU9" s="516"/>
      <c r="AV9" s="492"/>
      <c r="AW9" s="232">
        <v>44419</v>
      </c>
      <c r="AX9" s="289" t="s">
        <v>563</v>
      </c>
      <c r="AY9" s="487"/>
      <c r="AZ9" s="492"/>
      <c r="BA9" s="487"/>
      <c r="BB9" s="492"/>
      <c r="BC9" s="487"/>
      <c r="BD9" s="492"/>
      <c r="BE9" s="510"/>
      <c r="BF9" s="513"/>
      <c r="BG9" s="488"/>
      <c r="BH9" s="460"/>
      <c r="BI9" s="333">
        <v>45544</v>
      </c>
      <c r="BJ9" s="332" t="s">
        <v>485</v>
      </c>
      <c r="BK9" s="487"/>
      <c r="BL9" s="492"/>
      <c r="BM9" s="232">
        <v>45912</v>
      </c>
      <c r="BN9" s="289" t="s">
        <v>706</v>
      </c>
      <c r="BO9" s="488"/>
      <c r="BP9" s="460"/>
      <c r="BQ9" s="305"/>
    </row>
    <row r="10" spans="1:985" ht="143.25" customHeight="1" x14ac:dyDescent="0.3">
      <c r="A10" s="265">
        <f>IF(OR(AP10=0,AR10=0),"",IF(AND(AP10&lt;=0.2,AR10&lt;=0.2),1,IF(AND(AP10&lt;=0.2,AR10&lt;=0.4),2,IF(AND(AP10&lt;=0.2,AR10&lt;=0.6),3,IF(AND(AP10&lt;=0.2,AR10&lt;=0.8),4,IF(AND(AP10&lt;=0.2,AR10&lt;=1),5,IF(AND(AP10&lt;=0.4,AR10&lt;=0.2),6,IF(AND(AP10&lt;=0.4,AR10&lt;=0.4),7,IF(AND(AP10&lt;=0.4,AR10&lt;=0.6),8,IF(AND(AP10&lt;=0.4,AR10&lt;=0.8),9,IF(AND(AP10&lt;=0.4,AR10&lt;=1),10,IF(AND(AP10&lt;=0.6,AR10&lt;=0.2),11,IF(AND(AP10&lt;=0.6,AR10&lt;=0.4),12,IF(AND(AP10&lt;=0.6,AR10&lt;=0.6),13,IF(AND(AP10&lt;=0.6,AR10&lt;=0.8),14,IF(AND(AP10&lt;=0.6,AR10&lt;=1),15,IF(AND(AP10&lt;=0.8,AR10&lt;=0.2),16,IF(AND(AP10&lt;=0.8,AR10&lt;=0.4),17,IF(AND(AP10&lt;=0.8,AR10&lt;=0.6),18,IF(AND(AP10&lt;=0.8,AR10&lt;=0.8),19,IF(AND(AP10&lt;=0.8,AR10&lt;=1),20,IF(AND(AP10&lt;=1,AR10&lt;=0.2),21,IF(AND(AP10&lt;=1,AR10&lt;=0.4),22,IF(AND(AP10&lt;=1,AR10&lt;=0.6),23,IF(AND(AP10&lt;=1,AR10&lt;=0.8),24,IF(AND(AP10&lt;=1,AR10&lt;=1),25,""))))))))))))))))))))))))))</f>
        <v>8</v>
      </c>
      <c r="B10" s="265">
        <f>IF(A10="","",(COUNTIF($A$8:A10,A10))/100)</f>
        <v>0.02</v>
      </c>
      <c r="C10" s="265">
        <f>IFERROR(A10+B10,"")</f>
        <v>8.02</v>
      </c>
      <c r="D10" s="505">
        <v>6</v>
      </c>
      <c r="E10" s="206" t="s">
        <v>490</v>
      </c>
      <c r="F10" s="468" t="s">
        <v>656</v>
      </c>
      <c r="G10" s="482" t="s">
        <v>657</v>
      </c>
      <c r="H10" s="468" t="s">
        <v>473</v>
      </c>
      <c r="I10" s="483">
        <v>386</v>
      </c>
      <c r="J10" s="468" t="s">
        <v>658</v>
      </c>
      <c r="K10" s="468" t="str">
        <f>IF(I10&lt;=0,"",IF(I10&lt;=2,"Muy Baja",IF(I10&lt;=10,"Baja",IF(I10&lt;=30,"Media",IF(I10&lt;=100,"Alta",IF(I10&gt;100,"Muy Alta"))))))</f>
        <v>Muy Alta</v>
      </c>
      <c r="L10" s="471">
        <f>IF(K10="","",IF(K10="Muy Baja",0.2,IF(K10="Baja",0.4,IF(K10="Media",0.6,IF(K10="Alta",0.8,IF(K10="Muy Alta",1,))))))</f>
        <v>1</v>
      </c>
      <c r="M10" s="468" t="s">
        <v>306</v>
      </c>
      <c r="N10" s="468" t="str">
        <f>IF(OR(M10=CRITERIOS!$C$182,M10=CRITERIOS!$D$182),"Leve",IF(OR(M10=CRITERIOS!$C$183,M10=CRITERIOS!$D$183),"Menor",IF(OR(M10=CRITERIOS!$C$184,M10=CRITERIOS!$D$184),"Moderado",IF(OR(M10=CRITERIOS!$C$185,M10=CRITERIOS!$D$185),"Mayor",IF(OR(M10=CRITERIOS!$C$186,M10=CRITERIOS!$D$186),"Catastrófico","")))))</f>
        <v>Moderado</v>
      </c>
      <c r="O10" s="471">
        <f>IF(N10="","",IF(N10="Leve",0.2,IF(N10="Menor",0.4,IF(N10="Moderado",0.6,IF(N10="Mayor",0.8,IF(N10="Catastrófico",1,))))))</f>
        <v>0.6</v>
      </c>
      <c r="P10" s="474" t="str">
        <f>IF(OR(AND(K10="Muy Baja",N10="Leve"),AND(K10="Muy Baja",N10="Menor"),AND(K10="Baja",N10="Leve")),"BAJO",IF(OR(AND(K10="Muy baja",N10="Moderado"),AND(K10="Baja",N10="Menor"),AND(K10="Baja",N10="Moderado"),AND(K10="Media",N10="Leve"),AND(K10="Media",N10="Menor"),AND(K10="Media",N10="Moderado"),AND(K10="Alta",N10="Leve"),AND(K10="Alta",N10="Menor")),"MODERADO",IF(OR(AND(K10="Muy Baja",N10="Mayor"),AND(K10="Baja",N10="Mayor"),AND(K10="Media",N10="Mayor"),AND(K10="Alta",N10="Moderado"),AND(K10="Alta",N10="Mayor"),AND(K10="Muy Alta",N10="Leve"),AND(K10="Muy Alta",N10="Menor"),AND(K10="Muy Alta",N10="Moderado"),YT10="Muy Alta",N10="Mayor"),"ALTO",IF(OR(AND(K10="Muy Baja",N10="Catastrófico"),AND(K10="Baja",N10="Catastrófico"),AND(K10="Media",N10="Catastrófico"),AND(K10="Alta",N10="Catastrófico"),AND(K10="Muy Alta",N10="Catastrófico")),"EXTREMO",""))))</f>
        <v>ALTO</v>
      </c>
      <c r="Q10" s="25" t="s">
        <v>491</v>
      </c>
      <c r="R10" s="34" t="s">
        <v>365</v>
      </c>
      <c r="S10" s="25" t="s">
        <v>492</v>
      </c>
      <c r="T10" s="25" t="s">
        <v>493</v>
      </c>
      <c r="U10" s="34" t="s">
        <v>10</v>
      </c>
      <c r="V10" s="34" t="s">
        <v>330</v>
      </c>
      <c r="W10" s="34" t="str">
        <f>IF(OR(U10="PREVENTIVO",U10="DETECTIVO"),"PROBABILIDAD",IF(U10="CORRECTIVO","IMPACTO",""))</f>
        <v>PROBABILIDAD</v>
      </c>
      <c r="X10" s="34" t="str">
        <f>IF(AND(U10="PREVENTIVO",V10="AUTOMÁTICO"),"50%",IF(AND(U10="PREVENTIVO",V10="MANUAL"),"40%",IF(AND(U10="DETECTIVO",V10="AUTOMÁTICO"),"40%",IF(AND(U10="DETECTIVO",V10="MANUAL"),"30%",IF(AND(U10="CORRECTIVO",V10="AUTOMÁTICO"),"35%",IF(AND(U10="CORRECTIVO",V10="MANUAL"),"25%",""))))))</f>
        <v>40%</v>
      </c>
      <c r="Y10" s="179">
        <f>IFERROR(IF(W10="Probabilidad",(L10-(L10*X10)),IF(W10="Impacto",L10,"")),"")</f>
        <v>0.6</v>
      </c>
      <c r="Z10" s="179" t="str">
        <f>IFERROR(IF(Y10="","",IF(Y10&lt;=0.2,"MUY BAJA",IF(Y10&lt;=0.4,"BAJA",IF(Y10&lt;=0.6,"MEDIA",IF(Y10&lt;=0.8,"ALTA",IF(Y10=1,"MUY ALTA")))))),"")</f>
        <v>MEDIA</v>
      </c>
      <c r="AA10" s="179">
        <f>IFERROR(IF(W10="Impacto",(O10-(O10*X10)),IF(W10="Probabilidad",O10,"")),"")</f>
        <v>0.6</v>
      </c>
      <c r="AB10" s="179" t="str">
        <f>IFERROR(IF(AA10="","",IF(AA10&lt;=0.2,"LEVE",IF(AA10&lt;=0.4,"MENOR",IF(AA10&lt;=0.6,"MODERADO",IF(AA10&lt;=0.8,"MAYOR",IF(AA10=1,"CATASTRÓFICO")))))),"")</f>
        <v>MODERADO</v>
      </c>
      <c r="AC10" s="184" t="str">
        <f>IFERROR(IF(OR(AND(Z10="Muy Baja",AB10="Leve"),AND(Z10="Muy Baja",AB10="Menor"),AND(Z10="Baja",AB10="Leve")),"BAJO",IF(OR(AND(Z10="Muy baja",AB10="Moderado"),AND(Z10="Baja",AB10="Menor"),AND(Z10="Baja",AB10="Moderado"),AND(Z10="Media",AB10="Leve"),AND(Z10="Media",AB10="Menor"),AND(Z10="Media",AB10="Moderado"),AND(Z10="Alta",AB10="Leve"),AND(Z10="Alta",AB10="Menor")),"MODERADO",IF(OR(AND(Z10="Muy Baja",AB10="Mayor"),AND(Z10="Baja",AB10="Mayor"),AND(Z10="Media",AB10="Mayor"),AND(Z10="Alta",AB10="Moderado"),AND(Z10="Alta",AB10="Mayor"),AND(Z10="Muy Alta",AB10="Leve"),AND(Z10="Muy Alta",AB10="Menor"),AND(Z10="Muy Alta",AB10="Moderado"),AND(Z10="Muy Alta",AB10="Mayor")),"ALTO",IF(OR(AND(Z10="Muy Baja",AB10="Catastrófico"),AND(Z10="Baja",AB10="Catastrófico"),AND(Z10="Media",AB10="Catastrófico"),AND(Z10="Alta",AB10="Catastrófico"),AND(Z10="Muy Alta",AB10="Catastrófico")),"EXTREMO","")))),"")</f>
        <v>MODERADO</v>
      </c>
      <c r="AD10" s="205">
        <v>44512</v>
      </c>
      <c r="AE10" s="214" t="s">
        <v>494</v>
      </c>
      <c r="AF10" s="216">
        <v>44707</v>
      </c>
      <c r="AG10" s="25" t="s">
        <v>495</v>
      </c>
      <c r="AH10" s="216">
        <v>44909</v>
      </c>
      <c r="AI10" s="25" t="s">
        <v>496</v>
      </c>
      <c r="AJ10" s="216">
        <v>45054</v>
      </c>
      <c r="AK10" s="25" t="s">
        <v>497</v>
      </c>
      <c r="AL10" s="486"/>
      <c r="AM10" s="25" t="s">
        <v>498</v>
      </c>
      <c r="AN10" s="486"/>
      <c r="AO10" s="25" t="s">
        <v>693</v>
      </c>
      <c r="AP10" s="479">
        <f>IF(Y10="","",MIN(Y10:Y11))</f>
        <v>0.36</v>
      </c>
      <c r="AQ10" s="479" t="str">
        <f>IFERROR(IF(AP10="","",IF(AP10&lt;=0.2,"MUY BAJA",IF(AP10&lt;=0.4,"BAJA",IF(AP10&lt;=0.6,"MEDIA",IF(AP10&lt;=0.8,"ALTA",IF(AP10=1,"MUY ALTA")))))),"")</f>
        <v>BAJA</v>
      </c>
      <c r="AR10" s="479">
        <f>IF(AA10="","",MIN(AA10:AA11))</f>
        <v>0.6</v>
      </c>
      <c r="AS10" s="479" t="str">
        <f>IFERROR(IF(AR10="","",IF(AR10&lt;=0.2,"LEVE",IF(AR10&lt;=0.4,"MENOR",IF(AR10&lt;=0.6,"MODERADO",IF(AR10&lt;=0.8,"MAYOR",IF(AR10=1,"CATASTRÓFICO")))))),"")</f>
        <v>MODERADO</v>
      </c>
      <c r="AT10" s="474" t="str">
        <f>IFERROR(IF(OR(AND(AQ10="Muy Baja",AS10="Leve"),AND(AQ10="Muy Baja",AS10="Menor"),AND(AQ10="Baja",AS10="Leve")),"BAJO",IF(OR(AND(AQ10="Muy baja",AS10="Moderado"),AND(AQ10="Baja",AS10="Menor"),AND(AQ10="Baja",AS10="Moderado"),AND(AQ10="Media",AS10="Leve"),AND(AQ10="Media",AS10="Menor"),AND(AQ10="Media",AS10="Moderado"),AND(AQ10="Alta",AS10="Leve"),AND(AQ10="Alta",AS10="Menor")),"MODERADO",IF(OR(AND(AQ10="Muy Baja",AS10="Mayor"),AND(AQ10="Baja",AS10="Mayor"),AND(AQ10="Media",AS10="Mayor"),AND(AQ10="Alta",AS10="Moderado"),AND(AQ10="Alta",AS10="Mayor"),AND(AQ10="Muy Alta",AS10="Leve"),AND(AQ10="Muy Alta",AS10="Menor"),AND(AQ10="Muy Alta",AS10="Moderado"),AND(AQ10="Muy Alta",AS10="Mayor")),"ALTO",IF(OR(AND(AQ10="Muy Baja",AS10="Catastrófico"),AND(AQ10="Baja",AS10="Catastrófico"),AND(AQ10="Media",AS10="Catastrófico"),AND(AQ10="Alta",AS10="Catastrófico"),AND(AQ10="Muy Alta",AS10="Catastrófico")),"EXTREMO","")))),"")</f>
        <v>MODERADO</v>
      </c>
      <c r="AU10" s="512">
        <v>44266</v>
      </c>
      <c r="AV10" s="513" t="s">
        <v>499</v>
      </c>
      <c r="AW10" s="485">
        <v>44419</v>
      </c>
      <c r="AX10" s="513" t="s">
        <v>573</v>
      </c>
      <c r="AY10" s="510">
        <v>44585</v>
      </c>
      <c r="AZ10" s="513" t="s">
        <v>500</v>
      </c>
      <c r="BA10" s="510">
        <v>44594</v>
      </c>
      <c r="BB10" s="513" t="s">
        <v>501</v>
      </c>
      <c r="BC10" s="510">
        <v>44789</v>
      </c>
      <c r="BD10" s="513" t="s">
        <v>483</v>
      </c>
      <c r="BE10" s="510">
        <v>45138</v>
      </c>
      <c r="BF10" s="513" t="s">
        <v>574</v>
      </c>
      <c r="BG10" s="508">
        <v>45401</v>
      </c>
      <c r="BH10" s="466" t="s">
        <v>484</v>
      </c>
      <c r="BI10" s="464">
        <v>45544</v>
      </c>
      <c r="BJ10" s="466" t="s">
        <v>502</v>
      </c>
      <c r="BK10" s="510">
        <v>45750</v>
      </c>
      <c r="BL10" s="513" t="s">
        <v>700</v>
      </c>
      <c r="BM10" s="508">
        <v>45912</v>
      </c>
      <c r="BN10" s="466" t="s">
        <v>706</v>
      </c>
      <c r="BO10" s="508"/>
      <c r="BP10" s="466"/>
      <c r="BQ10" s="305"/>
    </row>
    <row r="11" spans="1:985" ht="91.5" customHeight="1" x14ac:dyDescent="0.3">
      <c r="D11" s="506"/>
      <c r="E11" s="206" t="s">
        <v>405</v>
      </c>
      <c r="F11" s="469"/>
      <c r="G11" s="469"/>
      <c r="H11" s="469"/>
      <c r="I11" s="484"/>
      <c r="J11" s="469"/>
      <c r="K11" s="469"/>
      <c r="L11" s="473"/>
      <c r="M11" s="469"/>
      <c r="N11" s="469"/>
      <c r="O11" s="473"/>
      <c r="P11" s="475"/>
      <c r="Q11" s="241" t="s">
        <v>503</v>
      </c>
      <c r="R11" s="34" t="s">
        <v>365</v>
      </c>
      <c r="S11" s="25" t="s">
        <v>659</v>
      </c>
      <c r="T11" s="25" t="s">
        <v>504</v>
      </c>
      <c r="U11" s="34" t="s">
        <v>10</v>
      </c>
      <c r="V11" s="34" t="s">
        <v>330</v>
      </c>
      <c r="W11" s="34" t="str">
        <f t="shared" ref="W11" si="2">IF(OR(U11="PREVENTIVO",U11="DETECTIVO"),"PROBABILIDAD",IF(U11="CORRECTIVO","IMPACTO",""))</f>
        <v>PROBABILIDAD</v>
      </c>
      <c r="X11" s="34" t="str">
        <f t="shared" ref="X11" si="3">IF(AND(U11="PREVENTIVO",V11="AUTOMÁTICO"),"50%",IF(AND(U11="PREVENTIVO",V11="MANUAL"),"40%",IF(AND(U11="DETECTIVO",V11="AUTOMÁTICO"),"40%",IF(AND(U11="DETECTIVO",V11="MANUAL"),"30%",IF(AND(U11="CORRECTIVO",V11="AUTOMÁTICO"),"35%",IF(AND(U11="CORRECTIVO",V11="MANUAL"),"25%",""))))))</f>
        <v>40%</v>
      </c>
      <c r="Y11" s="237">
        <f>IFERROR(IF(AND(W10="Probabilidad",W11="Probabilidad"),(Y10-(Y10*X11)),IF(W11="Probabilidad",(L10-(L10*X11)),IF(W11="Impacto",Y10,""))),"")</f>
        <v>0.36</v>
      </c>
      <c r="Z11" s="179" t="str">
        <f t="shared" ref="Z11:Z67" si="4">IFERROR(IF(Y11="","",IF(Y11&lt;=0.2,"MUY BAJA",IF(Y11&lt;=0.4,"BAJA",IF(Y11&lt;=0.6,"MEDIA",IF(Y11&lt;=0.8,"ALTA",IF(Y11=1,"MUY ALTA")))))),"")</f>
        <v>BAJA</v>
      </c>
      <c r="AA11" s="179">
        <f>IFERROR(IF(AND(W10="Impacto",W11="Impacto"),(AA10-(AA10*X11)),IF(W11="Impacto",(O10-(+O10*X11)),IF(W11="Probabilidad",AA10,""))),"")</f>
        <v>0.6</v>
      </c>
      <c r="AB11" s="179" t="str">
        <f t="shared" ref="AB11" si="5">IFERROR(IF(AA11="","",IF(AA11&lt;=0.2,"LEVE",IF(AA11&lt;=0.4,"MENOR",IF(AA11&lt;=0.6,"MODERADO",IF(AA11&lt;=0.8,"MAYOR",IF(AA11=1,"CATASTRÓFICO")))))),"")</f>
        <v>MODERADO</v>
      </c>
      <c r="AC11" s="184" t="str">
        <f t="shared" ref="AC11" si="6">IFERROR(IF(OR(AND(Z11="Muy Baja",AB11="Leve"),AND(Z11="Muy Baja",AB11="Menor"),AND(Z11="Baja",AB11="Leve")),"BAJO",IF(OR(AND(Z11="Muy baja",AB11="Moderado"),AND(Z11="Baja",AB11="Menor"),AND(Z11="Baja",AB11="Moderado"),AND(Z11="Media",AB11="Leve"),AND(Z11="Media",AB11="Menor"),AND(Z11="Media",AB11="Moderado"),AND(Z11="Alta",AB11="Leve"),AND(Z11="Alta",AB11="Menor")),"MODERADO",IF(OR(AND(Z11="Muy Baja",AB11="Mayor"),AND(Z11="Baja",AB11="Mayor"),AND(Z11="Media",AB11="Mayor"),AND(Z11="Alta",AB11="Moderado"),AND(Z11="Alta",AB11="Mayor"),AND(Z11="Muy Alta",AB11="Leve"),AND(Z11="Muy Alta",AB11="Menor"),AND(Z11="Muy Alta",AB11="Moderado"),AND(Z11="Muy Alta",AB11="Mayor")),"ALTO",IF(OR(AND(Z11="Muy Baja",AB11="Catastrófico"),AND(Z11="Baja",AB11="Catastrófico"),AND(Z11="Media",AB11="Catastrófico"),AND(Z11="Alta",AB11="Catastrófico"),AND(Z11="Muy Alta",AB11="Catastrófico")),"EXTREMO","")))),"")</f>
        <v>MODERADO</v>
      </c>
      <c r="AD11" s="205">
        <v>44512</v>
      </c>
      <c r="AE11" s="214" t="s">
        <v>505</v>
      </c>
      <c r="AF11" s="240">
        <v>44707</v>
      </c>
      <c r="AG11" s="241" t="s">
        <v>506</v>
      </c>
      <c r="AH11" s="240">
        <v>44909</v>
      </c>
      <c r="AI11" s="275" t="s">
        <v>507</v>
      </c>
      <c r="AJ11" s="240">
        <v>45054</v>
      </c>
      <c r="AK11" s="276" t="s">
        <v>508</v>
      </c>
      <c r="AL11" s="486"/>
      <c r="AM11" s="25" t="s">
        <v>509</v>
      </c>
      <c r="AN11" s="486"/>
      <c r="AO11" s="25" t="s">
        <v>694</v>
      </c>
      <c r="AP11" s="480"/>
      <c r="AQ11" s="480"/>
      <c r="AR11" s="480"/>
      <c r="AS11" s="480"/>
      <c r="AT11" s="475"/>
      <c r="AU11" s="512"/>
      <c r="AV11" s="513"/>
      <c r="AW11" s="487"/>
      <c r="AX11" s="513"/>
      <c r="AY11" s="510"/>
      <c r="AZ11" s="513"/>
      <c r="BA11" s="510"/>
      <c r="BB11" s="513"/>
      <c r="BC11" s="510"/>
      <c r="BD11" s="513"/>
      <c r="BE11" s="510"/>
      <c r="BF11" s="513"/>
      <c r="BG11" s="508"/>
      <c r="BH11" s="466"/>
      <c r="BI11" s="465"/>
      <c r="BJ11" s="466"/>
      <c r="BK11" s="510"/>
      <c r="BL11" s="513"/>
      <c r="BM11" s="508"/>
      <c r="BN11" s="466"/>
      <c r="BO11" s="508"/>
      <c r="BP11" s="466"/>
      <c r="BQ11" s="305"/>
    </row>
    <row r="12" spans="1:985" ht="87" customHeight="1" x14ac:dyDescent="0.3">
      <c r="A12" s="265">
        <f>IF(OR(AP12=0,AR12=0),"",IF(AND(AP12&lt;=0.2,AR12&lt;=0.2),1,IF(AND(AP12&lt;=0.2,AR12&lt;=0.4),2,IF(AND(AP12&lt;=0.2,AR12&lt;=0.6),3,IF(AND(AP12&lt;=0.2,AR12&lt;=0.8),4,IF(AND(AP12&lt;=0.2,AR12&lt;=1),5,IF(AND(AP12&lt;=0.4,AR12&lt;=0.2),6,IF(AND(AP12&lt;=0.4,AR12&lt;=0.4),7,IF(AND(AP12&lt;=0.4,AR12&lt;=0.6),8,IF(AND(AP12&lt;=0.4,AR12&lt;=0.8),9,IF(AND(AP12&lt;=0.4,AR12&lt;=1),10,IF(AND(AP12&lt;=0.6,AR12&lt;=0.2),11,IF(AND(AP12&lt;=0.6,AR12&lt;=0.4),12,IF(AND(AP12&lt;=0.6,AR12&lt;=0.6),13,IF(AND(AP12&lt;=0.6,AR12&lt;=0.8),14,IF(AND(AP12&lt;=0.6,AR12&lt;=1),15,IF(AND(AP12&lt;=0.8,AR12&lt;=0.2),16,IF(AND(AP12&lt;=0.8,AR12&lt;=0.4),17,IF(AND(AP12&lt;=0.8,AR12&lt;=0.6),18,IF(AND(AP12&lt;=0.8,AR12&lt;=0.8),19,IF(AND(AP12&lt;=0.8,AR12&lt;=1),20,IF(AND(AP12&lt;=1,AR12&lt;=0.2),21,IF(AND(AP12&lt;=1,AR12&lt;=0.4),22,IF(AND(AP12&lt;=1,AR12&lt;=0.6),23,IF(AND(AP12&lt;=1,AR12&lt;=0.8),24,IF(AND(AP12&lt;=1,AR12&lt;=1),25,""))))))))))))))))))))))))))</f>
        <v>8</v>
      </c>
      <c r="B12" s="265">
        <f>IF(A12="","",(COUNTIF($A$8:A12,A12))/100)</f>
        <v>0.03</v>
      </c>
      <c r="C12" s="265">
        <f>IFERROR(A12+B12,"")</f>
        <v>8.0299999999999994</v>
      </c>
      <c r="D12" s="505">
        <v>7</v>
      </c>
      <c r="E12" s="206" t="s">
        <v>510</v>
      </c>
      <c r="F12" s="468" t="s">
        <v>660</v>
      </c>
      <c r="G12" s="468" t="s">
        <v>661</v>
      </c>
      <c r="H12" s="468" t="s">
        <v>473</v>
      </c>
      <c r="I12" s="483">
        <v>200</v>
      </c>
      <c r="J12" s="468" t="s">
        <v>662</v>
      </c>
      <c r="K12" s="468" t="str">
        <f>IF(I12&lt;=0,"",IF(I12&lt;=2,"Muy Baja",IF(I12&lt;=10,"Baja",IF(I12&lt;=30,"Media",IF(I12&lt;=100,"Alta",IF(I12&gt;100,"Muy Alta"))))))</f>
        <v>Muy Alta</v>
      </c>
      <c r="L12" s="471">
        <f>IF(K12="","",IF(K12="Muy Baja",0.2,IF(K12="Baja",0.4,IF(K12="Media",0.6,IF(K12="Alta",0.8,IF(K12="Muy Alta",1,))))))</f>
        <v>1</v>
      </c>
      <c r="M12" s="468" t="s">
        <v>306</v>
      </c>
      <c r="N12" s="468" t="str">
        <f>IF(OR(M12=CRITERIOS!$C$182,M12=CRITERIOS!$D$182),"Leve",IF(OR(M12=CRITERIOS!$C$183,M12=CRITERIOS!$D$183),"Menor",IF(OR(M12=CRITERIOS!$C$184,M12=CRITERIOS!$D$184),"Moderado",IF(OR(M12=CRITERIOS!$C$185,M12=CRITERIOS!$D$185),"Mayor",IF(OR(M12=CRITERIOS!$C$186,M12=CRITERIOS!$D$186),"Catastrófico","")))))</f>
        <v>Moderado</v>
      </c>
      <c r="O12" s="471">
        <f>IF(N12="","",IF(N12="Leve",0.2,IF(N12="Menor",0.4,IF(N12="Moderado",0.6,IF(N12="Mayor",0.8,IF(N12="Catastrófico",1,))))))</f>
        <v>0.6</v>
      </c>
      <c r="P12" s="474" t="str">
        <f>IF(OR(AND(K12="Muy Baja",N12="Leve"),AND(K12="Muy Baja",N12="Menor"),AND(K12="Baja",N12="Leve")),"BAJO",IF(OR(AND(K12="Muy baja",N12="Moderado"),AND(K12="Baja",N12="Menor"),AND(K12="Baja",N12="Moderado"),AND(K12="Media",N12="Leve"),AND(K12="Media",N12="Menor"),AND(K12="Media",N12="Moderado"),AND(K12="Alta",N12="Leve"),AND(K12="Alta",N12="Menor")),"MODERADO",IF(OR(AND(K12="Muy Baja",N12="Mayor"),AND(K12="Baja",N12="Mayor"),AND(K12="Media",N12="Mayor"),AND(K12="Alta",N12="Moderado"),AND(K12="Alta",N12="Mayor"),AND(K12="Muy Alta",N12="Leve"),AND(K12="Muy Alta",N12="Menor"),AND(K12="Muy Alta",N12="Moderado"),YT12="Muy Alta",N12="Mayor"),"ALTO",IF(OR(AND(K12="Muy Baja",N12="Catastrófico"),AND(K12="Baja",N12="Catastrófico"),AND(K12="Media",N12="Catastrófico"),AND(K12="Alta",N12="Catastrófico"),AND(K12="Muy Alta",N12="Catastrófico")),"EXTREMO",""))))</f>
        <v>ALTO</v>
      </c>
      <c r="Q12" s="25" t="s">
        <v>663</v>
      </c>
      <c r="R12" s="34" t="s">
        <v>366</v>
      </c>
      <c r="S12" s="25" t="s">
        <v>664</v>
      </c>
      <c r="T12" s="25" t="s">
        <v>665</v>
      </c>
      <c r="U12" s="34" t="s">
        <v>10</v>
      </c>
      <c r="V12" s="34" t="s">
        <v>330</v>
      </c>
      <c r="W12" s="34" t="str">
        <f>IF(OR(U12="PREVENTIVO",U12="DETECTIVO"),"PROBABILIDAD",IF(U12="CORRECTIVO","IMPACTO",""))</f>
        <v>PROBABILIDAD</v>
      </c>
      <c r="X12" s="34" t="str">
        <f>IF(AND(U12="PREVENTIVO",V12="AUTOMÁTICO"),"50%",IF(AND(U12="PREVENTIVO",V12="MANUAL"),"40%",IF(AND(U12="DETECTIVO",V12="AUTOMÁTICO"),"40%",IF(AND(U12="DETECTIVO",V12="MANUAL"),"30%",IF(AND(U12="CORRECTIVO",V12="AUTOMÁTICO"),"35%",IF(AND(U12="CORRECTIVO",V12="MANUAL"),"25%",""))))))</f>
        <v>40%</v>
      </c>
      <c r="Y12" s="179">
        <f>IFERROR(IF(W12="Probabilidad",(L12-(L12*X12)),IF(W12="Impacto",L12,"")),"")</f>
        <v>0.6</v>
      </c>
      <c r="Z12" s="179" t="str">
        <f>IFERROR(IF(Y12="","",IF(Y12&lt;=0.2,"MUY BAJA",IF(Y12&lt;=0.4,"BAJA",IF(Y12&lt;=0.6,"MEDIA",IF(Y12&lt;=0.8,"ALTA",IF(Y12=1,"MUY ALTA")))))),"")</f>
        <v>MEDIA</v>
      </c>
      <c r="AA12" s="179">
        <f>IFERROR(IF(W12="Impacto",(O12-(O12*X12)),IF(W12="Probabilidad",O12,"")),"")</f>
        <v>0.6</v>
      </c>
      <c r="AB12" s="179" t="str">
        <f>IFERROR(IF(AA12="","",IF(AA12&lt;=0.2,"LEVE",IF(AA12&lt;=0.4,"MENOR",IF(AA12&lt;=0.6,"MODERADO",IF(AA12&lt;=0.8,"MAYOR",IF(AA12=1,"CATASTRÓFICO")))))),"")</f>
        <v>MODERADO</v>
      </c>
      <c r="AC12" s="184" t="str">
        <f>IFERROR(IF(OR(AND(Z12="Muy Baja",AB12="Leve"),AND(Z12="Muy Baja",AB12="Menor"),AND(Z12="Baja",AB12="Leve")),"BAJO",IF(OR(AND(Z12="Muy baja",AB12="Moderado"),AND(Z12="Baja",AB12="Menor"),AND(Z12="Baja",AB12="Moderado"),AND(Z12="Media",AB12="Leve"),AND(Z12="Media",AB12="Menor"),AND(Z12="Media",AB12="Moderado"),AND(Z12="Alta",AB12="Leve"),AND(Z12="Alta",AB12="Menor")),"MODERADO",IF(OR(AND(Z12="Muy Baja",AB12="Mayor"),AND(Z12="Baja",AB12="Mayor"),AND(Z12="Media",AB12="Mayor"),AND(Z12="Alta",AB12="Moderado"),AND(Z12="Alta",AB12="Mayor"),AND(Z12="Muy Alta",AB12="Leve"),AND(Z12="Muy Alta",AB12="Menor"),AND(Z12="Muy Alta",AB12="Moderado"),AND(Z12="Muy Alta",AB12="Mayor")),"ALTO",IF(OR(AND(Z12="Muy Baja",AB12="Catastrófico"),AND(Z12="Baja",AB12="Catastrófico"),AND(Z12="Media",AB12="Catastrófico"),AND(Z12="Alta",AB12="Catastrófico"),AND(Z12="Muy Alta",AB12="Catastrófico")),"EXTREMO","")))),"")</f>
        <v>MODERADO</v>
      </c>
      <c r="AD12" s="477"/>
      <c r="AE12" s="475"/>
      <c r="AF12" s="216">
        <v>44707</v>
      </c>
      <c r="AG12" s="217" t="s">
        <v>511</v>
      </c>
      <c r="AH12" s="218">
        <v>44909</v>
      </c>
      <c r="AI12" s="37" t="s">
        <v>512</v>
      </c>
      <c r="AJ12" s="231">
        <v>45054</v>
      </c>
      <c r="AK12" s="241" t="s">
        <v>513</v>
      </c>
      <c r="AL12" s="486"/>
      <c r="AM12" s="241" t="s">
        <v>514</v>
      </c>
      <c r="AN12" s="486"/>
      <c r="AO12" s="241" t="s">
        <v>514</v>
      </c>
      <c r="AP12" s="479">
        <f>IF(Y12="","",MIN(Y12:Y14))</f>
        <v>0.216</v>
      </c>
      <c r="AQ12" s="479" t="str">
        <f>IFERROR(IF(AP12="","",IF(AP12&lt;=0.2,"MUY BAJA",IF(AP12&lt;=0.4,"BAJA",IF(AP12&lt;=0.6,"MEDIA",IF(AP12&lt;=0.8,"ALTA",IF(AP12=1,"MUY ALTA")))))),"")</f>
        <v>BAJA</v>
      </c>
      <c r="AR12" s="479">
        <f>IF(AA12="","",MIN(AA12:AA13))</f>
        <v>0.6</v>
      </c>
      <c r="AS12" s="479" t="str">
        <f>IFERROR(IF(AR12="","",IF(AR12&lt;=0.2,"LEVE",IF(AR12&lt;=0.4,"MENOR",IF(AR12&lt;=0.6,"MODERADO",IF(AR12&lt;=0.8,"MAYOR",IF(AR12=1,"CATASTRÓFICO")))))),"")</f>
        <v>MODERADO</v>
      </c>
      <c r="AT12" s="474" t="str">
        <f>IFERROR(IF(OR(AND(AQ12="Muy Baja",AS12="Leve"),AND(AQ12="Muy Baja",AS12="Menor"),AND(AQ12="Baja",AS12="Leve")),"BAJO",IF(OR(AND(AQ12="Muy baja",AS12="Moderado"),AND(AQ12="Baja",AS12="Menor"),AND(AQ12="Baja",AS12="Moderado"),AND(AQ12="Media",AS12="Leve"),AND(AQ12="Media",AS12="Menor"),AND(AQ12="Media",AS12="Moderado"),AND(AQ12="Alta",AS12="Leve"),AND(AQ12="Alta",AS12="Menor")),"MODERADO",IF(OR(AND(AQ12="Muy Baja",AS12="Mayor"),AND(AQ12="Baja",AS12="Mayor"),AND(AQ12="Media",AS12="Mayor"),AND(AQ12="Alta",AS12="Moderado"),AND(AQ12="Alta",AS12="Mayor"),AND(AQ12="Muy Alta",AS12="Leve"),AND(AQ12="Muy Alta",AS12="Menor"),AND(AQ12="Muy Alta",AS12="Moderado"),AND(AQ12="Muy Alta",AS12="Mayor")),"ALTO",IF(OR(AND(AQ12="Muy Baja",AS12="Catastrófico"),AND(AQ12="Baja",AS12="Catastrófico"),AND(AQ12="Media",AS12="Catastrófico"),AND(AQ12="Alta",AS12="Catastrófico"),AND(AQ12="Muy Alta",AS12="Catastrófico")),"EXTREMO","")))),"")</f>
        <v>MODERADO</v>
      </c>
      <c r="AU12" s="514">
        <v>44266</v>
      </c>
      <c r="AV12" s="468" t="s">
        <v>515</v>
      </c>
      <c r="AW12" s="485">
        <v>44419</v>
      </c>
      <c r="AX12" s="533" t="s">
        <v>582</v>
      </c>
      <c r="AY12" s="485">
        <v>44585</v>
      </c>
      <c r="AZ12" s="468" t="s">
        <v>516</v>
      </c>
      <c r="BA12" s="485">
        <v>44789</v>
      </c>
      <c r="BB12" s="468" t="s">
        <v>483</v>
      </c>
      <c r="BC12" s="485"/>
      <c r="BD12" s="468"/>
      <c r="BE12" s="485">
        <v>45138</v>
      </c>
      <c r="BF12" s="533" t="s">
        <v>703</v>
      </c>
      <c r="BG12" s="464">
        <v>45401</v>
      </c>
      <c r="BH12" s="458" t="s">
        <v>484</v>
      </c>
      <c r="BI12" s="464">
        <v>45560</v>
      </c>
      <c r="BJ12" s="458" t="s">
        <v>517</v>
      </c>
      <c r="BK12" s="485">
        <v>45750</v>
      </c>
      <c r="BL12" s="491" t="s">
        <v>700</v>
      </c>
      <c r="BM12" s="464">
        <v>45912</v>
      </c>
      <c r="BN12" s="458" t="s">
        <v>706</v>
      </c>
      <c r="BO12" s="464"/>
      <c r="BP12" s="458"/>
      <c r="BQ12" s="305"/>
    </row>
    <row r="13" spans="1:985" ht="80.25" customHeight="1" x14ac:dyDescent="0.3">
      <c r="D13" s="506"/>
      <c r="E13" s="206" t="s">
        <v>396</v>
      </c>
      <c r="F13" s="469"/>
      <c r="G13" s="469"/>
      <c r="H13" s="469"/>
      <c r="I13" s="484"/>
      <c r="J13" s="469"/>
      <c r="K13" s="469"/>
      <c r="L13" s="473"/>
      <c r="M13" s="469"/>
      <c r="N13" s="469"/>
      <c r="O13" s="473"/>
      <c r="P13" s="475"/>
      <c r="Q13" s="25" t="s">
        <v>503</v>
      </c>
      <c r="R13" s="34" t="s">
        <v>365</v>
      </c>
      <c r="S13" s="25" t="s">
        <v>518</v>
      </c>
      <c r="T13" s="25" t="s">
        <v>666</v>
      </c>
      <c r="U13" s="34" t="s">
        <v>10</v>
      </c>
      <c r="V13" s="34" t="s">
        <v>330</v>
      </c>
      <c r="W13" s="34" t="str">
        <f t="shared" ref="W13:W15" si="7">IF(OR(U13="PREVENTIVO",U13="DETECTIVO"),"PROBABILIDAD",IF(U13="CORRECTIVO","IMPACTO",""))</f>
        <v>PROBABILIDAD</v>
      </c>
      <c r="X13" s="34" t="str">
        <f t="shared" ref="X13:X15" si="8">IF(AND(U13="PREVENTIVO",V13="AUTOMÁTICO"),"50%",IF(AND(U13="PREVENTIVO",V13="MANUAL"),"40%",IF(AND(U13="DETECTIVO",V13="AUTOMÁTICO"),"40%",IF(AND(U13="DETECTIVO",V13="MANUAL"),"30%",IF(AND(U13="CORRECTIVO",V13="AUTOMÁTICO"),"35%",IF(AND(U13="CORRECTIVO",V13="MANUAL"),"25%",""))))))</f>
        <v>40%</v>
      </c>
      <c r="Y13" s="237">
        <f>IFERROR(IF(AND(W12="Probabilidad",W13="Probabilidad"),(Y12-(Y12*X13)),IF(W13="Probabilidad",(L12-(L12*X13)),IF(W13="Impacto",Y12,""))),"")</f>
        <v>0.36</v>
      </c>
      <c r="Z13" s="179" t="str">
        <f t="shared" si="4"/>
        <v>BAJA</v>
      </c>
      <c r="AA13" s="179">
        <f>IFERROR(IF(AND(W12="Impacto",W13="Impacto"),(AA12-(AA12*X13)),IF(W13="Impacto",(O12-(+O12*X13)),IF(W13="Probabilidad",AA12,""))),"")</f>
        <v>0.6</v>
      </c>
      <c r="AB13" s="179" t="str">
        <f t="shared" ref="AB13:AB15" si="9">IFERROR(IF(AA13="","",IF(AA13&lt;=0.2,"LEVE",IF(AA13&lt;=0.4,"MENOR",IF(AA13&lt;=0.6,"MODERADO",IF(AA13&lt;=0.8,"MAYOR",IF(AA13=1,"CATASTRÓFICO")))))),"")</f>
        <v>MODERADO</v>
      </c>
      <c r="AC13" s="184" t="str">
        <f t="shared" ref="AC13:AC15" si="10">IFERROR(IF(OR(AND(Z13="Muy Baja",AB13="Leve"),AND(Z13="Muy Baja",AB13="Menor"),AND(Z13="Baja",AB13="Leve")),"BAJO",IF(OR(AND(Z13="Muy baja",AB13="Moderado"),AND(Z13="Baja",AB13="Menor"),AND(Z13="Baja",AB13="Moderado"),AND(Z13="Media",AB13="Leve"),AND(Z13="Media",AB13="Menor"),AND(Z13="Media",AB13="Moderado"),AND(Z13="Alta",AB13="Leve"),AND(Z13="Alta",AB13="Menor")),"MODERADO",IF(OR(AND(Z13="Muy Baja",AB13="Mayor"),AND(Z13="Baja",AB13="Mayor"),AND(Z13="Media",AB13="Mayor"),AND(Z13="Alta",AB13="Moderado"),AND(Z13="Alta",AB13="Mayor"),AND(Z13="Muy Alta",AB13="Leve"),AND(Z13="Muy Alta",AB13="Menor"),AND(Z13="Muy Alta",AB13="Moderado"),AND(Z13="Muy Alta",AB13="Mayor")),"ALTO",IF(OR(AND(Z13="Muy Baja",AB13="Catastrófico"),AND(Z13="Baja",AB13="Catastrófico"),AND(Z13="Media",AB13="Catastrófico"),AND(Z13="Alta",AB13="Catastrófico"),AND(Z13="Muy Alta",AB13="Catastrófico")),"EXTREMO","")))),"")</f>
        <v>MODERADO</v>
      </c>
      <c r="AD13" s="478"/>
      <c r="AE13" s="476"/>
      <c r="AF13" s="216">
        <v>44707</v>
      </c>
      <c r="AG13" s="217" t="s">
        <v>506</v>
      </c>
      <c r="AH13" s="218">
        <v>44909</v>
      </c>
      <c r="AI13" s="37" t="s">
        <v>507</v>
      </c>
      <c r="AJ13" s="240">
        <v>45054</v>
      </c>
      <c r="AK13" s="221" t="s">
        <v>519</v>
      </c>
      <c r="AL13" s="486"/>
      <c r="AM13" s="279" t="s">
        <v>520</v>
      </c>
      <c r="AN13" s="486"/>
      <c r="AO13" s="279" t="s">
        <v>695</v>
      </c>
      <c r="AP13" s="480"/>
      <c r="AQ13" s="480"/>
      <c r="AR13" s="480"/>
      <c r="AS13" s="480"/>
      <c r="AT13" s="475"/>
      <c r="AU13" s="515"/>
      <c r="AV13" s="469"/>
      <c r="AW13" s="469"/>
      <c r="AX13" s="534"/>
      <c r="AY13" s="486"/>
      <c r="AZ13" s="469"/>
      <c r="BA13" s="486"/>
      <c r="BB13" s="469"/>
      <c r="BC13" s="486"/>
      <c r="BD13" s="469"/>
      <c r="BE13" s="486"/>
      <c r="BF13" s="534"/>
      <c r="BG13" s="536"/>
      <c r="BH13" s="459"/>
      <c r="BI13" s="467"/>
      <c r="BJ13" s="459"/>
      <c r="BK13" s="486"/>
      <c r="BL13" s="537"/>
      <c r="BM13" s="536"/>
      <c r="BN13" s="459"/>
      <c r="BO13" s="536"/>
      <c r="BP13" s="459"/>
      <c r="BQ13" s="305"/>
    </row>
    <row r="14" spans="1:985" ht="83.4" customHeight="1" x14ac:dyDescent="0.3">
      <c r="D14" s="506"/>
      <c r="E14" s="206" t="s">
        <v>405</v>
      </c>
      <c r="F14" s="469"/>
      <c r="G14" s="469"/>
      <c r="H14" s="469"/>
      <c r="I14" s="484"/>
      <c r="J14" s="469"/>
      <c r="K14" s="469"/>
      <c r="L14" s="473"/>
      <c r="M14" s="469"/>
      <c r="N14" s="469"/>
      <c r="O14" s="473"/>
      <c r="P14" s="475"/>
      <c r="Q14" s="25" t="s">
        <v>521</v>
      </c>
      <c r="R14" s="34" t="s">
        <v>364</v>
      </c>
      <c r="S14" s="34" t="s">
        <v>522</v>
      </c>
      <c r="T14" s="25" t="s">
        <v>523</v>
      </c>
      <c r="U14" s="34" t="s">
        <v>10</v>
      </c>
      <c r="V14" s="34" t="s">
        <v>330</v>
      </c>
      <c r="W14" s="34" t="str">
        <f t="shared" si="7"/>
        <v>PROBABILIDAD</v>
      </c>
      <c r="X14" s="34" t="str">
        <f t="shared" si="8"/>
        <v>40%</v>
      </c>
      <c r="Y14" s="237">
        <f>IFERROR(IF(AND(W13="Probabilidad",W14="Probabilidad"),(Y13-(Y13*X14)),IF(AND(W13="Impacto",W14="Probabilidad"),(Y12-(Y12*X14)),IF(W14="Impacto",Y13,""))),"")</f>
        <v>0.216</v>
      </c>
      <c r="Z14" s="179" t="str">
        <f t="shared" si="4"/>
        <v>BAJA</v>
      </c>
      <c r="AA14" s="179">
        <f>IFERROR(IF(AND(W13="Impacto",W14="Impacto"),(AA13-(AA13*X14)),IF(AND(W13="Probabilidad",W14="Impacto"),(AA12-(AA12*X14)),IF(W14="Probabilidad",AA13,""))),"")</f>
        <v>0.6</v>
      </c>
      <c r="AB14" s="179" t="str">
        <f t="shared" si="9"/>
        <v>MODERADO</v>
      </c>
      <c r="AC14" s="184" t="str">
        <f t="shared" si="10"/>
        <v>MODERADO</v>
      </c>
      <c r="AD14" s="238"/>
      <c r="AE14" s="239"/>
      <c r="AF14" s="216" t="s">
        <v>524</v>
      </c>
      <c r="AG14" s="219" t="s">
        <v>524</v>
      </c>
      <c r="AH14" s="218">
        <v>44909</v>
      </c>
      <c r="AI14" s="37" t="s">
        <v>525</v>
      </c>
      <c r="AJ14" s="232">
        <v>45054</v>
      </c>
      <c r="AK14" s="220" t="s">
        <v>508</v>
      </c>
      <c r="AL14" s="486"/>
      <c r="AM14" s="220" t="s">
        <v>509</v>
      </c>
      <c r="AN14" s="486"/>
      <c r="AO14" s="279" t="s">
        <v>696</v>
      </c>
      <c r="AP14" s="480"/>
      <c r="AQ14" s="480"/>
      <c r="AR14" s="480"/>
      <c r="AS14" s="480"/>
      <c r="AT14" s="475"/>
      <c r="AU14" s="515"/>
      <c r="AV14" s="469"/>
      <c r="AW14" s="469"/>
      <c r="AX14" s="534"/>
      <c r="AY14" s="486"/>
      <c r="AZ14" s="469"/>
      <c r="BA14" s="486"/>
      <c r="BB14" s="469"/>
      <c r="BC14" s="486"/>
      <c r="BD14" s="469"/>
      <c r="BE14" s="486"/>
      <c r="BF14" s="534"/>
      <c r="BG14" s="536"/>
      <c r="BH14" s="459"/>
      <c r="BI14" s="467"/>
      <c r="BJ14" s="459"/>
      <c r="BK14" s="486"/>
      <c r="BL14" s="537"/>
      <c r="BM14" s="536"/>
      <c r="BN14" s="459"/>
      <c r="BO14" s="536"/>
      <c r="BP14" s="459"/>
      <c r="BQ14" s="305"/>
    </row>
    <row r="15" spans="1:985" ht="71.400000000000006" customHeight="1" x14ac:dyDescent="0.3">
      <c r="D15" s="532"/>
      <c r="E15" s="206" t="s">
        <v>413</v>
      </c>
      <c r="F15" s="470"/>
      <c r="G15" s="470"/>
      <c r="H15" s="470"/>
      <c r="I15" s="525"/>
      <c r="J15" s="470"/>
      <c r="K15" s="470"/>
      <c r="L15" s="472"/>
      <c r="M15" s="470"/>
      <c r="N15" s="470"/>
      <c r="O15" s="472"/>
      <c r="P15" s="476"/>
      <c r="Q15" s="25" t="s">
        <v>526</v>
      </c>
      <c r="R15" s="34" t="s">
        <v>364</v>
      </c>
      <c r="S15" s="34" t="s">
        <v>527</v>
      </c>
      <c r="T15" s="25" t="s">
        <v>528</v>
      </c>
      <c r="U15" s="34" t="s">
        <v>10</v>
      </c>
      <c r="V15" s="34" t="s">
        <v>330</v>
      </c>
      <c r="W15" s="34" t="str">
        <f t="shared" si="7"/>
        <v>PROBABILIDAD</v>
      </c>
      <c r="X15" s="34" t="str">
        <f t="shared" si="8"/>
        <v>40%</v>
      </c>
      <c r="Y15" s="237">
        <f>IFERROR(IF(AND(W14="Probabilidad",W15="Probabilidad"),(Y14-(Y14*X15)),IF(AND(W14="Impacto",W15="Probabilidad"),(Y13-(Y13*X15)),IF(W15="Impacto",Y14,""))),"")</f>
        <v>0.12959999999999999</v>
      </c>
      <c r="Z15" s="179" t="str">
        <f t="shared" si="4"/>
        <v>MUY BAJA</v>
      </c>
      <c r="AA15" s="179">
        <f>IFERROR(IF(AND(W14="Impacto",W15="Impacto"),(AA14-(AA14*X15)),IF(AND(W14="Probabilidad",W15="Impacto"),(AA13-(AA13*X15)),IF(W15="Probabilidad",AA14,""))),"")</f>
        <v>0.6</v>
      </c>
      <c r="AB15" s="179" t="str">
        <f t="shared" si="9"/>
        <v>MODERADO</v>
      </c>
      <c r="AC15" s="184" t="str">
        <f t="shared" si="10"/>
        <v>MODERADO</v>
      </c>
      <c r="AD15" s="238"/>
      <c r="AE15" s="239"/>
      <c r="AF15" s="216"/>
      <c r="AG15" s="219"/>
      <c r="AH15" s="277"/>
      <c r="AI15" s="278"/>
      <c r="AJ15" s="184"/>
      <c r="AK15" s="184"/>
      <c r="AL15" s="487"/>
      <c r="AM15" s="220" t="s">
        <v>529</v>
      </c>
      <c r="AN15" s="487"/>
      <c r="AO15" s="279" t="s">
        <v>697</v>
      </c>
      <c r="AP15" s="481"/>
      <c r="AQ15" s="481"/>
      <c r="AR15" s="481"/>
      <c r="AS15" s="481"/>
      <c r="AT15" s="476"/>
      <c r="AU15" s="516"/>
      <c r="AV15" s="470"/>
      <c r="AW15" s="470"/>
      <c r="AX15" s="535"/>
      <c r="AY15" s="487"/>
      <c r="AZ15" s="470"/>
      <c r="BA15" s="487"/>
      <c r="BB15" s="470"/>
      <c r="BC15" s="487"/>
      <c r="BD15" s="470"/>
      <c r="BE15" s="487"/>
      <c r="BF15" s="535"/>
      <c r="BG15" s="488"/>
      <c r="BH15" s="460"/>
      <c r="BI15" s="465"/>
      <c r="BJ15" s="460"/>
      <c r="BK15" s="487"/>
      <c r="BL15" s="492"/>
      <c r="BM15" s="488"/>
      <c r="BN15" s="460"/>
      <c r="BO15" s="488"/>
      <c r="BP15" s="460"/>
      <c r="BQ15" s="305"/>
    </row>
    <row r="16" spans="1:985" ht="45" customHeight="1" x14ac:dyDescent="0.3">
      <c r="A16" s="265" t="str">
        <f>IF(OR(AP16=0,AR16=0),"",IF(AND(AP16&lt;=0.2,AR16&lt;=0.2),1,IF(AND(AP16&lt;=0.2,AR16&lt;=0.4),2,IF(AND(AP16&lt;=0.2,AR16&lt;=0.6),3,IF(AND(AP16&lt;=0.2,AR16&lt;=0.8),4,IF(AND(AP16&lt;=0.2,AR16&lt;=1),5,IF(AND(AP16&lt;=0.4,AR16&lt;=0.2),6,IF(AND(AP16&lt;=0.4,AR16&lt;=0.4),7,IF(AND(AP16&lt;=0.4,AR16&lt;=0.6),8,IF(AND(AP16&lt;=0.4,AR16&lt;=0.8),9,IF(AND(AP16&lt;=0.4,AR16&lt;=1),10,IF(AND(AP16&lt;=0.6,AR16&lt;=0.2),11,IF(AND(AP16&lt;=0.6,AR16&lt;=0.4),12,IF(AND(AP16&lt;=0.6,AR16&lt;=0.6),13,IF(AND(AP16&lt;=0.6,AR16&lt;=0.8),14,IF(AND(AP16&lt;=0.6,AR16&lt;=1),15,IF(AND(AP16&lt;=0.8,AR16&lt;=0.2),16,IF(AND(AP16&lt;=0.8,AR16&lt;=0.4),17,IF(AND(AP16&lt;=0.8,AR16&lt;=0.6),18,IF(AND(AP16&lt;=0.8,AR16&lt;=0.8),19,IF(AND(AP16&lt;=0.8,AR16&lt;=1),20,IF(AND(AP16&lt;=1,AR16&lt;=0.2),21,IF(AND(AP16&lt;=1,AR16&lt;=0.4),22,IF(AND(AP16&lt;=1,AR16&lt;=0.6),23,IF(AND(AP16&lt;=1,AR16&lt;=0.8),24,IF(AND(AP16&lt;=1,AR16&lt;=1),25,""))))))))))))))))))))))))))</f>
        <v/>
      </c>
      <c r="B16" s="265" t="str">
        <f>IF(A16="","",1/100)</f>
        <v/>
      </c>
      <c r="C16" s="265" t="str">
        <f>IFERROR(A16+B16,"")</f>
        <v/>
      </c>
      <c r="D16" s="511">
        <v>4</v>
      </c>
      <c r="E16" s="461" t="s">
        <v>701</v>
      </c>
      <c r="F16" s="25"/>
      <c r="G16" s="25"/>
      <c r="H16" s="25"/>
      <c r="I16" s="34"/>
      <c r="J16" s="25"/>
      <c r="K16" s="34" t="str">
        <f>IF(I16&lt;=0,"",IF(I16&lt;=2,"Muy Baja",IF(I16&lt;=24,"Baja",IF(I16&lt;=500,"Media",IF(I16&lt;=5000,"Alta",IF(I16&gt;5000,"Muy Alta"))))))</f>
        <v/>
      </c>
      <c r="L16" s="34" t="str">
        <f>IF(K16="","",IF(K16="Muy Baja",0.2,IF(K16="Baja",0.4,IF(K16="Media",0.6,IF(K16="Alta",0.8,IF(K16="Muy Alta",1,))))))</f>
        <v/>
      </c>
      <c r="M16" s="34"/>
      <c r="N16" s="34" t="str">
        <f>IF(OR(M16=CRITERIOS!$C$182,M16=CRITERIOS!$D$182),"Leve",IF(OR(M16=CRITERIOS!$C$183,M16=CRITERIOS!$D$183),"Menor",IF(OR(M16=CRITERIOS!$C$184,M16=CRITERIOS!$D$184),"Moderado",IF(OR(M16=CRITERIOS!$C$185,M16=CRITERIOS!$D$185),"Mayor",IF(OR(M16=CRITERIOS!$C$186,M16=CRITERIOS!$D$186),"Catastrófico","")))))</f>
        <v/>
      </c>
      <c r="O16" s="34" t="str">
        <f>IF(N16="","",IF(N16="Leve",0.2,IF(N16="Menor",0.4,IF(N16="Moderado",0.6,IF(N16="Mayor",0.8,IF(N16="Catastrófico",1,))))))</f>
        <v/>
      </c>
      <c r="P16" s="184" t="str">
        <f>IF(OR(AND(K16="Muy Baja",N16="Leve"),AND(K16="Muy Baja",N16="Menor"),AND(K16="Baja",N16="Leve")),"BAJO",IF(OR(AND(K16="Muy baja",N16="Moderado"),AND(K16="Baja",N16="Menor"),AND(K16="Baja",N16="Moderado"),AND(K16="Media",N16="Leve"),AND(K16="Media",N16="Menor"),AND(K16="Media",N16="Moderado"),AND(K16="Alta",N16="Leve"),AND(K16="Alta",N16="Menor")),"MODERADO",IF(OR(AND(K16="Muy Baja",N16="Mayor"),AND(K16="Baja",N16="Mayor"),AND(K16="Media",N16="Mayor"),AND(K16="Alta",N16="Moderado"),AND(K16="Alta",N16="Mayor"),AND(K16="Muy Alta",N16="Leve"),AND(K16="Muy Alta",N16="Menor"),AND(K16="Muy Alta",N16="Moderado"),YT16="Muy Alta",N16="Mayor"),"ALTO",IF(OR(AND(K16="Muy Baja",N16="Catastrófico"),AND(K16="Baja",N16="Catastrófico"),AND(K16="Media",N16="Catastrófico"),AND(K16="Alta",N16="Catastrófico"),AND(K16="Muy Alta",N16="Catastrófico")),"EXTREMO",""))))</f>
        <v/>
      </c>
      <c r="Q16" s="25"/>
      <c r="R16" s="34"/>
      <c r="S16" s="266"/>
      <c r="T16" s="25"/>
      <c r="U16" s="34"/>
      <c r="V16" s="34"/>
      <c r="W16" s="34" t="str">
        <f>IF(OR(U16="PREVENTIVO",U16="DETECTIVO"),"PROBABILIDAD",IF(U16="CORRECTIVO","IMPACTO",""))</f>
        <v/>
      </c>
      <c r="X16" s="34" t="str">
        <f>IF(AND(U16="PREVENTIVO",V16="AUTOMÁTICO"),"50%",IF(AND(U16="PREVENTIVO",V16="MANUAL"),"40%",IF(AND(U16="DETECTIVO",V16="AUTOMÁTICO"),"40%",IF(AND(U16="DETECTIVO",V16="MANUAL"),"30%",IF(AND(U16="CORRECTIVO",V16="AUTOMÁTICO"),"35%",IF(AND(U16="CORRECTIVO",V16="MANUAL"),"25%",""))))))</f>
        <v/>
      </c>
      <c r="Y16" s="179" t="str">
        <f>IFERROR(IF(W16="Probabilidad",(L16-(L16*X16)),IF(W16="Impacto",L16,"")),"")</f>
        <v/>
      </c>
      <c r="Z16" s="179" t="str">
        <f>IFERROR(IF(Y16="","",IF(Y16&lt;=0.2,"MUY BAJA",IF(Y16&lt;=0.4,"BAJA",IF(Y16&lt;=0.6,"MEDIA",IF(Y16&lt;=0.8,"ALTA",IF(Y16=1,"MUY ALTA")))))),"")</f>
        <v/>
      </c>
      <c r="AA16" s="179" t="str">
        <f>IFERROR(IF(W16="Impacto",(O16-(O16*X16)),IF(W16="Probabilidad",O16,"")),"")</f>
        <v/>
      </c>
      <c r="AB16" s="179" t="str">
        <f>IFERROR(IF(AA16="","",IF(AA16&lt;=0.2,"LEVE",IF(AA16&lt;=0.4,"MENOR",IF(AA16&lt;=0.6,"MODERADO",IF(AA16&lt;=0.8,"MAYOR",IF(AA16=1,"CATASTRÓFICO")))))),"")</f>
        <v/>
      </c>
      <c r="AC16" s="184" t="str">
        <f>IFERROR(IF(OR(AND(Z16="Muy Baja",AB16="Leve"),AND(Z16="Muy Baja",AB16="Menor"),AND(Z16="Baja",AB16="Leve")),"BAJO",IF(OR(AND(Z16="Muy baja",AB16="Moderado"),AND(Z16="Baja",AB16="Menor"),AND(Z16="Baja",AB16="Moderado"),AND(Z16="Media",AB16="Leve"),AND(Z16="Media",AB16="Menor"),AND(Z16="Media",AB16="Moderado"),AND(Z16="Alta",AB16="Leve"),AND(Z16="Alta",AB16="Menor")),"MODERADO",IF(OR(AND(Z16="Muy Baja",AB16="Mayor"),AND(Z16="Baja",AB16="Mayor"),AND(Z16="Media",AB16="Mayor"),AND(Z16="Alta",AB16="Moderado"),AND(Z16="Alta",AB16="Mayor"),AND(Z16="Muy Alta",AB16="Leve"),AND(Z16="Muy Alta",AB16="Menor"),AND(Z16="Muy Alta",AB16="Moderado"),AND(Z16="Muy Alta",AB16="Mayor")),"ALTO",IF(OR(AND(Z16="Muy Baja",AB16="Catastrófico"),AND(Z16="Baja",AB16="Catastrófico"),AND(Z16="Media",AB16="Catastrófico"),AND(Z16="Alta",AB16="Catastrófico"),AND(Z16="Muy Alta",AB16="Catastrófico")),"EXTREMO","")))),"")</f>
        <v/>
      </c>
      <c r="AD16" s="184"/>
      <c r="AE16" s="184"/>
      <c r="AF16" s="184"/>
      <c r="AG16" s="184"/>
      <c r="AH16" s="239"/>
      <c r="AI16" s="239"/>
      <c r="AJ16" s="239"/>
      <c r="AK16" s="239"/>
      <c r="AL16" s="239"/>
      <c r="AM16" s="239"/>
      <c r="AN16" s="239"/>
      <c r="AO16" s="239"/>
      <c r="AP16" s="489" t="str">
        <f>IF(Y16="","",MIN(Y16:Y20))</f>
        <v/>
      </c>
      <c r="AQ16" s="481" t="str">
        <f>IFERROR(IF(AP16="","",IF(Y16&lt;=0.2,"MUY BAJA",IF(AP16&lt;=0.4,"BAJA",IF(AP16&lt;=0.6,"MEDIA",IF(AP16&lt;=0.8,"ALTA",IF(AP16=1,"MUY ALTA")))))),"")</f>
        <v/>
      </c>
      <c r="AR16" s="489" t="str">
        <f>IF(AA16="","",MIN(AA16:AA20))</f>
        <v/>
      </c>
      <c r="AS16" s="481" t="str">
        <f>IFERROR(IF(AR16="","",IF(AR16&lt;=0.2,"LEVE",IF(AR16&lt;=0.4,"MENOR",IF(AR16&lt;=0.6,"MODERADO",IF(AR16&lt;=0.8,"MAYOR",IF(AR16=1,"CATASTRÓFICO")))))),"")</f>
        <v/>
      </c>
      <c r="AT16" s="476" t="str">
        <f>IFERROR(IF(OR(AND(AQ16="Muy Baja",AS16="Leve"),AND(AQ16="Muy Baja",AS16="Menor"),AND(AQ16="Baja",AS16="Leve")),"BAJO",IF(OR(AND(AQ16="Muy baja",AS16="Moderado"),AND(AQ16="Baja",AS16="Menor"),AND(AQ16="Baja",AS16="Moderado"),AND(AQ16="Media",AS16="Leve"),AND(AQ16="Media",AS16="Menor"),AND(AQ16="Media",AS16="Moderado"),AND(AQ16="Alta",AS16="Leve"),AND(AQ16="Alta",AS16="Menor")),"MODERADO",IF(OR(AND(AQ16="Muy Baja",AS16="Mayor"),AND(AQ16="Baja",AS16="Mayor"),AND(AQ16="Media",AS16="Mayor"),AND(AQ16="Alta",AS16="Moderado"),AND(AQ16="Alta",AS16="Mayor"),AND(AQ16="Muy Alta",AS16="Leve"),AND(AQ16="Muy Alta",AS16="Menor"),AND(AQ16="Muy Alta",AS16="Moderado"),AND(AQ16="Muy Alta",AS16="Mayor")),"ALTO",IF(OR(AND(AQ16="Muy Baja",AS16="Catastrófico"),AND(AQ16="Baja",AS16="Catastrófico"),AND(AQ16="Media",AS16="Catastrófico"),AND(AQ16="Alta",AS16="Catastrófico"),AND(AQ16="Muy Alta",AS16="Catastrófico")),"EXTREMO","")))),"")</f>
        <v/>
      </c>
      <c r="AU16" s="512"/>
      <c r="AV16" s="490"/>
      <c r="AW16" s="468"/>
      <c r="AX16" s="468"/>
      <c r="AY16" s="510"/>
      <c r="AZ16" s="490"/>
      <c r="BA16" s="510"/>
      <c r="BB16" s="490"/>
      <c r="BC16" s="510"/>
      <c r="BD16" s="490"/>
      <c r="BE16" s="508"/>
      <c r="BF16" s="509"/>
      <c r="BG16" s="531"/>
      <c r="BH16" s="531"/>
      <c r="BI16" s="531"/>
      <c r="BJ16" s="531"/>
      <c r="BK16" s="510">
        <v>45750</v>
      </c>
      <c r="BL16" s="461" t="s">
        <v>701</v>
      </c>
      <c r="BM16" s="530">
        <v>45912</v>
      </c>
      <c r="BN16" s="531" t="s">
        <v>709</v>
      </c>
      <c r="BO16" s="530"/>
      <c r="BP16" s="531"/>
      <c r="BQ16" s="305"/>
    </row>
    <row r="17" spans="1:69" ht="45" customHeight="1" x14ac:dyDescent="0.3">
      <c r="D17" s="511"/>
      <c r="E17" s="462"/>
      <c r="F17" s="25"/>
      <c r="G17" s="25"/>
      <c r="H17" s="25"/>
      <c r="I17" s="34"/>
      <c r="J17" s="25"/>
      <c r="K17" s="34"/>
      <c r="L17" s="34"/>
      <c r="M17" s="34"/>
      <c r="N17" s="34"/>
      <c r="O17" s="34"/>
      <c r="P17" s="184"/>
      <c r="Q17" s="25"/>
      <c r="R17" s="34"/>
      <c r="S17" s="266"/>
      <c r="T17" s="25"/>
      <c r="U17" s="34"/>
      <c r="V17" s="34"/>
      <c r="W17" s="34" t="str">
        <f t="shared" ref="W17:W18" si="11">IF(OR(U17="PREVENTIVO",U17="DETECTIVO"),"PROBABILIDAD",IF(U17="CORRECTIVO","IMPACTO",""))</f>
        <v/>
      </c>
      <c r="X17" s="34" t="str">
        <f t="shared" ref="X17:X18" si="12">IF(AND(U17="PREVENTIVO",V17="AUTOMÁTICO"),"50%",IF(AND(U17="PREVENTIVO",V17="MANUAL"),"40%",IF(AND(U17="DETECTIVO",V17="AUTOMÁTICO"),"40%",IF(AND(U17="DETECTIVO",V17="MANUAL"),"30%",IF(AND(U17="CORRECTIVO",V17="AUTOMÁTICO"),"35%",IF(AND(U17="CORRECTIVO",V17="MANUAL"),"25%",""))))))</f>
        <v/>
      </c>
      <c r="Y17" s="237" t="str">
        <f>IFERROR(IF(AND(W16="Probabilidad",W17="Probabilidad"),(Y16-(Y16*X17)),IF(W17="Probabilidad",(L16-(L16*X17)),IF(W17="Impacto",Y16,""))),"")</f>
        <v/>
      </c>
      <c r="Z17" s="179" t="str">
        <f t="shared" si="4"/>
        <v/>
      </c>
      <c r="AA17" s="179" t="str">
        <f>IFERROR(IF(AND(W16="Impacto",W17="Impacto"),(AA16-(AA16*X17)),IF(W17="Impacto",(O16-(+O16*X17)),IF(W17="Probabilidad",AA16,""))),"")</f>
        <v/>
      </c>
      <c r="AB17" s="179" t="str">
        <f t="shared" ref="AB17:AB18" si="13">IFERROR(IF(AA17="","",IF(AA17&lt;=0.2,"LEVE",IF(AA17&lt;=0.4,"MENOR",IF(AA17&lt;=0.6,"MODERADO",IF(AA17&lt;=0.8,"MAYOR",IF(AA17=1,"CATASTRÓFICO")))))),"")</f>
        <v/>
      </c>
      <c r="AC17" s="184" t="str">
        <f t="shared" ref="AC17:AC18" si="14">IFERROR(IF(OR(AND(Z17="Muy Baja",AB17="Leve"),AND(Z17="Muy Baja",AB17="Menor"),AND(Z17="Baja",AB17="Leve")),"BAJO",IF(OR(AND(Z17="Muy baja",AB17="Moderado"),AND(Z17="Baja",AB17="Menor"),AND(Z17="Baja",AB17="Moderado"),AND(Z17="Media",AB17="Leve"),AND(Z17="Media",AB17="Menor"),AND(Z17="Media",AB17="Moderado"),AND(Z17="Alta",AB17="Leve"),AND(Z17="Alta",AB17="Menor")),"MODERADO",IF(OR(AND(Z17="Muy Baja",AB17="Mayor"),AND(Z17="Baja",AB17="Mayor"),AND(Z17="Media",AB17="Mayor"),AND(Z17="Alta",AB17="Moderado"),AND(Z17="Alta",AB17="Mayor"),AND(Z17="Muy Alta",AB17="Leve"),AND(Z17="Muy Alta",AB17="Menor"),AND(Z17="Muy Alta",AB17="Moderado"),AND(Z17="Muy Alta",AB17="Mayor")),"ALTO",IF(OR(AND(Z17="Muy Baja",AB17="Catastrófico"),AND(Z17="Baja",AB17="Catastrófico"),AND(Z17="Media",AB17="Catastrófico"),AND(Z17="Alta",AB17="Catastrófico"),AND(Z17="Muy Alta",AB17="Catastrófico")),"EXTREMO","")))),"")</f>
        <v/>
      </c>
      <c r="AD17" s="184"/>
      <c r="AE17" s="184"/>
      <c r="AF17" s="184"/>
      <c r="AG17" s="184"/>
      <c r="AH17" s="184"/>
      <c r="AI17" s="184"/>
      <c r="AJ17" s="184"/>
      <c r="AK17" s="184"/>
      <c r="AL17" s="184"/>
      <c r="AM17" s="184"/>
      <c r="AN17" s="184"/>
      <c r="AO17" s="184"/>
      <c r="AP17" s="490"/>
      <c r="AQ17" s="490"/>
      <c r="AR17" s="490"/>
      <c r="AS17" s="490"/>
      <c r="AT17" s="507"/>
      <c r="AU17" s="512"/>
      <c r="AV17" s="490"/>
      <c r="AW17" s="469"/>
      <c r="AX17" s="469"/>
      <c r="AY17" s="510"/>
      <c r="AZ17" s="490"/>
      <c r="BA17" s="510"/>
      <c r="BB17" s="490"/>
      <c r="BC17" s="510"/>
      <c r="BD17" s="490"/>
      <c r="BE17" s="508"/>
      <c r="BF17" s="509"/>
      <c r="BG17" s="467"/>
      <c r="BH17" s="467"/>
      <c r="BI17" s="467"/>
      <c r="BJ17" s="467"/>
      <c r="BK17" s="510"/>
      <c r="BL17" s="462"/>
      <c r="BM17" s="530"/>
      <c r="BN17" s="467"/>
      <c r="BO17" s="530"/>
      <c r="BP17" s="467"/>
      <c r="BQ17" s="305"/>
    </row>
    <row r="18" spans="1:69" ht="45" customHeight="1" x14ac:dyDescent="0.3">
      <c r="D18" s="511"/>
      <c r="E18" s="462"/>
      <c r="F18" s="25"/>
      <c r="G18" s="25"/>
      <c r="H18" s="25"/>
      <c r="I18" s="34"/>
      <c r="J18" s="25"/>
      <c r="K18" s="34"/>
      <c r="L18" s="34"/>
      <c r="M18" s="34"/>
      <c r="N18" s="34"/>
      <c r="O18" s="34"/>
      <c r="P18" s="184"/>
      <c r="Q18" s="25"/>
      <c r="R18" s="34"/>
      <c r="S18" s="266"/>
      <c r="T18" s="25"/>
      <c r="U18" s="34"/>
      <c r="V18" s="34"/>
      <c r="W18" s="34" t="str">
        <f t="shared" si="11"/>
        <v/>
      </c>
      <c r="X18" s="34" t="str">
        <f t="shared" si="12"/>
        <v/>
      </c>
      <c r="Y18" s="237" t="str">
        <f>IFERROR(IF(AND(W17="Probabilidad",W18="Probabilidad"),(Y17-(Y17*X18)),IF(AND(W17="Impacto",W18="Probabilidad"),(Y16-(Y16*X18)),IF(W18="Impacto",Y17,""))),"")</f>
        <v/>
      </c>
      <c r="Z18" s="179" t="str">
        <f t="shared" si="4"/>
        <v/>
      </c>
      <c r="AA18" s="179" t="str">
        <f>IFERROR(IF(AND(W17="Impacto",W18="Impacto"),(AA17-(AA17*X18)),IF(AND(W17="Probabilidad",W18="Impacto"),(AA16-(AA16*X18)),IF(W18="Probabilidad",AA17,""))),"")</f>
        <v/>
      </c>
      <c r="AB18" s="179" t="str">
        <f t="shared" si="13"/>
        <v/>
      </c>
      <c r="AC18" s="184" t="str">
        <f t="shared" si="14"/>
        <v/>
      </c>
      <c r="AD18" s="184"/>
      <c r="AE18" s="184"/>
      <c r="AF18" s="184"/>
      <c r="AG18" s="184"/>
      <c r="AH18" s="184"/>
      <c r="AI18" s="184"/>
      <c r="AJ18" s="184"/>
      <c r="AK18" s="184"/>
      <c r="AL18" s="184"/>
      <c r="AM18" s="184"/>
      <c r="AN18" s="184"/>
      <c r="AO18" s="184"/>
      <c r="AP18" s="490"/>
      <c r="AQ18" s="490"/>
      <c r="AR18" s="490"/>
      <c r="AS18" s="490"/>
      <c r="AT18" s="507"/>
      <c r="AU18" s="512"/>
      <c r="AV18" s="490"/>
      <c r="AW18" s="469"/>
      <c r="AX18" s="469"/>
      <c r="AY18" s="510"/>
      <c r="AZ18" s="490"/>
      <c r="BA18" s="510"/>
      <c r="BB18" s="490"/>
      <c r="BC18" s="510"/>
      <c r="BD18" s="490"/>
      <c r="BE18" s="508"/>
      <c r="BF18" s="509"/>
      <c r="BG18" s="467"/>
      <c r="BH18" s="467"/>
      <c r="BI18" s="467"/>
      <c r="BJ18" s="467"/>
      <c r="BK18" s="510"/>
      <c r="BL18" s="462"/>
      <c r="BM18" s="530"/>
      <c r="BN18" s="467"/>
      <c r="BO18" s="530"/>
      <c r="BP18" s="467"/>
      <c r="BQ18" s="305"/>
    </row>
    <row r="19" spans="1:69" ht="45" customHeight="1" x14ac:dyDescent="0.3">
      <c r="D19" s="511"/>
      <c r="E19" s="462"/>
      <c r="F19" s="25"/>
      <c r="G19" s="25"/>
      <c r="H19" s="25"/>
      <c r="I19" s="34"/>
      <c r="J19" s="25"/>
      <c r="K19" s="34"/>
      <c r="L19" s="34"/>
      <c r="M19" s="34"/>
      <c r="N19" s="34"/>
      <c r="O19" s="34"/>
      <c r="P19" s="184"/>
      <c r="Q19" s="25"/>
      <c r="R19" s="34"/>
      <c r="S19" s="266"/>
      <c r="T19" s="25"/>
      <c r="U19" s="34"/>
      <c r="V19" s="34"/>
      <c r="W19" s="34"/>
      <c r="X19" s="34"/>
      <c r="Y19" s="237" t="str">
        <f t="shared" ref="Y19:Y20" si="15">IFERROR(IF(AND(W18="Probabilidad",W19="Probabilidad"),(Y18-(Y18*X19)),IF(AND(W18="Impacto",W19="Probabilidad"),(Y17-(Y17*X19)),IF(W19="Impacto",Y18,""))),"")</f>
        <v/>
      </c>
      <c r="Z19" s="179" t="str">
        <f t="shared" si="4"/>
        <v/>
      </c>
      <c r="AA19" s="179" t="str">
        <f t="shared" ref="AA19:AA20" si="16">IFERROR(IF(AND(W18="Impacto",W19="Impacto"),(AA18-(AA18*X19)),IF(AND(W18="Probabilidad",W19="Impacto"),(AA17-(AA17*X19)),IF(W19="Probabilidad",AA18,""))),"")</f>
        <v/>
      </c>
      <c r="AB19" s="179"/>
      <c r="AC19" s="184"/>
      <c r="AD19" s="184"/>
      <c r="AE19" s="184"/>
      <c r="AF19" s="184"/>
      <c r="AG19" s="184"/>
      <c r="AH19" s="184"/>
      <c r="AI19" s="184"/>
      <c r="AJ19" s="184"/>
      <c r="AK19" s="184"/>
      <c r="AL19" s="184"/>
      <c r="AM19" s="184"/>
      <c r="AN19" s="184"/>
      <c r="AO19" s="184"/>
      <c r="AP19" s="490"/>
      <c r="AQ19" s="490"/>
      <c r="AR19" s="490"/>
      <c r="AS19" s="490"/>
      <c r="AT19" s="507"/>
      <c r="AU19" s="512"/>
      <c r="AV19" s="490"/>
      <c r="AW19" s="469"/>
      <c r="AX19" s="469"/>
      <c r="AY19" s="510"/>
      <c r="AZ19" s="490"/>
      <c r="BA19" s="510"/>
      <c r="BB19" s="490"/>
      <c r="BC19" s="510"/>
      <c r="BD19" s="490"/>
      <c r="BE19" s="508"/>
      <c r="BF19" s="509"/>
      <c r="BG19" s="467"/>
      <c r="BH19" s="467"/>
      <c r="BI19" s="467"/>
      <c r="BJ19" s="467"/>
      <c r="BK19" s="510"/>
      <c r="BL19" s="462"/>
      <c r="BM19" s="530"/>
      <c r="BN19" s="467"/>
      <c r="BO19" s="530"/>
      <c r="BP19" s="467"/>
      <c r="BQ19" s="305"/>
    </row>
    <row r="20" spans="1:69" ht="45" customHeight="1" x14ac:dyDescent="0.3">
      <c r="D20" s="511"/>
      <c r="E20" s="463"/>
      <c r="F20" s="25"/>
      <c r="G20" s="25"/>
      <c r="H20" s="25"/>
      <c r="I20" s="34"/>
      <c r="J20" s="25"/>
      <c r="K20" s="34"/>
      <c r="L20" s="34"/>
      <c r="M20" s="34"/>
      <c r="N20" s="34"/>
      <c r="O20" s="34"/>
      <c r="P20" s="184"/>
      <c r="Q20" s="25"/>
      <c r="R20" s="34"/>
      <c r="S20" s="266"/>
      <c r="T20" s="25"/>
      <c r="U20" s="34"/>
      <c r="V20" s="34"/>
      <c r="W20" s="34"/>
      <c r="X20" s="34"/>
      <c r="Y20" s="237" t="str">
        <f t="shared" si="15"/>
        <v/>
      </c>
      <c r="Z20" s="179" t="str">
        <f t="shared" si="4"/>
        <v/>
      </c>
      <c r="AA20" s="179" t="str">
        <f t="shared" si="16"/>
        <v/>
      </c>
      <c r="AB20" s="179"/>
      <c r="AC20" s="184"/>
      <c r="AD20" s="184"/>
      <c r="AE20" s="184"/>
      <c r="AF20" s="184"/>
      <c r="AG20" s="184"/>
      <c r="AH20" s="184"/>
      <c r="AI20" s="184"/>
      <c r="AJ20" s="184"/>
      <c r="AK20" s="184"/>
      <c r="AL20" s="184"/>
      <c r="AM20" s="184"/>
      <c r="AN20" s="184"/>
      <c r="AO20" s="184"/>
      <c r="AP20" s="490"/>
      <c r="AQ20" s="490"/>
      <c r="AR20" s="490"/>
      <c r="AS20" s="490"/>
      <c r="AT20" s="507"/>
      <c r="AU20" s="512"/>
      <c r="AV20" s="490"/>
      <c r="AW20" s="470"/>
      <c r="AX20" s="470"/>
      <c r="AY20" s="510"/>
      <c r="AZ20" s="490"/>
      <c r="BA20" s="510"/>
      <c r="BB20" s="490"/>
      <c r="BC20" s="510"/>
      <c r="BD20" s="490"/>
      <c r="BE20" s="508"/>
      <c r="BF20" s="509"/>
      <c r="BG20" s="465"/>
      <c r="BH20" s="465"/>
      <c r="BI20" s="465"/>
      <c r="BJ20" s="465"/>
      <c r="BK20" s="510"/>
      <c r="BL20" s="463"/>
      <c r="BM20" s="530"/>
      <c r="BN20" s="465"/>
      <c r="BO20" s="530"/>
      <c r="BP20" s="465"/>
      <c r="BQ20" s="305"/>
    </row>
    <row r="21" spans="1:69" ht="16.5" customHeight="1" x14ac:dyDescent="0.3">
      <c r="A21" s="265" t="str">
        <f>IF(OR(AP21=0,AR21=0),"",IF(AND(AP21&lt;=0.2,AR21&lt;=0.2),1,IF(AND(AP21&lt;=0.2,AR21&lt;=0.4),2,IF(AND(AP21&lt;=0.2,AR21&lt;=0.6),3,IF(AND(AP21&lt;=0.2,AR21&lt;=0.8),4,IF(AND(AP21&lt;=0.2,AR21&lt;=1),5,IF(AND(AP21&lt;=0.4,AR21&lt;=0.2),6,IF(AND(AP21&lt;=0.4,AR21&lt;=0.4),7,IF(AND(AP21&lt;=0.4,AR21&lt;=0.6),8,IF(AND(AP21&lt;=0.4,AR21&lt;=0.8),9,IF(AND(AP21&lt;=0.4,AR21&lt;=1),10,IF(AND(AP21&lt;=0.6,AR21&lt;=0.2),11,IF(AND(AP21&lt;=0.6,AR21&lt;=0.4),12,IF(AND(AP21&lt;=0.6,AR21&lt;=0.6),13,IF(AND(AP21&lt;=0.6,AR21&lt;=0.8),14,IF(AND(AP21&lt;=0.6,AR21&lt;=1),15,IF(AND(AP21&lt;=0.8,AR21&lt;=0.2),16,IF(AND(AP21&lt;=0.8,AR21&lt;=0.4),17,IF(AND(AP21&lt;=0.8,AR21&lt;=0.6),18,IF(AND(AP21&lt;=0.8,AR21&lt;=0.8),19,IF(AND(AP21&lt;=0.8,AR21&lt;=1),20,IF(AND(AP21&lt;=1,AR21&lt;=0.2),21,IF(AND(AP21&lt;=1,AR21&lt;=0.4),22,IF(AND(AP21&lt;=1,AR21&lt;=0.6),23,IF(AND(AP21&lt;=1,AR21&lt;=0.8),24,IF(AND(AP21&lt;=1,AR21&lt;=1),25,""))))))))))))))))))))))))))</f>
        <v/>
      </c>
      <c r="B21" s="265" t="str">
        <f>IF(A21="","",1/100)</f>
        <v/>
      </c>
      <c r="C21" s="265" t="str">
        <f>IFERROR(A21+B21,"")</f>
        <v/>
      </c>
      <c r="D21" s="511">
        <v>5</v>
      </c>
      <c r="E21" s="206"/>
      <c r="F21" s="25"/>
      <c r="G21" s="25"/>
      <c r="H21" s="25"/>
      <c r="I21" s="34"/>
      <c r="J21" s="25"/>
      <c r="K21" s="34" t="str">
        <f>IF(I21&lt;=0,"",IF(I21&lt;=2,"Muy Baja",IF(I21&lt;=24,"Baja",IF(I21&lt;=500,"Media",IF(I21&lt;=5000,"Alta",IF(I21&gt;5000,"Muy Alta"))))))</f>
        <v/>
      </c>
      <c r="L21" s="34" t="str">
        <f>IF(K21="","",IF(K21="Muy Baja",0.2,IF(K21="Baja",0.4,IF(K21="Media",0.6,IF(K21="Alta",0.8,IF(K21="Muy Alta",1,))))))</f>
        <v/>
      </c>
      <c r="M21" s="34"/>
      <c r="N21" s="34" t="str">
        <f>IF(OR(M21=CRITERIOS!$C$182,M21=CRITERIOS!$D$182),"Leve",IF(OR(M21=CRITERIOS!$C$183,M21=CRITERIOS!$D$183),"Menor",IF(OR(M21=CRITERIOS!$C$184,M21=CRITERIOS!$D$184),"Moderado",IF(OR(M21=CRITERIOS!$C$185,M21=CRITERIOS!$D$185),"Mayor",IF(OR(M21=CRITERIOS!$C$186,M21=CRITERIOS!$D$186),"Catastrófico","")))))</f>
        <v/>
      </c>
      <c r="O21" s="34" t="str">
        <f>IF(N21="","",IF(N21="Leve",0.2,IF(N21="Menor",0.4,IF(N21="Moderado",0.6,IF(N21="Mayor",0.8,IF(N21="Catastrófico",1,))))))</f>
        <v/>
      </c>
      <c r="P21" s="184" t="str">
        <f>IF(OR(AND(K21="Muy Baja",N21="Leve"),AND(K21="Muy Baja",N21="Menor"),AND(K21="Baja",N21="Leve")),"BAJO",IF(OR(AND(K21="Muy baja",N21="Moderado"),AND(K21="Baja",N21="Menor"),AND(K21="Baja",N21="Moderado"),AND(K21="Media",N21="Leve"),AND(K21="Media",N21="Menor"),AND(K21="Media",N21="Moderado"),AND(K21="Alta",N21="Leve"),AND(K21="Alta",N21="Menor")),"MODERADO",IF(OR(AND(K21="Muy Baja",N21="Mayor"),AND(K21="Baja",N21="Mayor"),AND(K21="Media",N21="Mayor"),AND(K21="Alta",N21="Moderado"),AND(K21="Alta",N21="Mayor"),AND(K21="Muy Alta",N21="Leve"),AND(K21="Muy Alta",N21="Menor"),AND(K21="Muy Alta",N21="Moderado"),YT21="Muy Alta",N21="Mayor"),"ALTO",IF(OR(AND(K21="Muy Baja",N21="Catastrófico"),AND(K21="Baja",N21="Catastrófico"),AND(K21="Media",N21="Catastrófico"),AND(K21="Alta",N21="Catastrófico"),AND(K21="Muy Alta",N21="Catastrófico")),"EXTREMO",""))))</f>
        <v/>
      </c>
      <c r="Q21" s="25"/>
      <c r="R21" s="34"/>
      <c r="S21" s="266"/>
      <c r="T21" s="25"/>
      <c r="U21" s="34"/>
      <c r="V21" s="34"/>
      <c r="W21" s="34" t="str">
        <f>IF(OR(U21="PREVENTIVO",U21="DETECTIVO"),"PROBABILIDAD",IF(U21="CORRECTIVO","IMPACTO",""))</f>
        <v/>
      </c>
      <c r="X21" s="34" t="str">
        <f>IF(AND(U21="PREVENTIVO",V21="AUTOMÁTICO"),"50%",IF(AND(U21="PREVENTIVO",V21="MANUAL"),"40%",IF(AND(U21="DETECTIVO",V21="AUTOMÁTICO"),"40%",IF(AND(U21="DETECTIVO",V21="MANUAL"),"30%",IF(AND(U21="CORRECTIVO",V21="AUTOMÁTICO"),"35%",IF(AND(U21="CORRECTIVO",V21="MANUAL"),"25%",""))))))</f>
        <v/>
      </c>
      <c r="Y21" s="179" t="str">
        <f>IFERROR(IF(W21="Probabilidad",(L21-(L21*X21)),IF(W21="Impacto",L21,"")),"")</f>
        <v/>
      </c>
      <c r="Z21" s="179" t="str">
        <f>IFERROR(IF(Y21="","",IF(Y21&lt;=0.2,"MUY BAJA",IF(Y21&lt;=0.4,"BAJA",IF(Y21&lt;=0.6,"MEDIA",IF(Y21&lt;=0.8,"ALTA",IF(Y21=1,"MUY ALTA")))))),"")</f>
        <v/>
      </c>
      <c r="AA21" s="179" t="str">
        <f>IFERROR(IF(W21="Impacto",(O21-(O21*X21)),IF(W21="Probabilidad",O21,"")),"")</f>
        <v/>
      </c>
      <c r="AB21" s="179" t="str">
        <f>IFERROR(IF(AA21="","",IF(AA21&lt;=0.2,"LEVE",IF(AA21&lt;=0.4,"MENOR",IF(AA21&lt;=0.6,"MODERADO",IF(AA21&lt;=0.8,"MAYOR",IF(AA21=1,"CATASTRÓFICO")))))),"")</f>
        <v/>
      </c>
      <c r="AC21" s="184" t="str">
        <f>IFERROR(IF(OR(AND(Z21="Muy Baja",AB21="Leve"),AND(Z21="Muy Baja",AB21="Menor"),AND(Z21="Baja",AB21="Leve")),"BAJO",IF(OR(AND(Z21="Muy baja",AB21="Moderado"),AND(Z21="Baja",AB21="Menor"),AND(Z21="Baja",AB21="Moderado"),AND(Z21="Media",AB21="Leve"),AND(Z21="Media",AB21="Menor"),AND(Z21="Media",AB21="Moderado"),AND(Z21="Alta",AB21="Leve"),AND(Z21="Alta",AB21="Menor")),"MODERADO",IF(OR(AND(Z21="Muy Baja",AB21="Mayor"),AND(Z21="Baja",AB21="Mayor"),AND(Z21="Media",AB21="Mayor"),AND(Z21="Alta",AB21="Moderado"),AND(Z21="Alta",AB21="Mayor"),AND(Z21="Muy Alta",AB21="Leve"),AND(Z21="Muy Alta",AB21="Menor"),AND(Z21="Muy Alta",AB21="Moderado"),AND(Z21="Muy Alta",AB21="Mayor")),"ALTO",IF(OR(AND(Z21="Muy Baja",AB21="Catastrófico"),AND(Z21="Baja",AB21="Catastrófico"),AND(Z21="Media",AB21="Catastrófico"),AND(Z21="Alta",AB21="Catastrófico"),AND(Z21="Muy Alta",AB21="Catastrófico")),"EXTREMO","")))),"")</f>
        <v/>
      </c>
      <c r="AD21" s="184"/>
      <c r="AE21" s="184"/>
      <c r="AF21" s="184"/>
      <c r="AG21" s="184"/>
      <c r="AH21" s="184"/>
      <c r="AI21" s="184"/>
      <c r="AJ21" s="184"/>
      <c r="AK21" s="184"/>
      <c r="AL21" s="184"/>
      <c r="AM21" s="184"/>
      <c r="AN21" s="184"/>
      <c r="AO21" s="184"/>
      <c r="AP21" s="489" t="str">
        <f>IF(Y21="","",MIN(Y21:Y25))</f>
        <v/>
      </c>
      <c r="AQ21" s="481" t="str">
        <f>IFERROR(IF(AP21="","",IF(Y21&lt;=0.2,"MUY BAJA",IF(AP21&lt;=0.4,"BAJA",IF(AP21&lt;=0.6,"MEDIA",IF(AP21&lt;=0.8,"ALTA",IF(AP21=1,"MUY ALTA")))))),"")</f>
        <v/>
      </c>
      <c r="AR21" s="489" t="str">
        <f>IF(AA21="","",MIN(AA21:AA25))</f>
        <v/>
      </c>
      <c r="AS21" s="481" t="str">
        <f>IFERROR(IF(AR21="","",IF(AR21&lt;=0.2,"LEVE",IF(AR21&lt;=0.4,"MENOR",IF(AR21&lt;=0.6,"MODERADO",IF(AR21&lt;=0.8,"MAYOR",IF(AR21=1,"CATASTRÓFICO")))))),"")</f>
        <v/>
      </c>
      <c r="AT21" s="476" t="str">
        <f>IFERROR(IF(OR(AND(AQ21="Muy Baja",AS21="Leve"),AND(AQ21="Muy Baja",AS21="Menor"),AND(AQ21="Baja",AS21="Leve")),"BAJO",IF(OR(AND(AQ21="Muy baja",AS21="Moderado"),AND(AQ21="Baja",AS21="Menor"),AND(AQ21="Baja",AS21="Moderado"),AND(AQ21="Media",AS21="Leve"),AND(AQ21="Media",AS21="Menor"),AND(AQ21="Media",AS21="Moderado"),AND(AQ21="Alta",AS21="Leve"),AND(AQ21="Alta",AS21="Menor")),"MODERADO",IF(OR(AND(AQ21="Muy Baja",AS21="Mayor"),AND(AQ21="Baja",AS21="Mayor"),AND(AQ21="Media",AS21="Mayor"),AND(AQ21="Alta",AS21="Moderado"),AND(AQ21="Alta",AS21="Mayor"),AND(AQ21="Muy Alta",AS21="Leve"),AND(AQ21="Muy Alta",AS21="Menor"),AND(AQ21="Muy Alta",AS21="Moderado"),AND(AQ21="Muy Alta",AS21="Mayor")),"ALTO",IF(OR(AND(AQ21="Muy Baja",AS21="Catastrófico"),AND(AQ21="Baja",AS21="Catastrófico"),AND(AQ21="Media",AS21="Catastrófico"),AND(AQ21="Alta",AS21="Catastrófico"),AND(AQ21="Muy Alta",AS21="Catastrófico")),"EXTREMO","")))),"")</f>
        <v/>
      </c>
      <c r="AU21" s="512"/>
      <c r="AV21" s="490"/>
      <c r="AW21" s="34"/>
      <c r="AX21" s="34"/>
      <c r="AY21" s="510"/>
      <c r="AZ21" s="490"/>
      <c r="BA21" s="510"/>
      <c r="BB21" s="490"/>
      <c r="BC21" s="510"/>
      <c r="BD21" s="490"/>
      <c r="BE21" s="508"/>
      <c r="BF21" s="509"/>
      <c r="BG21" s="4"/>
      <c r="BH21" s="4"/>
      <c r="BI21" s="4"/>
      <c r="BJ21" s="4"/>
      <c r="BK21" s="4"/>
      <c r="BL21" s="4"/>
      <c r="BM21" s="4"/>
      <c r="BN21" s="4"/>
      <c r="BO21" s="4"/>
      <c r="BP21" s="4"/>
      <c r="BQ21" s="305"/>
    </row>
    <row r="22" spans="1:69" ht="18.75" customHeight="1" x14ac:dyDescent="0.3">
      <c r="D22" s="511"/>
      <c r="E22" s="206"/>
      <c r="F22" s="25"/>
      <c r="G22" s="25"/>
      <c r="H22" s="25"/>
      <c r="I22" s="34"/>
      <c r="J22" s="25"/>
      <c r="K22" s="34"/>
      <c r="L22" s="34"/>
      <c r="M22" s="34"/>
      <c r="N22" s="34"/>
      <c r="O22" s="34"/>
      <c r="P22" s="184"/>
      <c r="Q22" s="25"/>
      <c r="R22" s="34"/>
      <c r="S22" s="266"/>
      <c r="T22" s="25"/>
      <c r="U22" s="34"/>
      <c r="V22" s="34"/>
      <c r="W22" s="34" t="str">
        <f t="shared" ref="W22:W23" si="17">IF(OR(U22="PREVENTIVO",U22="DETECTIVO"),"PROBABILIDAD",IF(U22="CORRECTIVO","IMPACTO",""))</f>
        <v/>
      </c>
      <c r="X22" s="34" t="str">
        <f t="shared" ref="X22:X23" si="18">IF(AND(U22="PREVENTIVO",V22="AUTOMÁTICO"),"50%",IF(AND(U22="PREVENTIVO",V22="MANUAL"),"40%",IF(AND(U22="DETECTIVO",V22="AUTOMÁTICO"),"40%",IF(AND(U22="DETECTIVO",V22="MANUAL"),"30%",IF(AND(U22="CORRECTIVO",V22="AUTOMÁTICO"),"35%",IF(AND(U22="CORRECTIVO",V22="MANUAL"),"25%",""))))))</f>
        <v/>
      </c>
      <c r="Y22" s="237" t="str">
        <f>IFERROR(IF(AND(W21="Probabilidad",W22="Probabilidad"),(Y21-(Y21*X22)),IF(W22="Probabilidad",(L21-(L21*X22)),IF(W22="Impacto",Y21,""))),"")</f>
        <v/>
      </c>
      <c r="Z22" s="179" t="str">
        <f t="shared" si="4"/>
        <v/>
      </c>
      <c r="AA22" s="179" t="str">
        <f>IFERROR(IF(AND(W21="Impacto",W22="Impacto"),(AA21-(AA21*X22)),IF(W22="Impacto",(O21-(+O21*X22)),IF(W22="Probabilidad",AA21,""))),"")</f>
        <v/>
      </c>
      <c r="AB22" s="179" t="str">
        <f t="shared" ref="AB22:AB23" si="19">IFERROR(IF(AA22="","",IF(AA22&lt;=0.2,"LEVE",IF(AA22&lt;=0.4,"MENOR",IF(AA22&lt;=0.6,"MODERADO",IF(AA22&lt;=0.8,"MAYOR",IF(AA22=1,"CATASTRÓFICO")))))),"")</f>
        <v/>
      </c>
      <c r="AC22" s="184" t="str">
        <f t="shared" ref="AC22:AC23" si="20">IFERROR(IF(OR(AND(Z22="Muy Baja",AB22="Leve"),AND(Z22="Muy Baja",AB22="Menor"),AND(Z22="Baja",AB22="Leve")),"BAJO",IF(OR(AND(Z22="Muy baja",AB22="Moderado"),AND(Z22="Baja",AB22="Menor"),AND(Z22="Baja",AB22="Moderado"),AND(Z22="Media",AB22="Leve"),AND(Z22="Media",AB22="Menor"),AND(Z22="Media",AB22="Moderado"),AND(Z22="Alta",AB22="Leve"),AND(Z22="Alta",AB22="Menor")),"MODERADO",IF(OR(AND(Z22="Muy Baja",AB22="Mayor"),AND(Z22="Baja",AB22="Mayor"),AND(Z22="Media",AB22="Mayor"),AND(Z22="Alta",AB22="Moderado"),AND(Z22="Alta",AB22="Mayor"),AND(Z22="Muy Alta",AB22="Leve"),AND(Z22="Muy Alta",AB22="Menor"),AND(Z22="Muy Alta",AB22="Moderado"),AND(Z22="Muy Alta",AB22="Mayor")),"ALTO",IF(OR(AND(Z22="Muy Baja",AB22="Catastrófico"),AND(Z22="Baja",AB22="Catastrófico"),AND(Z22="Media",AB22="Catastrófico"),AND(Z22="Alta",AB22="Catastrófico"),AND(Z22="Muy Alta",AB22="Catastrófico")),"EXTREMO","")))),"")</f>
        <v/>
      </c>
      <c r="AD22" s="184"/>
      <c r="AE22" s="184"/>
      <c r="AF22" s="184"/>
      <c r="AG22" s="184"/>
      <c r="AH22" s="184"/>
      <c r="AI22" s="184"/>
      <c r="AJ22" s="184"/>
      <c r="AK22" s="184"/>
      <c r="AL22" s="184"/>
      <c r="AM22" s="184"/>
      <c r="AN22" s="184"/>
      <c r="AO22" s="184"/>
      <c r="AP22" s="490"/>
      <c r="AQ22" s="490"/>
      <c r="AR22" s="490"/>
      <c r="AS22" s="490"/>
      <c r="AT22" s="507"/>
      <c r="AU22" s="512"/>
      <c r="AV22" s="490"/>
      <c r="AW22" s="34"/>
      <c r="AX22" s="34"/>
      <c r="AY22" s="510"/>
      <c r="AZ22" s="490"/>
      <c r="BA22" s="510"/>
      <c r="BB22" s="490"/>
      <c r="BC22" s="510"/>
      <c r="BD22" s="490"/>
      <c r="BE22" s="508"/>
      <c r="BF22" s="509"/>
      <c r="BG22" s="4"/>
      <c r="BH22" s="4"/>
      <c r="BI22" s="4"/>
      <c r="BJ22" s="4"/>
      <c r="BK22" s="4"/>
      <c r="BL22" s="4"/>
      <c r="BM22" s="4"/>
      <c r="BN22" s="4"/>
      <c r="BO22" s="4"/>
      <c r="BP22" s="4"/>
      <c r="BQ22" s="305"/>
    </row>
    <row r="23" spans="1:69" ht="18.75" customHeight="1" x14ac:dyDescent="0.3">
      <c r="D23" s="511"/>
      <c r="E23" s="206"/>
      <c r="F23" s="25"/>
      <c r="G23" s="25"/>
      <c r="H23" s="25"/>
      <c r="I23" s="34"/>
      <c r="J23" s="25"/>
      <c r="K23" s="34"/>
      <c r="L23" s="34"/>
      <c r="M23" s="34"/>
      <c r="N23" s="34"/>
      <c r="O23" s="34"/>
      <c r="P23" s="184"/>
      <c r="Q23" s="25"/>
      <c r="R23" s="34"/>
      <c r="S23" s="266"/>
      <c r="T23" s="25"/>
      <c r="U23" s="34"/>
      <c r="V23" s="34"/>
      <c r="W23" s="34" t="str">
        <f t="shared" si="17"/>
        <v/>
      </c>
      <c r="X23" s="34" t="str">
        <f t="shared" si="18"/>
        <v/>
      </c>
      <c r="Y23" s="237" t="str">
        <f>IFERROR(IF(AND(W22="Probabilidad",W23="Probabilidad"),(Y22-(Y22*X23)),IF(AND(W22="Impacto",W23="Probabilidad"),(Y21-(Y21*X23)),IF(W23="Impacto",Y22,""))),"")</f>
        <v/>
      </c>
      <c r="Z23" s="179" t="str">
        <f t="shared" si="4"/>
        <v/>
      </c>
      <c r="AA23" s="179" t="str">
        <f>IFERROR(IF(AND(W22="Impacto",W23="Impacto"),(AA22-(AA22*X23)),IF(AND(W22="Probabilidad",W23="Impacto"),(AA21-(AA21*X23)),IF(W23="Probabilidad",AA22,""))),"")</f>
        <v/>
      </c>
      <c r="AB23" s="179" t="str">
        <f t="shared" si="19"/>
        <v/>
      </c>
      <c r="AC23" s="184" t="str">
        <f t="shared" si="20"/>
        <v/>
      </c>
      <c r="AD23" s="184"/>
      <c r="AE23" s="184"/>
      <c r="AF23" s="184"/>
      <c r="AG23" s="184"/>
      <c r="AH23" s="184"/>
      <c r="AI23" s="184"/>
      <c r="AJ23" s="184"/>
      <c r="AK23" s="184"/>
      <c r="AL23" s="184"/>
      <c r="AM23" s="184"/>
      <c r="AN23" s="184"/>
      <c r="AO23" s="184"/>
      <c r="AP23" s="490"/>
      <c r="AQ23" s="490"/>
      <c r="AR23" s="490"/>
      <c r="AS23" s="490"/>
      <c r="AT23" s="507"/>
      <c r="AU23" s="512"/>
      <c r="AV23" s="490"/>
      <c r="AW23" s="34"/>
      <c r="AX23" s="34"/>
      <c r="AY23" s="510"/>
      <c r="AZ23" s="490"/>
      <c r="BA23" s="510"/>
      <c r="BB23" s="490"/>
      <c r="BC23" s="510"/>
      <c r="BD23" s="490"/>
      <c r="BE23" s="508"/>
      <c r="BF23" s="509"/>
      <c r="BG23" s="4"/>
      <c r="BH23" s="4"/>
      <c r="BI23" s="4"/>
      <c r="BJ23" s="4"/>
      <c r="BK23" s="4"/>
      <c r="BL23" s="4"/>
      <c r="BM23" s="4"/>
      <c r="BN23" s="4"/>
      <c r="BO23" s="4"/>
      <c r="BP23" s="4"/>
      <c r="BQ23" s="305"/>
    </row>
    <row r="24" spans="1:69" ht="18.75" customHeight="1" x14ac:dyDescent="0.3">
      <c r="D24" s="511"/>
      <c r="E24" s="206"/>
      <c r="F24" s="25"/>
      <c r="G24" s="25"/>
      <c r="H24" s="25"/>
      <c r="I24" s="34"/>
      <c r="J24" s="25"/>
      <c r="K24" s="34"/>
      <c r="L24" s="34"/>
      <c r="M24" s="34"/>
      <c r="N24" s="34"/>
      <c r="O24" s="34"/>
      <c r="P24" s="184"/>
      <c r="Q24" s="25"/>
      <c r="R24" s="34"/>
      <c r="S24" s="266"/>
      <c r="T24" s="25"/>
      <c r="U24" s="34"/>
      <c r="V24" s="34"/>
      <c r="W24" s="34"/>
      <c r="X24" s="34"/>
      <c r="Y24" s="237" t="str">
        <f t="shared" ref="Y24:Y25" si="21">IFERROR(IF(AND(W23="Probabilidad",W24="Probabilidad"),(Y23-(Y23*X24)),IF(AND(W23="Impacto",W24="Probabilidad"),(Y22-(Y22*X24)),IF(W24="Impacto",Y23,""))),"")</f>
        <v/>
      </c>
      <c r="Z24" s="179" t="str">
        <f t="shared" si="4"/>
        <v/>
      </c>
      <c r="AA24" s="179" t="str">
        <f t="shared" ref="AA24:AA25" si="22">IFERROR(IF(AND(W23="Impacto",W24="Impacto"),(AA23-(AA23*X24)),IF(AND(W23="Probabilidad",W24="Impacto"),(AA22-(AA22*X24)),IF(W24="Probabilidad",AA23,""))),"")</f>
        <v/>
      </c>
      <c r="AB24" s="179"/>
      <c r="AC24" s="184"/>
      <c r="AD24" s="184"/>
      <c r="AE24" s="184"/>
      <c r="AF24" s="184"/>
      <c r="AG24" s="184"/>
      <c r="AH24" s="184"/>
      <c r="AI24" s="184"/>
      <c r="AJ24" s="184"/>
      <c r="AK24" s="184"/>
      <c r="AL24" s="184"/>
      <c r="AM24" s="184"/>
      <c r="AN24" s="184"/>
      <c r="AO24" s="184"/>
      <c r="AP24" s="490"/>
      <c r="AQ24" s="490"/>
      <c r="AR24" s="490"/>
      <c r="AS24" s="490"/>
      <c r="AT24" s="507"/>
      <c r="AU24" s="512"/>
      <c r="AV24" s="490"/>
      <c r="AW24" s="34"/>
      <c r="AX24" s="34"/>
      <c r="AY24" s="510"/>
      <c r="AZ24" s="490"/>
      <c r="BA24" s="510"/>
      <c r="BB24" s="490"/>
      <c r="BC24" s="510"/>
      <c r="BD24" s="490"/>
      <c r="BE24" s="508"/>
      <c r="BF24" s="509"/>
      <c r="BG24" s="4"/>
      <c r="BH24" s="4"/>
      <c r="BI24" s="4"/>
      <c r="BJ24" s="4"/>
      <c r="BK24" s="4"/>
      <c r="BL24" s="4"/>
      <c r="BM24" s="4"/>
      <c r="BN24" s="4"/>
      <c r="BO24" s="4"/>
      <c r="BP24" s="4"/>
      <c r="BQ24" s="305"/>
    </row>
    <row r="25" spans="1:69" ht="18.75" customHeight="1" x14ac:dyDescent="0.3">
      <c r="D25" s="511"/>
      <c r="E25" s="206"/>
      <c r="F25" s="25"/>
      <c r="G25" s="25"/>
      <c r="H25" s="25"/>
      <c r="I25" s="34"/>
      <c r="J25" s="25"/>
      <c r="K25" s="34"/>
      <c r="L25" s="34"/>
      <c r="M25" s="34"/>
      <c r="N25" s="34"/>
      <c r="O25" s="34"/>
      <c r="P25" s="184"/>
      <c r="Q25" s="25"/>
      <c r="R25" s="34"/>
      <c r="S25" s="266"/>
      <c r="T25" s="25"/>
      <c r="U25" s="34"/>
      <c r="V25" s="34"/>
      <c r="W25" s="34"/>
      <c r="X25" s="34"/>
      <c r="Y25" s="237" t="str">
        <f t="shared" si="21"/>
        <v/>
      </c>
      <c r="Z25" s="179" t="str">
        <f t="shared" si="4"/>
        <v/>
      </c>
      <c r="AA25" s="179" t="str">
        <f t="shared" si="22"/>
        <v/>
      </c>
      <c r="AB25" s="179"/>
      <c r="AC25" s="184"/>
      <c r="AD25" s="184"/>
      <c r="AE25" s="184"/>
      <c r="AF25" s="184"/>
      <c r="AG25" s="184"/>
      <c r="AH25" s="184"/>
      <c r="AI25" s="184"/>
      <c r="AJ25" s="184"/>
      <c r="AK25" s="184"/>
      <c r="AL25" s="184"/>
      <c r="AM25" s="184"/>
      <c r="AN25" s="184"/>
      <c r="AO25" s="184"/>
      <c r="AP25" s="490"/>
      <c r="AQ25" s="490"/>
      <c r="AR25" s="490"/>
      <c r="AS25" s="490"/>
      <c r="AT25" s="507"/>
      <c r="AU25" s="512"/>
      <c r="AV25" s="490"/>
      <c r="AW25" s="34"/>
      <c r="AX25" s="34"/>
      <c r="AY25" s="510"/>
      <c r="AZ25" s="490"/>
      <c r="BA25" s="510"/>
      <c r="BB25" s="490"/>
      <c r="BC25" s="510"/>
      <c r="BD25" s="490"/>
      <c r="BE25" s="508"/>
      <c r="BF25" s="509"/>
      <c r="BG25" s="4"/>
      <c r="BH25" s="4"/>
      <c r="BI25" s="4"/>
      <c r="BJ25" s="4"/>
      <c r="BK25" s="4"/>
      <c r="BL25" s="4"/>
      <c r="BM25" s="4"/>
      <c r="BN25" s="4"/>
      <c r="BO25" s="4"/>
      <c r="BP25" s="4"/>
      <c r="BQ25" s="305"/>
    </row>
    <row r="26" spans="1:69" ht="16.5" customHeight="1" x14ac:dyDescent="0.3">
      <c r="A26" s="265" t="str">
        <f>IF(OR(AP26=0,AR26=0),"",IF(AND(AP26&lt;=0.2,AR26&lt;=0.2),1,IF(AND(AP26&lt;=0.2,AR26&lt;=0.4),2,IF(AND(AP26&lt;=0.2,AR26&lt;=0.6),3,IF(AND(AP26&lt;=0.2,AR26&lt;=0.8),4,IF(AND(AP26&lt;=0.2,AR26&lt;=1),5,IF(AND(AP26&lt;=0.4,AR26&lt;=0.2),6,IF(AND(AP26&lt;=0.4,AR26&lt;=0.4),7,IF(AND(AP26&lt;=0.4,AR26&lt;=0.6),8,IF(AND(AP26&lt;=0.4,AR26&lt;=0.8),9,IF(AND(AP26&lt;=0.4,AR26&lt;=1),10,IF(AND(AP26&lt;=0.6,AR26&lt;=0.2),11,IF(AND(AP26&lt;=0.6,AR26&lt;=0.4),12,IF(AND(AP26&lt;=0.6,AR26&lt;=0.6),13,IF(AND(AP26&lt;=0.6,AR26&lt;=0.8),14,IF(AND(AP26&lt;=0.6,AR26&lt;=1),15,IF(AND(AP26&lt;=0.8,AR26&lt;=0.2),16,IF(AND(AP26&lt;=0.8,AR26&lt;=0.4),17,IF(AND(AP26&lt;=0.8,AR26&lt;=0.6),18,IF(AND(AP26&lt;=0.8,AR26&lt;=0.8),19,IF(AND(AP26&lt;=0.8,AR26&lt;=1),20,IF(AND(AP26&lt;=1,AR26&lt;=0.2),21,IF(AND(AP26&lt;=1,AR26&lt;=0.4),22,IF(AND(AP26&lt;=1,AR26&lt;=0.6),23,IF(AND(AP26&lt;=1,AR26&lt;=0.8),24,IF(AND(AP26&lt;=1,AR26&lt;=1),25,""))))))))))))))))))))))))))</f>
        <v/>
      </c>
      <c r="B26" s="265" t="str">
        <f>IF(A26="","",1/100)</f>
        <v/>
      </c>
      <c r="C26" s="265" t="str">
        <f>IFERROR(A26+B26,"")</f>
        <v/>
      </c>
      <c r="D26" s="511">
        <v>6</v>
      </c>
      <c r="E26" s="206"/>
      <c r="F26" s="25"/>
      <c r="G26" s="25"/>
      <c r="H26" s="25"/>
      <c r="I26" s="34"/>
      <c r="J26" s="25"/>
      <c r="K26" s="34" t="str">
        <f>IF(I26&lt;=0,"",IF(I26&lt;=2,"Muy Baja",IF(I26&lt;=24,"Baja",IF(I26&lt;=500,"Media",IF(I26&lt;=5000,"Alta",IF(I26&gt;5000,"Muy Alta"))))))</f>
        <v/>
      </c>
      <c r="L26" s="34" t="str">
        <f>IF(K26="","",IF(K26="Muy Baja",0.2,IF(K26="Baja",0.4,IF(K26="Media",0.6,IF(K26="Alta",0.8,IF(K26="Muy Alta",1,))))))</f>
        <v/>
      </c>
      <c r="M26" s="34"/>
      <c r="N26" s="34" t="str">
        <f>IF(OR(M26=CRITERIOS!$C$182,M26=CRITERIOS!$D$182),"Leve",IF(OR(M26=CRITERIOS!$C$183,M26=CRITERIOS!$D$183),"Menor",IF(OR(M26=CRITERIOS!$C$184,M26=CRITERIOS!$D$184),"Moderado",IF(OR(M26=CRITERIOS!$C$185,M26=CRITERIOS!$D$185),"Mayor",IF(OR(M26=CRITERIOS!$C$186,M26=CRITERIOS!$D$186),"Catastrófico","")))))</f>
        <v/>
      </c>
      <c r="O26" s="34" t="str">
        <f>IF(N26="","",IF(N26="Leve",0.2,IF(N26="Menor",0.4,IF(N26="Moderado",0.6,IF(N26="Mayor",0.8,IF(N26="Catastrófico",1,))))))</f>
        <v/>
      </c>
      <c r="P26" s="184" t="str">
        <f>IF(OR(AND(K26="Muy Baja",N26="Leve"),AND(K26="Muy Baja",N26="Menor"),AND(K26="Baja",N26="Leve")),"BAJO",IF(OR(AND(K26="Muy baja",N26="Moderado"),AND(K26="Baja",N26="Menor"),AND(K26="Baja",N26="Moderado"),AND(K26="Media",N26="Leve"),AND(K26="Media",N26="Menor"),AND(K26="Media",N26="Moderado"),AND(K26="Alta",N26="Leve"),AND(K26="Alta",N26="Menor")),"MODERADO",IF(OR(AND(K26="Muy Baja",N26="Mayor"),AND(K26="Baja",N26="Mayor"),AND(K26="Media",N26="Mayor"),AND(K26="Alta",N26="Moderado"),AND(K26="Alta",N26="Mayor"),AND(K26="Muy Alta",N26="Leve"),AND(K26="Muy Alta",N26="Menor"),AND(K26="Muy Alta",N26="Moderado"),YT26="Muy Alta",N26="Mayor"),"ALTO",IF(OR(AND(K26="Muy Baja",N26="Catastrófico"),AND(K26="Baja",N26="Catastrófico"),AND(K26="Media",N26="Catastrófico"),AND(K26="Alta",N26="Catastrófico"),AND(K26="Muy Alta",N26="Catastrófico")),"EXTREMO",""))))</f>
        <v/>
      </c>
      <c r="Q26" s="25"/>
      <c r="R26" s="34"/>
      <c r="S26" s="266"/>
      <c r="T26" s="25"/>
      <c r="U26" s="34"/>
      <c r="V26" s="34"/>
      <c r="W26" s="34" t="str">
        <f>IF(OR(U26="PREVENTIVO",U26="DETECTIVO"),"PROBABILIDAD",IF(U26="CORRECTIVO","IMPACTO",""))</f>
        <v/>
      </c>
      <c r="X26" s="34" t="str">
        <f>IF(AND(U26="PREVENTIVO",V26="AUTOMÁTICO"),"50%",IF(AND(U26="PREVENTIVO",V26="MANUAL"),"40%",IF(AND(U26="DETECTIVO",V26="AUTOMÁTICO"),"40%",IF(AND(U26="DETECTIVO",V26="MANUAL"),"30%",IF(AND(U26="CORRECTIVO",V26="AUTOMÁTICO"),"35%",IF(AND(U26="CORRECTIVO",V26="MANUAL"),"25%",""))))))</f>
        <v/>
      </c>
      <c r="Y26" s="179" t="str">
        <f>IFERROR(IF(W26="Probabilidad",(L26-(L26*X26)),IF(W26="Impacto",L26,"")),"")</f>
        <v/>
      </c>
      <c r="Z26" s="179" t="str">
        <f>IFERROR(IF(Y26="","",IF(Y26&lt;=0.2,"MUY BAJA",IF(Y26&lt;=0.4,"BAJA",IF(Y26&lt;=0.6,"MEDIA",IF(Y26&lt;=0.8,"ALTA",IF(Y26=1,"MUY ALTA")))))),"")</f>
        <v/>
      </c>
      <c r="AA26" s="179" t="str">
        <f>IFERROR(IF(W26="Impacto",(O26-(O26*X26)),IF(W26="Probabilidad",O26,"")),"")</f>
        <v/>
      </c>
      <c r="AB26" s="179" t="str">
        <f>IFERROR(IF(AA26="","",IF(AA26&lt;=0.2,"LEVE",IF(AA26&lt;=0.4,"MENOR",IF(AA26&lt;=0.6,"MODERADO",IF(AA26&lt;=0.8,"MAYOR",IF(AA26=1,"CATASTRÓFICO")))))),"")</f>
        <v/>
      </c>
      <c r="AC26" s="184" t="str">
        <f>IFERROR(IF(OR(AND(Z26="Muy Baja",AB26="Leve"),AND(Z26="Muy Baja",AB26="Menor"),AND(Z26="Baja",AB26="Leve")),"BAJO",IF(OR(AND(Z26="Muy baja",AB26="Moderado"),AND(Z26="Baja",AB26="Menor"),AND(Z26="Baja",AB26="Moderado"),AND(Z26="Media",AB26="Leve"),AND(Z26="Media",AB26="Menor"),AND(Z26="Media",AB26="Moderado"),AND(Z26="Alta",AB26="Leve"),AND(Z26="Alta",AB26="Menor")),"MODERADO",IF(OR(AND(Z26="Muy Baja",AB26="Mayor"),AND(Z26="Baja",AB26="Mayor"),AND(Z26="Media",AB26="Mayor"),AND(Z26="Alta",AB26="Moderado"),AND(Z26="Alta",AB26="Mayor"),AND(Z26="Muy Alta",AB26="Leve"),AND(Z26="Muy Alta",AB26="Menor"),AND(Z26="Muy Alta",AB26="Moderado"),AND(Z26="Muy Alta",AB26="Mayor")),"ALTO",IF(OR(AND(Z26="Muy Baja",AB26="Catastrófico"),AND(Z26="Baja",AB26="Catastrófico"),AND(Z26="Media",AB26="Catastrófico"),AND(Z26="Alta",AB26="Catastrófico"),AND(Z26="Muy Alta",AB26="Catastrófico")),"EXTREMO","")))),"")</f>
        <v/>
      </c>
      <c r="AD26" s="184"/>
      <c r="AE26" s="184"/>
      <c r="AF26" s="184"/>
      <c r="AG26" s="184"/>
      <c r="AH26" s="184"/>
      <c r="AI26" s="184"/>
      <c r="AJ26" s="184"/>
      <c r="AK26" s="184"/>
      <c r="AL26" s="184"/>
      <c r="AM26" s="184"/>
      <c r="AN26" s="184"/>
      <c r="AO26" s="184"/>
      <c r="AP26" s="489" t="str">
        <f>IF(Y26="","",MIN(Y26:Y30))</f>
        <v/>
      </c>
      <c r="AQ26" s="481" t="str">
        <f>IFERROR(IF(AP26="","",IF(Y26&lt;=0.2,"MUY BAJA",IF(AP26&lt;=0.4,"BAJA",IF(AP26&lt;=0.6,"MEDIA",IF(AP26&lt;=0.8,"ALTA",IF(AP26=1,"MUY ALTA")))))),"")</f>
        <v/>
      </c>
      <c r="AR26" s="489" t="str">
        <f>IF(AA26="","",MIN(AA26:AA30))</f>
        <v/>
      </c>
      <c r="AS26" s="481" t="str">
        <f>IFERROR(IF(AR26="","",IF(AR26&lt;=0.2,"LEVE",IF(AR26&lt;=0.4,"MENOR",IF(AR26&lt;=0.6,"MODERADO",IF(AR26&lt;=0.8,"MAYOR",IF(AR26=1,"CATASTRÓFICO")))))),"")</f>
        <v/>
      </c>
      <c r="AT26" s="476" t="str">
        <f>IFERROR(IF(OR(AND(AQ26="Muy Baja",AS26="Leve"),AND(AQ26="Muy Baja",AS26="Menor"),AND(AQ26="Baja",AS26="Leve")),"BAJO",IF(OR(AND(AQ26="Muy baja",AS26="Moderado"),AND(AQ26="Baja",AS26="Menor"),AND(AQ26="Baja",AS26="Moderado"),AND(AQ26="Media",AS26="Leve"),AND(AQ26="Media",AS26="Menor"),AND(AQ26="Media",AS26="Moderado"),AND(AQ26="Alta",AS26="Leve"),AND(AQ26="Alta",AS26="Menor")),"MODERADO",IF(OR(AND(AQ26="Muy Baja",AS26="Mayor"),AND(AQ26="Baja",AS26="Mayor"),AND(AQ26="Media",AS26="Mayor"),AND(AQ26="Alta",AS26="Moderado"),AND(AQ26="Alta",AS26="Mayor"),AND(AQ26="Muy Alta",AS26="Leve"),AND(AQ26="Muy Alta",AS26="Menor"),AND(AQ26="Muy Alta",AS26="Moderado"),AND(AQ26="Muy Alta",AS26="Mayor")),"ALTO",IF(OR(AND(AQ26="Muy Baja",AS26="Catastrófico"),AND(AQ26="Baja",AS26="Catastrófico"),AND(AQ26="Media",AS26="Catastrófico"),AND(AQ26="Alta",AS26="Catastrófico"),AND(AQ26="Muy Alta",AS26="Catastrófico")),"EXTREMO","")))),"")</f>
        <v/>
      </c>
      <c r="AU26" s="512"/>
      <c r="AV26" s="490"/>
      <c r="AW26" s="34"/>
      <c r="AX26" s="34"/>
      <c r="AY26" s="510"/>
      <c r="AZ26" s="490"/>
      <c r="BA26" s="510"/>
      <c r="BB26" s="490"/>
      <c r="BC26" s="510"/>
      <c r="BD26" s="490"/>
      <c r="BE26" s="508"/>
      <c r="BF26" s="509"/>
      <c r="BG26" s="4"/>
      <c r="BH26" s="4"/>
      <c r="BI26" s="4"/>
      <c r="BJ26" s="4"/>
      <c r="BK26" s="4"/>
      <c r="BL26" s="4"/>
      <c r="BM26" s="4"/>
      <c r="BN26" s="4"/>
      <c r="BO26" s="4"/>
      <c r="BP26" s="4"/>
      <c r="BQ26" s="305"/>
    </row>
    <row r="27" spans="1:69" ht="18.75" customHeight="1" x14ac:dyDescent="0.3">
      <c r="D27" s="511"/>
      <c r="E27" s="206"/>
      <c r="F27" s="25"/>
      <c r="G27" s="25"/>
      <c r="H27" s="25"/>
      <c r="I27" s="34"/>
      <c r="J27" s="25"/>
      <c r="K27" s="34"/>
      <c r="L27" s="34"/>
      <c r="M27" s="34"/>
      <c r="N27" s="34"/>
      <c r="O27" s="34"/>
      <c r="P27" s="184"/>
      <c r="Q27" s="25"/>
      <c r="R27" s="34"/>
      <c r="S27" s="266"/>
      <c r="T27" s="25"/>
      <c r="U27" s="34"/>
      <c r="V27" s="34"/>
      <c r="W27" s="34" t="str">
        <f t="shared" ref="W27:W28" si="23">IF(OR(U27="PREVENTIVO",U27="DETECTIVO"),"PROBABILIDAD",IF(U27="CORRECTIVO","IMPACTO",""))</f>
        <v/>
      </c>
      <c r="X27" s="34" t="str">
        <f t="shared" ref="X27:X28" si="24">IF(AND(U27="PREVENTIVO",V27="AUTOMÁTICO"),"50%",IF(AND(U27="PREVENTIVO",V27="MANUAL"),"40%",IF(AND(U27="DETECTIVO",V27="AUTOMÁTICO"),"40%",IF(AND(U27="DETECTIVO",V27="MANUAL"),"30%",IF(AND(U27="CORRECTIVO",V27="AUTOMÁTICO"),"35%",IF(AND(U27="CORRECTIVO",V27="MANUAL"),"25%",""))))))</f>
        <v/>
      </c>
      <c r="Y27" s="237" t="str">
        <f>IFERROR(IF(AND(W26="Probabilidad",W27="Probabilidad"),(Y26-(Y26*X27)),IF(W27="Probabilidad",(L26-(L26*X27)),IF(W27="Impacto",Y26,""))),"")</f>
        <v/>
      </c>
      <c r="Z27" s="179" t="str">
        <f t="shared" si="4"/>
        <v/>
      </c>
      <c r="AA27" s="179" t="str">
        <f>IFERROR(IF(AND(W26="Impacto",W27="Impacto"),(AA26-(AA26*X27)),IF(W27="Impacto",(O26-(+O26*X27)),IF(W27="Probabilidad",AA26,""))),"")</f>
        <v/>
      </c>
      <c r="AB27" s="179" t="str">
        <f t="shared" ref="AB27:AB28" si="25">IFERROR(IF(AA27="","",IF(AA27&lt;=0.2,"LEVE",IF(AA27&lt;=0.4,"MENOR",IF(AA27&lt;=0.6,"MODERADO",IF(AA27&lt;=0.8,"MAYOR",IF(AA27=1,"CATASTRÓFICO")))))),"")</f>
        <v/>
      </c>
      <c r="AC27" s="184" t="str">
        <f t="shared" ref="AC27:AC28" si="26">IFERROR(IF(OR(AND(Z27="Muy Baja",AB27="Leve"),AND(Z27="Muy Baja",AB27="Menor"),AND(Z27="Baja",AB27="Leve")),"BAJO",IF(OR(AND(Z27="Muy baja",AB27="Moderado"),AND(Z27="Baja",AB27="Menor"),AND(Z27="Baja",AB27="Moderado"),AND(Z27="Media",AB27="Leve"),AND(Z27="Media",AB27="Menor"),AND(Z27="Media",AB27="Moderado"),AND(Z27="Alta",AB27="Leve"),AND(Z27="Alta",AB27="Menor")),"MODERADO",IF(OR(AND(Z27="Muy Baja",AB27="Mayor"),AND(Z27="Baja",AB27="Mayor"),AND(Z27="Media",AB27="Mayor"),AND(Z27="Alta",AB27="Moderado"),AND(Z27="Alta",AB27="Mayor"),AND(Z27="Muy Alta",AB27="Leve"),AND(Z27="Muy Alta",AB27="Menor"),AND(Z27="Muy Alta",AB27="Moderado"),AND(Z27="Muy Alta",AB27="Mayor")),"ALTO",IF(OR(AND(Z27="Muy Baja",AB27="Catastrófico"),AND(Z27="Baja",AB27="Catastrófico"),AND(Z27="Media",AB27="Catastrófico"),AND(Z27="Alta",AB27="Catastrófico"),AND(Z27="Muy Alta",AB27="Catastrófico")),"EXTREMO","")))),"")</f>
        <v/>
      </c>
      <c r="AD27" s="184"/>
      <c r="AE27" s="184"/>
      <c r="AF27" s="184"/>
      <c r="AG27" s="184"/>
      <c r="AH27" s="184"/>
      <c r="AI27" s="184"/>
      <c r="AJ27" s="184"/>
      <c r="AK27" s="184"/>
      <c r="AL27" s="184"/>
      <c r="AM27" s="184"/>
      <c r="AN27" s="184"/>
      <c r="AO27" s="184"/>
      <c r="AP27" s="490"/>
      <c r="AQ27" s="490"/>
      <c r="AR27" s="490"/>
      <c r="AS27" s="490"/>
      <c r="AT27" s="507"/>
      <c r="AU27" s="512"/>
      <c r="AV27" s="490"/>
      <c r="AW27" s="34"/>
      <c r="AX27" s="34"/>
      <c r="AY27" s="510"/>
      <c r="AZ27" s="490"/>
      <c r="BA27" s="510"/>
      <c r="BB27" s="490"/>
      <c r="BC27" s="510"/>
      <c r="BD27" s="490"/>
      <c r="BE27" s="508"/>
      <c r="BF27" s="509"/>
      <c r="BG27" s="4"/>
      <c r="BH27" s="4"/>
      <c r="BI27" s="4"/>
      <c r="BJ27" s="4"/>
      <c r="BK27" s="4"/>
      <c r="BL27" s="4"/>
      <c r="BM27" s="4"/>
      <c r="BN27" s="4"/>
      <c r="BO27" s="4"/>
      <c r="BP27" s="4"/>
      <c r="BQ27" s="305"/>
    </row>
    <row r="28" spans="1:69" ht="18.75" customHeight="1" x14ac:dyDescent="0.3">
      <c r="D28" s="511"/>
      <c r="E28" s="206"/>
      <c r="F28" s="25"/>
      <c r="G28" s="25"/>
      <c r="H28" s="25"/>
      <c r="I28" s="34"/>
      <c r="J28" s="25"/>
      <c r="K28" s="34"/>
      <c r="L28" s="34"/>
      <c r="M28" s="34"/>
      <c r="N28" s="34"/>
      <c r="O28" s="34"/>
      <c r="P28" s="184"/>
      <c r="Q28" s="25"/>
      <c r="R28" s="34"/>
      <c r="S28" s="266"/>
      <c r="T28" s="25"/>
      <c r="U28" s="34"/>
      <c r="V28" s="34"/>
      <c r="W28" s="34" t="str">
        <f t="shared" si="23"/>
        <v/>
      </c>
      <c r="X28" s="34" t="str">
        <f t="shared" si="24"/>
        <v/>
      </c>
      <c r="Y28" s="237" t="str">
        <f>IFERROR(IF(AND(W27="Probabilidad",W28="Probabilidad"),(Y27-(Y27*X28)),IF(AND(W27="Impacto",W28="Probabilidad"),(Y26-(Y26*X28)),IF(W28="Impacto",Y27,""))),"")</f>
        <v/>
      </c>
      <c r="Z28" s="179" t="str">
        <f t="shared" si="4"/>
        <v/>
      </c>
      <c r="AA28" s="179" t="str">
        <f>IFERROR(IF(AND(W27="Impacto",W28="Impacto"),(AA27-(AA27*X28)),IF(AND(W27="Probabilidad",W28="Impacto"),(AA26-(AA26*X28)),IF(W28="Probabilidad",AA27,""))),"")</f>
        <v/>
      </c>
      <c r="AB28" s="179" t="str">
        <f t="shared" si="25"/>
        <v/>
      </c>
      <c r="AC28" s="184" t="str">
        <f t="shared" si="26"/>
        <v/>
      </c>
      <c r="AD28" s="184"/>
      <c r="AE28" s="184"/>
      <c r="AF28" s="184"/>
      <c r="AG28" s="184"/>
      <c r="AH28" s="184"/>
      <c r="AI28" s="184"/>
      <c r="AJ28" s="184"/>
      <c r="AK28" s="184"/>
      <c r="AL28" s="184"/>
      <c r="AM28" s="184"/>
      <c r="AN28" s="184"/>
      <c r="AO28" s="184"/>
      <c r="AP28" s="490"/>
      <c r="AQ28" s="490"/>
      <c r="AR28" s="490"/>
      <c r="AS28" s="490"/>
      <c r="AT28" s="507"/>
      <c r="AU28" s="512"/>
      <c r="AV28" s="490"/>
      <c r="AW28" s="34"/>
      <c r="AX28" s="34"/>
      <c r="AY28" s="510"/>
      <c r="AZ28" s="490"/>
      <c r="BA28" s="510"/>
      <c r="BB28" s="490"/>
      <c r="BC28" s="510"/>
      <c r="BD28" s="490"/>
      <c r="BE28" s="508"/>
      <c r="BF28" s="509"/>
      <c r="BG28" s="4"/>
      <c r="BH28" s="4"/>
      <c r="BI28" s="4"/>
      <c r="BJ28" s="4"/>
      <c r="BK28" s="4"/>
      <c r="BL28" s="4"/>
      <c r="BM28" s="4"/>
      <c r="BN28" s="4"/>
      <c r="BO28" s="4"/>
      <c r="BP28" s="4"/>
      <c r="BQ28" s="305"/>
    </row>
    <row r="29" spans="1:69" ht="18.75" customHeight="1" x14ac:dyDescent="0.3">
      <c r="D29" s="511"/>
      <c r="E29" s="206"/>
      <c r="F29" s="25"/>
      <c r="G29" s="25"/>
      <c r="H29" s="25"/>
      <c r="I29" s="34"/>
      <c r="J29" s="25"/>
      <c r="K29" s="34"/>
      <c r="L29" s="34"/>
      <c r="M29" s="34"/>
      <c r="N29" s="34"/>
      <c r="O29" s="34"/>
      <c r="P29" s="184"/>
      <c r="Q29" s="25"/>
      <c r="R29" s="34"/>
      <c r="S29" s="266"/>
      <c r="T29" s="25"/>
      <c r="U29" s="34"/>
      <c r="V29" s="34"/>
      <c r="W29" s="34"/>
      <c r="X29" s="34"/>
      <c r="Y29" s="237" t="str">
        <f t="shared" ref="Y29:Y30" si="27">IFERROR(IF(AND(W28="Probabilidad",W29="Probabilidad"),(Y28-(Y28*X29)),IF(AND(W28="Impacto",W29="Probabilidad"),(Y27-(Y27*X29)),IF(W29="Impacto",Y28,""))),"")</f>
        <v/>
      </c>
      <c r="Z29" s="179" t="str">
        <f t="shared" si="4"/>
        <v/>
      </c>
      <c r="AA29" s="179" t="str">
        <f t="shared" ref="AA29:AA30" si="28">IFERROR(IF(AND(W28="Impacto",W29="Impacto"),(AA28-(AA28*X29)),IF(AND(W28="Probabilidad",W29="Impacto"),(AA27-(AA27*X29)),IF(W29="Probabilidad",AA28,""))),"")</f>
        <v/>
      </c>
      <c r="AB29" s="179"/>
      <c r="AC29" s="184"/>
      <c r="AD29" s="184"/>
      <c r="AE29" s="184"/>
      <c r="AF29" s="184"/>
      <c r="AG29" s="184"/>
      <c r="AH29" s="184"/>
      <c r="AI29" s="184"/>
      <c r="AJ29" s="184"/>
      <c r="AK29" s="184"/>
      <c r="AL29" s="184"/>
      <c r="AM29" s="184"/>
      <c r="AN29" s="184"/>
      <c r="AO29" s="184"/>
      <c r="AP29" s="490"/>
      <c r="AQ29" s="490"/>
      <c r="AR29" s="490"/>
      <c r="AS29" s="490"/>
      <c r="AT29" s="507"/>
      <c r="AU29" s="512"/>
      <c r="AV29" s="490"/>
      <c r="AW29" s="34"/>
      <c r="AX29" s="34"/>
      <c r="AY29" s="510"/>
      <c r="AZ29" s="490"/>
      <c r="BA29" s="510"/>
      <c r="BB29" s="490"/>
      <c r="BC29" s="510"/>
      <c r="BD29" s="490"/>
      <c r="BE29" s="508"/>
      <c r="BF29" s="509"/>
      <c r="BG29" s="4"/>
      <c r="BH29" s="4"/>
      <c r="BI29" s="4"/>
      <c r="BJ29" s="4"/>
      <c r="BK29" s="4"/>
      <c r="BL29" s="4"/>
      <c r="BM29" s="4"/>
      <c r="BN29" s="4"/>
      <c r="BO29" s="4"/>
      <c r="BP29" s="4"/>
      <c r="BQ29" s="305"/>
    </row>
    <row r="30" spans="1:69" ht="18.75" customHeight="1" x14ac:dyDescent="0.3">
      <c r="D30" s="511"/>
      <c r="E30" s="206"/>
      <c r="F30" s="25"/>
      <c r="G30" s="25"/>
      <c r="H30" s="25"/>
      <c r="I30" s="34"/>
      <c r="J30" s="25"/>
      <c r="K30" s="34"/>
      <c r="L30" s="34"/>
      <c r="M30" s="34"/>
      <c r="N30" s="34"/>
      <c r="O30" s="34"/>
      <c r="P30" s="184"/>
      <c r="Q30" s="25"/>
      <c r="R30" s="34"/>
      <c r="S30" s="266"/>
      <c r="T30" s="25"/>
      <c r="U30" s="34"/>
      <c r="V30" s="34"/>
      <c r="W30" s="34"/>
      <c r="X30" s="34"/>
      <c r="Y30" s="237" t="str">
        <f t="shared" si="27"/>
        <v/>
      </c>
      <c r="Z30" s="179" t="str">
        <f t="shared" si="4"/>
        <v/>
      </c>
      <c r="AA30" s="179" t="str">
        <f t="shared" si="28"/>
        <v/>
      </c>
      <c r="AB30" s="179"/>
      <c r="AC30" s="184"/>
      <c r="AD30" s="184"/>
      <c r="AE30" s="184"/>
      <c r="AF30" s="184"/>
      <c r="AG30" s="184"/>
      <c r="AH30" s="184"/>
      <c r="AI30" s="184"/>
      <c r="AJ30" s="184"/>
      <c r="AK30" s="184"/>
      <c r="AL30" s="184"/>
      <c r="AM30" s="184"/>
      <c r="AN30" s="184"/>
      <c r="AO30" s="184"/>
      <c r="AP30" s="490"/>
      <c r="AQ30" s="490"/>
      <c r="AR30" s="490"/>
      <c r="AS30" s="490"/>
      <c r="AT30" s="507"/>
      <c r="AU30" s="512"/>
      <c r="AV30" s="490"/>
      <c r="AW30" s="34"/>
      <c r="AX30" s="34"/>
      <c r="AY30" s="510"/>
      <c r="AZ30" s="490"/>
      <c r="BA30" s="510"/>
      <c r="BB30" s="490"/>
      <c r="BC30" s="510"/>
      <c r="BD30" s="490"/>
      <c r="BE30" s="508"/>
      <c r="BF30" s="509"/>
      <c r="BG30" s="4"/>
      <c r="BH30" s="4"/>
      <c r="BI30" s="4"/>
      <c r="BJ30" s="4"/>
      <c r="BK30" s="4"/>
      <c r="BL30" s="4"/>
      <c r="BM30" s="4"/>
      <c r="BN30" s="4"/>
      <c r="BO30" s="4"/>
      <c r="BP30" s="4"/>
      <c r="BQ30" s="305"/>
    </row>
    <row r="31" spans="1:69" ht="16.5" customHeight="1" x14ac:dyDescent="0.3">
      <c r="A31" s="265" t="str">
        <f>IF(OR(AP31=0,AR31=0),"",IF(AND(AP31&lt;=0.2,AR31&lt;=0.2),1,IF(AND(AP31&lt;=0.2,AR31&lt;=0.4),2,IF(AND(AP31&lt;=0.2,AR31&lt;=0.6),3,IF(AND(AP31&lt;=0.2,AR31&lt;=0.8),4,IF(AND(AP31&lt;=0.2,AR31&lt;=1),5,IF(AND(AP31&lt;=0.4,AR31&lt;=0.2),6,IF(AND(AP31&lt;=0.4,AR31&lt;=0.4),7,IF(AND(AP31&lt;=0.4,AR31&lt;=0.6),8,IF(AND(AP31&lt;=0.4,AR31&lt;=0.8),9,IF(AND(AP31&lt;=0.4,AR31&lt;=1),10,IF(AND(AP31&lt;=0.6,AR31&lt;=0.2),11,IF(AND(AP31&lt;=0.6,AR31&lt;=0.4),12,IF(AND(AP31&lt;=0.6,AR31&lt;=0.6),13,IF(AND(AP31&lt;=0.6,AR31&lt;=0.8),14,IF(AND(AP31&lt;=0.6,AR31&lt;=1),15,IF(AND(AP31&lt;=0.8,AR31&lt;=0.2),16,IF(AND(AP31&lt;=0.8,AR31&lt;=0.4),17,IF(AND(AP31&lt;=0.8,AR31&lt;=0.6),18,IF(AND(AP31&lt;=0.8,AR31&lt;=0.8),19,IF(AND(AP31&lt;=0.8,AR31&lt;=1),20,IF(AND(AP31&lt;=1,AR31&lt;=0.2),21,IF(AND(AP31&lt;=1,AR31&lt;=0.4),22,IF(AND(AP31&lt;=1,AR31&lt;=0.6),23,IF(AND(AP31&lt;=1,AR31&lt;=0.8),24,IF(AND(AP31&lt;=1,AR31&lt;=1),25,""))))))))))))))))))))))))))</f>
        <v/>
      </c>
      <c r="B31" s="265" t="str">
        <f>IF(A31="","",1/100)</f>
        <v/>
      </c>
      <c r="C31" s="265" t="str">
        <f>IFERROR(A31+B31,"")</f>
        <v/>
      </c>
      <c r="D31" s="511">
        <v>7</v>
      </c>
      <c r="E31" s="206"/>
      <c r="F31" s="25"/>
      <c r="G31" s="25"/>
      <c r="H31" s="25"/>
      <c r="I31" s="34"/>
      <c r="J31" s="25"/>
      <c r="K31" s="34" t="str">
        <f>IF(I31&lt;=0,"",IF(I31&lt;=2,"Muy Baja",IF(I31&lt;=24,"Baja",IF(I31&lt;=500,"Media",IF(I31&lt;=5000,"Alta",IF(I31&gt;5000,"Muy Alta"))))))</f>
        <v/>
      </c>
      <c r="L31" s="34" t="str">
        <f>IF(K31="","",IF(K31="Muy Baja",0.2,IF(K31="Baja",0.4,IF(K31="Media",0.6,IF(K31="Alta",0.8,IF(K31="Muy Alta",1,))))))</f>
        <v/>
      </c>
      <c r="M31" s="34"/>
      <c r="N31" s="34" t="str">
        <f>IF(OR(M31=CRITERIOS!$C$182,M31=CRITERIOS!$D$182),"Leve",IF(OR(M31=CRITERIOS!$C$183,M31=CRITERIOS!$D$183),"Menor",IF(OR(M31=CRITERIOS!$C$184,M31=CRITERIOS!$D$184),"Moderado",IF(OR(M31=CRITERIOS!$C$185,M31=CRITERIOS!$D$185),"Mayor",IF(OR(M31=CRITERIOS!$C$186,M31=CRITERIOS!$D$186),"Catastrófico","")))))</f>
        <v/>
      </c>
      <c r="O31" s="34" t="str">
        <f>IF(N31="","",IF(N31="Leve",0.2,IF(N31="Menor",0.4,IF(N31="Moderado",0.6,IF(N31="Mayor",0.8,IF(N31="Catastrófico",1,))))))</f>
        <v/>
      </c>
      <c r="P31" s="184" t="str">
        <f>IF(OR(AND(K31="Muy Baja",N31="Leve"),AND(K31="Muy Baja",N31="Menor"),AND(K31="Baja",N31="Leve")),"BAJO",IF(OR(AND(K31="Muy baja",N31="Moderado"),AND(K31="Baja",N31="Menor"),AND(K31="Baja",N31="Moderado"),AND(K31="Media",N31="Leve"),AND(K31="Media",N31="Menor"),AND(K31="Media",N31="Moderado"),AND(K31="Alta",N31="Leve"),AND(K31="Alta",N31="Menor")),"MODERADO",IF(OR(AND(K31="Muy Baja",N31="Mayor"),AND(K31="Baja",N31="Mayor"),AND(K31="Media",N31="Mayor"),AND(K31="Alta",N31="Moderado"),AND(K31="Alta",N31="Mayor"),AND(K31="Muy Alta",N31="Leve"),AND(K31="Muy Alta",N31="Menor"),AND(K31="Muy Alta",N31="Moderado"),YT31="Muy Alta",N31="Mayor"),"ALTO",IF(OR(AND(K31="Muy Baja",N31="Catastrófico"),AND(K31="Baja",N31="Catastrófico"),AND(K31="Media",N31="Catastrófico"),AND(K31="Alta",N31="Catastrófico"),AND(K31="Muy Alta",N31="Catastrófico")),"EXTREMO",""))))</f>
        <v/>
      </c>
      <c r="Q31" s="25"/>
      <c r="R31" s="34"/>
      <c r="S31" s="266"/>
      <c r="T31" s="25"/>
      <c r="U31" s="34"/>
      <c r="V31" s="34"/>
      <c r="W31" s="34" t="str">
        <f>IF(OR(U31="PREVENTIVO",U31="DETECTIVO"),"PROBABILIDAD",IF(U31="CORRECTIVO","IMPACTO",""))</f>
        <v/>
      </c>
      <c r="X31" s="34" t="str">
        <f>IF(AND(U31="PREVENTIVO",V31="AUTOMÁTICO"),"50%",IF(AND(U31="PREVENTIVO",V31="MANUAL"),"40%",IF(AND(U31="DETECTIVO",V31="AUTOMÁTICO"),"40%",IF(AND(U31="DETECTIVO",V31="MANUAL"),"30%",IF(AND(U31="CORRECTIVO",V31="AUTOMÁTICO"),"35%",IF(AND(U31="CORRECTIVO",V31="MANUAL"),"25%",""))))))</f>
        <v/>
      </c>
      <c r="Y31" s="179" t="str">
        <f>IFERROR(IF(W31="Probabilidad",(L31-(L31*X31)),IF(W31="Impacto",L31,"")),"")</f>
        <v/>
      </c>
      <c r="Z31" s="179" t="str">
        <f>IFERROR(IF(Y31="","",IF(Y31&lt;=0.2,"MUY BAJA",IF(Y31&lt;=0.4,"BAJA",IF(Y31&lt;=0.6,"MEDIA",IF(Y31&lt;=0.8,"ALTA",IF(Y31=1,"MUY ALTA")))))),"")</f>
        <v/>
      </c>
      <c r="AA31" s="179" t="str">
        <f>IFERROR(IF(W31="Impacto",(O31-(O31*X31)),IF(W31="Probabilidad",O31,"")),"")</f>
        <v/>
      </c>
      <c r="AB31" s="179" t="str">
        <f>IFERROR(IF(AA31="","",IF(AA31&lt;=0.2,"LEVE",IF(AA31&lt;=0.4,"MENOR",IF(AA31&lt;=0.6,"MODERADO",IF(AA31&lt;=0.8,"MAYOR",IF(AA31=1,"CATASTRÓFICO")))))),"")</f>
        <v/>
      </c>
      <c r="AC31" s="184" t="str">
        <f>IFERROR(IF(OR(AND(Z31="Muy Baja",AB31="Leve"),AND(Z31="Muy Baja",AB31="Menor"),AND(Z31="Baja",AB31="Leve")),"BAJO",IF(OR(AND(Z31="Muy baja",AB31="Moderado"),AND(Z31="Baja",AB31="Menor"),AND(Z31="Baja",AB31="Moderado"),AND(Z31="Media",AB31="Leve"),AND(Z31="Media",AB31="Menor"),AND(Z31="Media",AB31="Moderado"),AND(Z31="Alta",AB31="Leve"),AND(Z31="Alta",AB31="Menor")),"MODERADO",IF(OR(AND(Z31="Muy Baja",AB31="Mayor"),AND(Z31="Baja",AB31="Mayor"),AND(Z31="Media",AB31="Mayor"),AND(Z31="Alta",AB31="Moderado"),AND(Z31="Alta",AB31="Mayor"),AND(Z31="Muy Alta",AB31="Leve"),AND(Z31="Muy Alta",AB31="Menor"),AND(Z31="Muy Alta",AB31="Moderado"),AND(Z31="Muy Alta",AB31="Mayor")),"ALTO",IF(OR(AND(Z31="Muy Baja",AB31="Catastrófico"),AND(Z31="Baja",AB31="Catastrófico"),AND(Z31="Media",AB31="Catastrófico"),AND(Z31="Alta",AB31="Catastrófico"),AND(Z31="Muy Alta",AB31="Catastrófico")),"EXTREMO","")))),"")</f>
        <v/>
      </c>
      <c r="AD31" s="184"/>
      <c r="AE31" s="184"/>
      <c r="AF31" s="184"/>
      <c r="AG31" s="184"/>
      <c r="AH31" s="184"/>
      <c r="AI31" s="184"/>
      <c r="AJ31" s="184"/>
      <c r="AK31" s="184"/>
      <c r="AL31" s="184"/>
      <c r="AM31" s="184"/>
      <c r="AN31" s="184"/>
      <c r="AO31" s="184"/>
      <c r="AP31" s="489" t="str">
        <f>IF(Y31="","",MIN(Y31:Y35))</f>
        <v/>
      </c>
      <c r="AQ31" s="481" t="str">
        <f>IFERROR(IF(AP31="","",IF(Y31&lt;=0.2,"MUY BAJA",IF(AP31&lt;=0.4,"BAJA",IF(AP31&lt;=0.6,"MEDIA",IF(AP31&lt;=0.8,"ALTA",IF(AP31=1,"MUY ALTA")))))),"")</f>
        <v/>
      </c>
      <c r="AR31" s="489" t="str">
        <f>IF(AA31="","",MIN(AA31:AA35))</f>
        <v/>
      </c>
      <c r="AS31" s="481" t="str">
        <f>IFERROR(IF(AR31="","",IF(AR31&lt;=0.2,"LEVE",IF(AR31&lt;=0.4,"MENOR",IF(AR31&lt;=0.6,"MODERADO",IF(AR31&lt;=0.8,"MAYOR",IF(AR31=1,"CATASTRÓFICO")))))),"")</f>
        <v/>
      </c>
      <c r="AT31" s="476" t="str">
        <f>IFERROR(IF(OR(AND(AQ31="Muy Baja",AS31="Leve"),AND(AQ31="Muy Baja",AS31="Menor"),AND(AQ31="Baja",AS31="Leve")),"BAJO",IF(OR(AND(AQ31="Muy baja",AS31="Moderado"),AND(AQ31="Baja",AS31="Menor"),AND(AQ31="Baja",AS31="Moderado"),AND(AQ31="Media",AS31="Leve"),AND(AQ31="Media",AS31="Menor"),AND(AQ31="Media",AS31="Moderado"),AND(AQ31="Alta",AS31="Leve"),AND(AQ31="Alta",AS31="Menor")),"MODERADO",IF(OR(AND(AQ31="Muy Baja",AS31="Mayor"),AND(AQ31="Baja",AS31="Mayor"),AND(AQ31="Media",AS31="Mayor"),AND(AQ31="Alta",AS31="Moderado"),AND(AQ31="Alta",AS31="Mayor"),AND(AQ31="Muy Alta",AS31="Leve"),AND(AQ31="Muy Alta",AS31="Menor"),AND(AQ31="Muy Alta",AS31="Moderado"),AND(AQ31="Muy Alta",AS31="Mayor")),"ALTO",IF(OR(AND(AQ31="Muy Baja",AS31="Catastrófico"),AND(AQ31="Baja",AS31="Catastrófico"),AND(AQ31="Media",AS31="Catastrófico"),AND(AQ31="Alta",AS31="Catastrófico"),AND(AQ31="Muy Alta",AS31="Catastrófico")),"EXTREMO","")))),"")</f>
        <v/>
      </c>
      <c r="AU31" s="512"/>
      <c r="AV31" s="490"/>
      <c r="AW31" s="34"/>
      <c r="AX31" s="34"/>
      <c r="AY31" s="510"/>
      <c r="AZ31" s="490"/>
      <c r="BA31" s="510"/>
      <c r="BB31" s="490"/>
      <c r="BC31" s="510"/>
      <c r="BD31" s="490"/>
      <c r="BE31" s="510"/>
      <c r="BF31" s="490"/>
      <c r="BG31" s="34"/>
      <c r="BH31" s="34"/>
      <c r="BI31" s="34"/>
      <c r="BJ31" s="34"/>
      <c r="BK31" s="34"/>
      <c r="BL31" s="34"/>
      <c r="BM31" s="34"/>
      <c r="BN31" s="34"/>
      <c r="BO31" s="34"/>
      <c r="BP31" s="34"/>
      <c r="BQ31" s="305"/>
    </row>
    <row r="32" spans="1:69" ht="18.75" customHeight="1" x14ac:dyDescent="0.3">
      <c r="D32" s="511"/>
      <c r="E32" s="206"/>
      <c r="F32" s="25"/>
      <c r="G32" s="25"/>
      <c r="H32" s="25"/>
      <c r="I32" s="34"/>
      <c r="J32" s="25"/>
      <c r="K32" s="34"/>
      <c r="L32" s="34"/>
      <c r="M32" s="34"/>
      <c r="N32" s="34"/>
      <c r="O32" s="34"/>
      <c r="P32" s="184"/>
      <c r="Q32" s="25"/>
      <c r="R32" s="34"/>
      <c r="S32" s="266"/>
      <c r="T32" s="25"/>
      <c r="U32" s="34"/>
      <c r="V32" s="34"/>
      <c r="W32" s="34" t="str">
        <f t="shared" ref="W32:W33" si="29">IF(OR(U32="PREVENTIVO",U32="DETECTIVO"),"PROBABILIDAD",IF(U32="CORRECTIVO","IMPACTO",""))</f>
        <v/>
      </c>
      <c r="X32" s="34" t="str">
        <f t="shared" ref="X32:X33" si="30">IF(AND(U32="PREVENTIVO",V32="AUTOMÁTICO"),"50%",IF(AND(U32="PREVENTIVO",V32="MANUAL"),"40%",IF(AND(U32="DETECTIVO",V32="AUTOMÁTICO"),"40%",IF(AND(U32="DETECTIVO",V32="MANUAL"),"30%",IF(AND(U32="CORRECTIVO",V32="AUTOMÁTICO"),"35%",IF(AND(U32="CORRECTIVO",V32="MANUAL"),"25%",""))))))</f>
        <v/>
      </c>
      <c r="Y32" s="237" t="str">
        <f>IFERROR(IF(AND(W31="Probabilidad",W32="Probabilidad"),(Y31-(Y31*X32)),IF(W32="Probabilidad",(L31-(L31*X32)),IF(W32="Impacto",Y31,""))),"")</f>
        <v/>
      </c>
      <c r="Z32" s="179" t="str">
        <f t="shared" si="4"/>
        <v/>
      </c>
      <c r="AA32" s="179" t="str">
        <f>IFERROR(IF(AND(W31="Impacto",W32="Impacto"),(AA31-(AA31*X32)),IF(W32="Impacto",(O31-(+O31*X32)),IF(W32="Probabilidad",AA31,""))),"")</f>
        <v/>
      </c>
      <c r="AB32" s="179" t="str">
        <f t="shared" ref="AB32:AB33" si="31">IFERROR(IF(AA32="","",IF(AA32&lt;=0.2,"LEVE",IF(AA32&lt;=0.4,"MENOR",IF(AA32&lt;=0.6,"MODERADO",IF(AA32&lt;=0.8,"MAYOR",IF(AA32=1,"CATASTRÓFICO")))))),"")</f>
        <v/>
      </c>
      <c r="AC32" s="184" t="str">
        <f t="shared" ref="AC32:AC33" si="32">IFERROR(IF(OR(AND(Z32="Muy Baja",AB32="Leve"),AND(Z32="Muy Baja",AB32="Menor"),AND(Z32="Baja",AB32="Leve")),"BAJO",IF(OR(AND(Z32="Muy baja",AB32="Moderado"),AND(Z32="Baja",AB32="Menor"),AND(Z32="Baja",AB32="Moderado"),AND(Z32="Media",AB32="Leve"),AND(Z32="Media",AB32="Menor"),AND(Z32="Media",AB32="Moderado"),AND(Z32="Alta",AB32="Leve"),AND(Z32="Alta",AB32="Menor")),"MODERADO",IF(OR(AND(Z32="Muy Baja",AB32="Mayor"),AND(Z32="Baja",AB32="Mayor"),AND(Z32="Media",AB32="Mayor"),AND(Z32="Alta",AB32="Moderado"),AND(Z32="Alta",AB32="Mayor"),AND(Z32="Muy Alta",AB32="Leve"),AND(Z32="Muy Alta",AB32="Menor"),AND(Z32="Muy Alta",AB32="Moderado"),AND(Z32="Muy Alta",AB32="Mayor")),"ALTO",IF(OR(AND(Z32="Muy Baja",AB32="Catastrófico"),AND(Z32="Baja",AB32="Catastrófico"),AND(Z32="Media",AB32="Catastrófico"),AND(Z32="Alta",AB32="Catastrófico"),AND(Z32="Muy Alta",AB32="Catastrófico")),"EXTREMO","")))),"")</f>
        <v/>
      </c>
      <c r="AD32" s="184"/>
      <c r="AE32" s="184"/>
      <c r="AF32" s="184"/>
      <c r="AG32" s="184"/>
      <c r="AH32" s="184"/>
      <c r="AI32" s="184"/>
      <c r="AJ32" s="184"/>
      <c r="AK32" s="184"/>
      <c r="AL32" s="184"/>
      <c r="AM32" s="184"/>
      <c r="AN32" s="184"/>
      <c r="AO32" s="184"/>
      <c r="AP32" s="490"/>
      <c r="AQ32" s="490"/>
      <c r="AR32" s="490"/>
      <c r="AS32" s="490"/>
      <c r="AT32" s="507"/>
      <c r="AU32" s="512"/>
      <c r="AV32" s="490"/>
      <c r="AW32" s="34"/>
      <c r="AX32" s="34"/>
      <c r="AY32" s="510"/>
      <c r="AZ32" s="490"/>
      <c r="BA32" s="510"/>
      <c r="BB32" s="490"/>
      <c r="BC32" s="510"/>
      <c r="BD32" s="490"/>
      <c r="BE32" s="510"/>
      <c r="BF32" s="490"/>
      <c r="BG32" s="34"/>
      <c r="BH32" s="34"/>
      <c r="BI32" s="34"/>
      <c r="BJ32" s="34"/>
      <c r="BK32" s="34"/>
      <c r="BL32" s="34"/>
      <c r="BM32" s="34"/>
      <c r="BN32" s="34"/>
      <c r="BO32" s="34"/>
      <c r="BP32" s="34"/>
      <c r="BQ32" s="305"/>
    </row>
    <row r="33" spans="1:69" ht="18.75" customHeight="1" x14ac:dyDescent="0.3">
      <c r="D33" s="511"/>
      <c r="E33" s="206"/>
      <c r="F33" s="25"/>
      <c r="G33" s="25"/>
      <c r="H33" s="25"/>
      <c r="I33" s="34"/>
      <c r="J33" s="25"/>
      <c r="K33" s="34"/>
      <c r="L33" s="34"/>
      <c r="M33" s="34"/>
      <c r="N33" s="34"/>
      <c r="O33" s="34"/>
      <c r="P33" s="184"/>
      <c r="Q33" s="25"/>
      <c r="R33" s="34"/>
      <c r="S33" s="266"/>
      <c r="T33" s="25"/>
      <c r="U33" s="34"/>
      <c r="V33" s="34"/>
      <c r="W33" s="34" t="str">
        <f t="shared" si="29"/>
        <v/>
      </c>
      <c r="X33" s="34" t="str">
        <f t="shared" si="30"/>
        <v/>
      </c>
      <c r="Y33" s="237" t="str">
        <f>IFERROR(IF(AND(W32="Probabilidad",W33="Probabilidad"),(Y32-(Y32*X33)),IF(AND(W32="Impacto",W33="Probabilidad"),(Y31-(Y31*X33)),IF(W33="Impacto",Y32,""))),"")</f>
        <v/>
      </c>
      <c r="Z33" s="179" t="str">
        <f t="shared" si="4"/>
        <v/>
      </c>
      <c r="AA33" s="179" t="str">
        <f>IFERROR(IF(AND(W32="Impacto",W33="Impacto"),(AA32-(AA32*X33)),IF(AND(W32="Probabilidad",W33="Impacto"),(AA31-(AA31*X33)),IF(W33="Probabilidad",AA32,""))),"")</f>
        <v/>
      </c>
      <c r="AB33" s="179" t="str">
        <f t="shared" si="31"/>
        <v/>
      </c>
      <c r="AC33" s="184" t="str">
        <f t="shared" si="32"/>
        <v/>
      </c>
      <c r="AD33" s="184"/>
      <c r="AE33" s="184"/>
      <c r="AF33" s="184"/>
      <c r="AG33" s="184"/>
      <c r="AH33" s="184"/>
      <c r="AI33" s="184"/>
      <c r="AJ33" s="184"/>
      <c r="AK33" s="184"/>
      <c r="AL33" s="184"/>
      <c r="AM33" s="184"/>
      <c r="AN33" s="184"/>
      <c r="AO33" s="184"/>
      <c r="AP33" s="490"/>
      <c r="AQ33" s="490"/>
      <c r="AR33" s="490"/>
      <c r="AS33" s="490"/>
      <c r="AT33" s="507"/>
      <c r="AU33" s="512"/>
      <c r="AV33" s="490"/>
      <c r="AW33" s="34"/>
      <c r="AX33" s="34"/>
      <c r="AY33" s="510"/>
      <c r="AZ33" s="490"/>
      <c r="BA33" s="510"/>
      <c r="BB33" s="490"/>
      <c r="BC33" s="510"/>
      <c r="BD33" s="490"/>
      <c r="BE33" s="510"/>
      <c r="BF33" s="490"/>
      <c r="BG33" s="34"/>
      <c r="BH33" s="34"/>
      <c r="BI33" s="34"/>
      <c r="BJ33" s="34"/>
      <c r="BK33" s="34"/>
      <c r="BL33" s="34"/>
      <c r="BM33" s="34"/>
      <c r="BN33" s="34"/>
      <c r="BO33" s="34"/>
      <c r="BP33" s="34"/>
      <c r="BQ33" s="305"/>
    </row>
    <row r="34" spans="1:69" ht="18.75" customHeight="1" x14ac:dyDescent="0.3">
      <c r="D34" s="511"/>
      <c r="E34" s="206"/>
      <c r="F34" s="25"/>
      <c r="G34" s="25"/>
      <c r="H34" s="25"/>
      <c r="I34" s="34"/>
      <c r="J34" s="25"/>
      <c r="K34" s="34"/>
      <c r="L34" s="34"/>
      <c r="M34" s="34"/>
      <c r="N34" s="34"/>
      <c r="O34" s="34"/>
      <c r="P34" s="184"/>
      <c r="Q34" s="25"/>
      <c r="R34" s="34"/>
      <c r="S34" s="266"/>
      <c r="T34" s="25"/>
      <c r="U34" s="34"/>
      <c r="V34" s="34"/>
      <c r="W34" s="34"/>
      <c r="X34" s="34"/>
      <c r="Y34" s="237" t="str">
        <f t="shared" ref="Y34:Y35" si="33">IFERROR(IF(AND(W33="Probabilidad",W34="Probabilidad"),(Y33-(Y33*X34)),IF(AND(W33="Impacto",W34="Probabilidad"),(Y32-(Y32*X34)),IF(W34="Impacto",Y33,""))),"")</f>
        <v/>
      </c>
      <c r="Z34" s="179" t="str">
        <f t="shared" si="4"/>
        <v/>
      </c>
      <c r="AA34" s="179" t="str">
        <f t="shared" ref="AA34:AA35" si="34">IFERROR(IF(AND(W33="Impacto",W34="Impacto"),(AA33-(AA33*X34)),IF(AND(W33="Probabilidad",W34="Impacto"),(AA32-(AA32*X34)),IF(W34="Probabilidad",AA33,""))),"")</f>
        <v/>
      </c>
      <c r="AB34" s="179"/>
      <c r="AC34" s="184"/>
      <c r="AD34" s="184"/>
      <c r="AE34" s="184"/>
      <c r="AF34" s="184"/>
      <c r="AG34" s="184"/>
      <c r="AH34" s="184"/>
      <c r="AI34" s="184"/>
      <c r="AJ34" s="184"/>
      <c r="AK34" s="184"/>
      <c r="AL34" s="184"/>
      <c r="AM34" s="184"/>
      <c r="AN34" s="184"/>
      <c r="AO34" s="184"/>
      <c r="AP34" s="490"/>
      <c r="AQ34" s="490"/>
      <c r="AR34" s="490"/>
      <c r="AS34" s="490"/>
      <c r="AT34" s="507"/>
      <c r="AU34" s="512"/>
      <c r="AV34" s="490"/>
      <c r="AW34" s="34"/>
      <c r="AX34" s="34"/>
      <c r="AY34" s="510"/>
      <c r="AZ34" s="490"/>
      <c r="BA34" s="510"/>
      <c r="BB34" s="490"/>
      <c r="BC34" s="510"/>
      <c r="BD34" s="490"/>
      <c r="BE34" s="510"/>
      <c r="BF34" s="490"/>
      <c r="BG34" s="34"/>
      <c r="BH34" s="34"/>
      <c r="BI34" s="34"/>
      <c r="BJ34" s="34"/>
      <c r="BK34" s="34"/>
      <c r="BL34" s="34"/>
      <c r="BM34" s="34"/>
      <c r="BN34" s="34"/>
      <c r="BO34" s="34"/>
      <c r="BP34" s="34"/>
      <c r="BQ34" s="305"/>
    </row>
    <row r="35" spans="1:69" ht="18.75" customHeight="1" x14ac:dyDescent="0.3">
      <c r="D35" s="511"/>
      <c r="E35" s="206"/>
      <c r="F35" s="25"/>
      <c r="G35" s="25"/>
      <c r="H35" s="25"/>
      <c r="I35" s="34"/>
      <c r="J35" s="25"/>
      <c r="K35" s="34"/>
      <c r="L35" s="34"/>
      <c r="M35" s="34"/>
      <c r="N35" s="34"/>
      <c r="O35" s="34"/>
      <c r="P35" s="184"/>
      <c r="Q35" s="25"/>
      <c r="R35" s="34"/>
      <c r="S35" s="266"/>
      <c r="T35" s="25"/>
      <c r="U35" s="34"/>
      <c r="V35" s="34"/>
      <c r="W35" s="34"/>
      <c r="X35" s="34"/>
      <c r="Y35" s="237" t="str">
        <f t="shared" si="33"/>
        <v/>
      </c>
      <c r="Z35" s="179" t="str">
        <f t="shared" si="4"/>
        <v/>
      </c>
      <c r="AA35" s="179" t="str">
        <f t="shared" si="34"/>
        <v/>
      </c>
      <c r="AB35" s="179"/>
      <c r="AC35" s="184"/>
      <c r="AD35" s="184"/>
      <c r="AE35" s="184"/>
      <c r="AF35" s="184"/>
      <c r="AG35" s="184"/>
      <c r="AH35" s="184"/>
      <c r="AI35" s="184"/>
      <c r="AJ35" s="184"/>
      <c r="AK35" s="184"/>
      <c r="AL35" s="184"/>
      <c r="AM35" s="184"/>
      <c r="AN35" s="184"/>
      <c r="AO35" s="184"/>
      <c r="AP35" s="490"/>
      <c r="AQ35" s="490"/>
      <c r="AR35" s="490"/>
      <c r="AS35" s="490"/>
      <c r="AT35" s="507"/>
      <c r="AU35" s="512"/>
      <c r="AV35" s="490"/>
      <c r="AW35" s="34"/>
      <c r="AX35" s="34"/>
      <c r="AY35" s="510"/>
      <c r="AZ35" s="490"/>
      <c r="BA35" s="510"/>
      <c r="BB35" s="490"/>
      <c r="BC35" s="510"/>
      <c r="BD35" s="490"/>
      <c r="BE35" s="510"/>
      <c r="BF35" s="490"/>
      <c r="BG35" s="34"/>
      <c r="BH35" s="34"/>
      <c r="BI35" s="34"/>
      <c r="BJ35" s="34"/>
      <c r="BK35" s="34"/>
      <c r="BL35" s="34"/>
      <c r="BM35" s="34"/>
      <c r="BN35" s="34"/>
      <c r="BO35" s="34"/>
      <c r="BP35" s="34"/>
      <c r="BQ35" s="305"/>
    </row>
    <row r="36" spans="1:69" ht="16.5" customHeight="1" x14ac:dyDescent="0.3">
      <c r="A36" s="265" t="str">
        <f>IF(OR(AP36=0,AR36=0),"",IF(AND(AP36&lt;=0.2,AR36&lt;=0.2),1,IF(AND(AP36&lt;=0.2,AR36&lt;=0.4),2,IF(AND(AP36&lt;=0.2,AR36&lt;=0.6),3,IF(AND(AP36&lt;=0.2,AR36&lt;=0.8),4,IF(AND(AP36&lt;=0.2,AR36&lt;=1),5,IF(AND(AP36&lt;=0.4,AR36&lt;=0.2),6,IF(AND(AP36&lt;=0.4,AR36&lt;=0.4),7,IF(AND(AP36&lt;=0.4,AR36&lt;=0.6),8,IF(AND(AP36&lt;=0.4,AR36&lt;=0.8),9,IF(AND(AP36&lt;=0.4,AR36&lt;=1),10,IF(AND(AP36&lt;=0.6,AR36&lt;=0.2),11,IF(AND(AP36&lt;=0.6,AR36&lt;=0.4),12,IF(AND(AP36&lt;=0.6,AR36&lt;=0.6),13,IF(AND(AP36&lt;=0.6,AR36&lt;=0.8),14,IF(AND(AP36&lt;=0.6,AR36&lt;=1),15,IF(AND(AP36&lt;=0.8,AR36&lt;=0.2),16,IF(AND(AP36&lt;=0.8,AR36&lt;=0.4),17,IF(AND(AP36&lt;=0.8,AR36&lt;=0.6),18,IF(AND(AP36&lt;=0.8,AR36&lt;=0.8),19,IF(AND(AP36&lt;=0.8,AR36&lt;=1),20,IF(AND(AP36&lt;=1,AR36&lt;=0.2),21,IF(AND(AP36&lt;=1,AR36&lt;=0.4),22,IF(AND(AP36&lt;=1,AR36&lt;=0.6),23,IF(AND(AP36&lt;=1,AR36&lt;=0.8),24,IF(AND(AP36&lt;=1,AR36&lt;=1),25,""))))))))))))))))))))))))))</f>
        <v/>
      </c>
      <c r="B36" s="265" t="str">
        <f>IF(A36="","",1/100)</f>
        <v/>
      </c>
      <c r="C36" s="265" t="str">
        <f>IFERROR(A36+B36,"")</f>
        <v/>
      </c>
      <c r="D36" s="511">
        <v>8</v>
      </c>
      <c r="E36" s="206"/>
      <c r="F36" s="25"/>
      <c r="G36" s="25"/>
      <c r="H36" s="25"/>
      <c r="I36" s="34"/>
      <c r="J36" s="25"/>
      <c r="K36" s="34" t="str">
        <f>IF(I36&lt;=0,"",IF(I36&lt;=2,"Muy Baja",IF(I36&lt;=24,"Baja",IF(I36&lt;=500,"Media",IF(I36&lt;=5000,"Alta",IF(I36&gt;5000,"Muy Alta"))))))</f>
        <v/>
      </c>
      <c r="L36" s="34" t="str">
        <f>IF(K36="","",IF(K36="Muy Baja",0.2,IF(K36="Baja",0.4,IF(K36="Media",0.6,IF(K36="Alta",0.8,IF(K36="Muy Alta",1,))))))</f>
        <v/>
      </c>
      <c r="M36" s="34"/>
      <c r="N36" s="34" t="str">
        <f>IF(OR(M36=CRITERIOS!$C$182,M36=CRITERIOS!$D$182),"Leve",IF(OR(M36=CRITERIOS!$C$183,M36=CRITERIOS!$D$183),"Menor",IF(OR(M36=CRITERIOS!$C$184,M36=CRITERIOS!$D$184),"Moderado",IF(OR(M36=CRITERIOS!$C$185,M36=CRITERIOS!$D$185),"Mayor",IF(OR(M36=CRITERIOS!$C$186,M36=CRITERIOS!$D$186),"Catastrófico","")))))</f>
        <v/>
      </c>
      <c r="O36" s="34" t="str">
        <f>IF(N36="","",IF(N36="Leve",0.2,IF(N36="Menor",0.4,IF(N36="Moderado",0.6,IF(N36="Mayor",0.8,IF(N36="Catastrófico",1,))))))</f>
        <v/>
      </c>
      <c r="P36" s="184" t="str">
        <f>IF(OR(AND(K36="Muy Baja",N36="Leve"),AND(K36="Muy Baja",N36="Menor"),AND(K36="Baja",N36="Leve")),"BAJO",IF(OR(AND(K36="Muy baja",N36="Moderado"),AND(K36="Baja",N36="Menor"),AND(K36="Baja",N36="Moderado"),AND(K36="Media",N36="Leve"),AND(K36="Media",N36="Menor"),AND(K36="Media",N36="Moderado"),AND(K36="Alta",N36="Leve"),AND(K36="Alta",N36="Menor")),"MODERADO",IF(OR(AND(K36="Muy Baja",N36="Mayor"),AND(K36="Baja",N36="Mayor"),AND(K36="Media",N36="Mayor"),AND(K36="Alta",N36="Moderado"),AND(K36="Alta",N36="Mayor"),AND(K36="Muy Alta",N36="Leve"),AND(K36="Muy Alta",N36="Menor"),AND(K36="Muy Alta",N36="Moderado"),YT36="Muy Alta",N36="Mayor"),"ALTO",IF(OR(AND(K36="Muy Baja",N36="Catastrófico"),AND(K36="Baja",N36="Catastrófico"),AND(K36="Media",N36="Catastrófico"),AND(K36="Alta",N36="Catastrófico"),AND(K36="Muy Alta",N36="Catastrófico")),"EXTREMO",""))))</f>
        <v/>
      </c>
      <c r="Q36" s="25"/>
      <c r="R36" s="34"/>
      <c r="S36" s="266"/>
      <c r="T36" s="25"/>
      <c r="U36" s="34"/>
      <c r="V36" s="34"/>
      <c r="W36" s="34" t="str">
        <f>IF(OR(U36="PREVENTIVO",U36="DETECTIVO"),"PROBABILIDAD",IF(U36="CORRECTIVO","IMPACTO",""))</f>
        <v/>
      </c>
      <c r="X36" s="34" t="str">
        <f>IF(AND(U36="PREVENTIVO",V36="AUTOMÁTICO"),"50%",IF(AND(U36="PREVENTIVO",V36="MANUAL"),"40%",IF(AND(U36="DETECTIVO",V36="AUTOMÁTICO"),"40%",IF(AND(U36="DETECTIVO",V36="MANUAL"),"30%",IF(AND(U36="CORRECTIVO",V36="AUTOMÁTICO"),"35%",IF(AND(U36="CORRECTIVO",V36="MANUAL"),"25%",""))))))</f>
        <v/>
      </c>
      <c r="Y36" s="179" t="str">
        <f>IFERROR(IF(W36="Probabilidad",(L36-(L36*X36)),IF(W36="Impacto",L36,"")),"")</f>
        <v/>
      </c>
      <c r="Z36" s="179" t="str">
        <f>IFERROR(IF(Y36="","",IF(Y36&lt;=0.2,"MUY BAJA",IF(Y36&lt;=0.4,"BAJA",IF(Y36&lt;=0.6,"MEDIA",IF(Y36&lt;=0.8,"ALTA",IF(Y36=1,"MUY ALTA")))))),"")</f>
        <v/>
      </c>
      <c r="AA36" s="179" t="str">
        <f>IFERROR(IF(W36="Impacto",(O36-(O36*X36)),IF(W36="Probabilidad",O36,"")),"")</f>
        <v/>
      </c>
      <c r="AB36" s="179" t="str">
        <f>IFERROR(IF(AA36="","",IF(AA36&lt;=0.2,"LEVE",IF(AA36&lt;=0.4,"MENOR",IF(AA36&lt;=0.6,"MODERADO",IF(AA36&lt;=0.8,"MAYOR",IF(AA36=1,"CATASTRÓFICO")))))),"")</f>
        <v/>
      </c>
      <c r="AC36" s="184" t="str">
        <f>IFERROR(IF(OR(AND(Z36="Muy Baja",AB36="Leve"),AND(Z36="Muy Baja",AB36="Menor"),AND(Z36="Baja",AB36="Leve")),"BAJO",IF(OR(AND(Z36="Muy baja",AB36="Moderado"),AND(Z36="Baja",AB36="Menor"),AND(Z36="Baja",AB36="Moderado"),AND(Z36="Media",AB36="Leve"),AND(Z36="Media",AB36="Menor"),AND(Z36="Media",AB36="Moderado"),AND(Z36="Alta",AB36="Leve"),AND(Z36="Alta",AB36="Menor")),"MODERADO",IF(OR(AND(Z36="Muy Baja",AB36="Mayor"),AND(Z36="Baja",AB36="Mayor"),AND(Z36="Media",AB36="Mayor"),AND(Z36="Alta",AB36="Moderado"),AND(Z36="Alta",AB36="Mayor"),AND(Z36="Muy Alta",AB36="Leve"),AND(Z36="Muy Alta",AB36="Menor"),AND(Z36="Muy Alta",AB36="Moderado"),AND(Z36="Muy Alta",AB36="Mayor")),"ALTO",IF(OR(AND(Z36="Muy Baja",AB36="Catastrófico"),AND(Z36="Baja",AB36="Catastrófico"),AND(Z36="Media",AB36="Catastrófico"),AND(Z36="Alta",AB36="Catastrófico"),AND(Z36="Muy Alta",AB36="Catastrófico")),"EXTREMO","")))),"")</f>
        <v/>
      </c>
      <c r="AD36" s="184"/>
      <c r="AE36" s="184"/>
      <c r="AF36" s="184"/>
      <c r="AG36" s="184"/>
      <c r="AH36" s="184"/>
      <c r="AI36" s="184"/>
      <c r="AJ36" s="184"/>
      <c r="AK36" s="184"/>
      <c r="AL36" s="184"/>
      <c r="AM36" s="184"/>
      <c r="AN36" s="184"/>
      <c r="AO36" s="184"/>
      <c r="AP36" s="489" t="str">
        <f>IF(Y36="","",MIN(Y36:Y40))</f>
        <v/>
      </c>
      <c r="AQ36" s="481" t="str">
        <f>IFERROR(IF(AP36="","",IF(Y36&lt;=0.2,"MUY BAJA",IF(AP36&lt;=0.4,"BAJA",IF(AP36&lt;=0.6,"MEDIA",IF(AP36&lt;=0.8,"ALTA",IF(AP36=1,"MUY ALTA")))))),"")</f>
        <v/>
      </c>
      <c r="AR36" s="489" t="str">
        <f>IF(AA36="","",MIN(AA36:AA40))</f>
        <v/>
      </c>
      <c r="AS36" s="481" t="str">
        <f>IFERROR(IF(AR36="","",IF(AR36&lt;=0.2,"LEVE",IF(AR36&lt;=0.4,"MENOR",IF(AR36&lt;=0.6,"MODERADO",IF(AR36&lt;=0.8,"MAYOR",IF(AR36=1,"CATASTRÓFICO")))))),"")</f>
        <v/>
      </c>
      <c r="AT36" s="476" t="str">
        <f>IFERROR(IF(OR(AND(AQ36="Muy Baja",AS36="Leve"),AND(AQ36="Muy Baja",AS36="Menor"),AND(AQ36="Baja",AS36="Leve")),"BAJO",IF(OR(AND(AQ36="Muy baja",AS36="Moderado"),AND(AQ36="Baja",AS36="Menor"),AND(AQ36="Baja",AS36="Moderado"),AND(AQ36="Media",AS36="Leve"),AND(AQ36="Media",AS36="Menor"),AND(AQ36="Media",AS36="Moderado"),AND(AQ36="Alta",AS36="Leve"),AND(AQ36="Alta",AS36="Menor")),"MODERADO",IF(OR(AND(AQ36="Muy Baja",AS36="Mayor"),AND(AQ36="Baja",AS36="Mayor"),AND(AQ36="Media",AS36="Mayor"),AND(AQ36="Alta",AS36="Moderado"),AND(AQ36="Alta",AS36="Mayor"),AND(AQ36="Muy Alta",AS36="Leve"),AND(AQ36="Muy Alta",AS36="Menor"),AND(AQ36="Muy Alta",AS36="Moderado"),AND(AQ36="Muy Alta",AS36="Mayor")),"ALTO",IF(OR(AND(AQ36="Muy Baja",AS36="Catastrófico"),AND(AQ36="Baja",AS36="Catastrófico"),AND(AQ36="Media",AS36="Catastrófico"),AND(AQ36="Alta",AS36="Catastrófico"),AND(AQ36="Muy Alta",AS36="Catastrófico")),"EXTREMO","")))),"")</f>
        <v/>
      </c>
      <c r="AU36" s="512"/>
      <c r="AV36" s="490"/>
      <c r="AW36" s="34"/>
      <c r="AX36" s="34"/>
      <c r="AY36" s="510"/>
      <c r="AZ36" s="490"/>
      <c r="BA36" s="510"/>
      <c r="BB36" s="490"/>
      <c r="BC36" s="510"/>
      <c r="BD36" s="490"/>
      <c r="BE36" s="510"/>
      <c r="BF36" s="490"/>
      <c r="BG36" s="34"/>
      <c r="BH36" s="34"/>
      <c r="BI36" s="34"/>
      <c r="BJ36" s="34"/>
      <c r="BK36" s="34"/>
      <c r="BL36" s="34"/>
      <c r="BM36" s="34"/>
      <c r="BN36" s="34"/>
      <c r="BO36" s="34"/>
      <c r="BP36" s="34"/>
      <c r="BQ36" s="305"/>
    </row>
    <row r="37" spans="1:69" ht="18.75" customHeight="1" x14ac:dyDescent="0.3">
      <c r="D37" s="511"/>
      <c r="E37" s="206"/>
      <c r="F37" s="25"/>
      <c r="G37" s="25"/>
      <c r="H37" s="25"/>
      <c r="I37" s="34"/>
      <c r="J37" s="25"/>
      <c r="K37" s="34"/>
      <c r="L37" s="34"/>
      <c r="M37" s="34"/>
      <c r="N37" s="34"/>
      <c r="O37" s="34"/>
      <c r="P37" s="184"/>
      <c r="Q37" s="25"/>
      <c r="R37" s="34"/>
      <c r="S37" s="266"/>
      <c r="T37" s="25"/>
      <c r="U37" s="34"/>
      <c r="V37" s="34"/>
      <c r="W37" s="34" t="str">
        <f t="shared" ref="W37:W38" si="35">IF(OR(U37="PREVENTIVO",U37="DETECTIVO"),"PROBABILIDAD",IF(U37="CORRECTIVO","IMPACTO",""))</f>
        <v/>
      </c>
      <c r="X37" s="34" t="str">
        <f t="shared" ref="X37:X38" si="36">IF(AND(U37="PREVENTIVO",V37="AUTOMÁTICO"),"50%",IF(AND(U37="PREVENTIVO",V37="MANUAL"),"40%",IF(AND(U37="DETECTIVO",V37="AUTOMÁTICO"),"40%",IF(AND(U37="DETECTIVO",V37="MANUAL"),"30%",IF(AND(U37="CORRECTIVO",V37="AUTOMÁTICO"),"35%",IF(AND(U37="CORRECTIVO",V37="MANUAL"),"25%",""))))))</f>
        <v/>
      </c>
      <c r="Y37" s="237" t="str">
        <f>IFERROR(IF(AND(W36="Probabilidad",W37="Probabilidad"),(Y36-(Y36*X37)),IF(W37="Probabilidad",(L36-(L36*X37)),IF(W37="Impacto",Y36,""))),"")</f>
        <v/>
      </c>
      <c r="Z37" s="179" t="str">
        <f t="shared" si="4"/>
        <v/>
      </c>
      <c r="AA37" s="179" t="str">
        <f>IFERROR(IF(AND(W36="Impacto",W37="Impacto"),(AA36-(AA36*X37)),IF(W37="Impacto",(O36-(+O36*X37)),IF(W37="Probabilidad",AA36,""))),"")</f>
        <v/>
      </c>
      <c r="AB37" s="179" t="str">
        <f t="shared" ref="AB37:AB38" si="37">IFERROR(IF(AA37="","",IF(AA37&lt;=0.2,"LEVE",IF(AA37&lt;=0.4,"MENOR",IF(AA37&lt;=0.6,"MODERADO",IF(AA37&lt;=0.8,"MAYOR",IF(AA37=1,"CATASTRÓFICO")))))),"")</f>
        <v/>
      </c>
      <c r="AC37" s="184" t="str">
        <f t="shared" ref="AC37:AC38" si="38">IFERROR(IF(OR(AND(Z37="Muy Baja",AB37="Leve"),AND(Z37="Muy Baja",AB37="Menor"),AND(Z37="Baja",AB37="Leve")),"BAJO",IF(OR(AND(Z37="Muy baja",AB37="Moderado"),AND(Z37="Baja",AB37="Menor"),AND(Z37="Baja",AB37="Moderado"),AND(Z37="Media",AB37="Leve"),AND(Z37="Media",AB37="Menor"),AND(Z37="Media",AB37="Moderado"),AND(Z37="Alta",AB37="Leve"),AND(Z37="Alta",AB37="Menor")),"MODERADO",IF(OR(AND(Z37="Muy Baja",AB37="Mayor"),AND(Z37="Baja",AB37="Mayor"),AND(Z37="Media",AB37="Mayor"),AND(Z37="Alta",AB37="Moderado"),AND(Z37="Alta",AB37="Mayor"),AND(Z37="Muy Alta",AB37="Leve"),AND(Z37="Muy Alta",AB37="Menor"),AND(Z37="Muy Alta",AB37="Moderado"),AND(Z37="Muy Alta",AB37="Mayor")),"ALTO",IF(OR(AND(Z37="Muy Baja",AB37="Catastrófico"),AND(Z37="Baja",AB37="Catastrófico"),AND(Z37="Media",AB37="Catastrófico"),AND(Z37="Alta",AB37="Catastrófico"),AND(Z37="Muy Alta",AB37="Catastrófico")),"EXTREMO","")))),"")</f>
        <v/>
      </c>
      <c r="AD37" s="184"/>
      <c r="AE37" s="184"/>
      <c r="AF37" s="184"/>
      <c r="AG37" s="184"/>
      <c r="AH37" s="184"/>
      <c r="AI37" s="184"/>
      <c r="AJ37" s="184"/>
      <c r="AK37" s="184"/>
      <c r="AL37" s="184"/>
      <c r="AM37" s="184"/>
      <c r="AN37" s="184"/>
      <c r="AO37" s="184"/>
      <c r="AP37" s="490"/>
      <c r="AQ37" s="490"/>
      <c r="AR37" s="490"/>
      <c r="AS37" s="490"/>
      <c r="AT37" s="507"/>
      <c r="AU37" s="512"/>
      <c r="AV37" s="490"/>
      <c r="AW37" s="34"/>
      <c r="AX37" s="34"/>
      <c r="AY37" s="510"/>
      <c r="AZ37" s="490"/>
      <c r="BA37" s="510"/>
      <c r="BB37" s="490"/>
      <c r="BC37" s="510"/>
      <c r="BD37" s="490"/>
      <c r="BE37" s="510"/>
      <c r="BF37" s="490"/>
      <c r="BG37" s="34"/>
      <c r="BH37" s="34"/>
      <c r="BI37" s="34"/>
      <c r="BJ37" s="34"/>
      <c r="BK37" s="34"/>
      <c r="BL37" s="34"/>
      <c r="BM37" s="34"/>
      <c r="BN37" s="34"/>
      <c r="BO37" s="34"/>
      <c r="BP37" s="34"/>
      <c r="BQ37" s="305"/>
    </row>
    <row r="38" spans="1:69" ht="18.75" customHeight="1" x14ac:dyDescent="0.3">
      <c r="D38" s="511"/>
      <c r="E38" s="206"/>
      <c r="F38" s="25"/>
      <c r="G38" s="25"/>
      <c r="H38" s="25"/>
      <c r="I38" s="34"/>
      <c r="J38" s="25"/>
      <c r="K38" s="34"/>
      <c r="L38" s="34"/>
      <c r="M38" s="34"/>
      <c r="N38" s="34"/>
      <c r="O38" s="34"/>
      <c r="P38" s="184"/>
      <c r="Q38" s="25"/>
      <c r="R38" s="34"/>
      <c r="S38" s="266"/>
      <c r="T38" s="25"/>
      <c r="U38" s="34"/>
      <c r="V38" s="34"/>
      <c r="W38" s="34" t="str">
        <f t="shared" si="35"/>
        <v/>
      </c>
      <c r="X38" s="34" t="str">
        <f t="shared" si="36"/>
        <v/>
      </c>
      <c r="Y38" s="237" t="str">
        <f>IFERROR(IF(AND(W37="Probabilidad",W38="Probabilidad"),(Y37-(Y37*X38)),IF(AND(W37="Impacto",W38="Probabilidad"),(Y36-(Y36*X38)),IF(W38="Impacto",Y37,""))),"")</f>
        <v/>
      </c>
      <c r="Z38" s="179" t="str">
        <f t="shared" si="4"/>
        <v/>
      </c>
      <c r="AA38" s="179" t="str">
        <f>IFERROR(IF(AND(W37="Impacto",W38="Impacto"),(AA37-(AA37*X38)),IF(AND(W37="Probabilidad",W38="Impacto"),(AA36-(AA36*X38)),IF(W38="Probabilidad",AA37,""))),"")</f>
        <v/>
      </c>
      <c r="AB38" s="179" t="str">
        <f t="shared" si="37"/>
        <v/>
      </c>
      <c r="AC38" s="184" t="str">
        <f t="shared" si="38"/>
        <v/>
      </c>
      <c r="AD38" s="184"/>
      <c r="AE38" s="184"/>
      <c r="AF38" s="184"/>
      <c r="AG38" s="184"/>
      <c r="AH38" s="184"/>
      <c r="AI38" s="184"/>
      <c r="AJ38" s="184"/>
      <c r="AK38" s="184"/>
      <c r="AL38" s="184"/>
      <c r="AM38" s="184"/>
      <c r="AN38" s="184"/>
      <c r="AO38" s="184"/>
      <c r="AP38" s="490"/>
      <c r="AQ38" s="490"/>
      <c r="AR38" s="490"/>
      <c r="AS38" s="490"/>
      <c r="AT38" s="507"/>
      <c r="AU38" s="512"/>
      <c r="AV38" s="490"/>
      <c r="AW38" s="34"/>
      <c r="AX38" s="34"/>
      <c r="AY38" s="510"/>
      <c r="AZ38" s="490"/>
      <c r="BA38" s="510"/>
      <c r="BB38" s="490"/>
      <c r="BC38" s="510"/>
      <c r="BD38" s="490"/>
      <c r="BE38" s="510"/>
      <c r="BF38" s="490"/>
      <c r="BG38" s="34"/>
      <c r="BH38" s="34"/>
      <c r="BI38" s="34"/>
      <c r="BJ38" s="34"/>
      <c r="BK38" s="34"/>
      <c r="BL38" s="34"/>
      <c r="BM38" s="34"/>
      <c r="BN38" s="34"/>
      <c r="BO38" s="34"/>
      <c r="BP38" s="34"/>
      <c r="BQ38" s="305"/>
    </row>
    <row r="39" spans="1:69" ht="18.75" customHeight="1" x14ac:dyDescent="0.3">
      <c r="D39" s="511"/>
      <c r="E39" s="206"/>
      <c r="F39" s="25"/>
      <c r="G39" s="25"/>
      <c r="H39" s="25"/>
      <c r="I39" s="34"/>
      <c r="J39" s="25"/>
      <c r="K39" s="34"/>
      <c r="L39" s="34"/>
      <c r="M39" s="34"/>
      <c r="N39" s="34"/>
      <c r="O39" s="34"/>
      <c r="P39" s="184"/>
      <c r="Q39" s="25"/>
      <c r="R39" s="34"/>
      <c r="S39" s="266"/>
      <c r="T39" s="25"/>
      <c r="U39" s="34"/>
      <c r="V39" s="34"/>
      <c r="W39" s="34"/>
      <c r="X39" s="34"/>
      <c r="Y39" s="237" t="str">
        <f t="shared" ref="Y39:Y40" si="39">IFERROR(IF(AND(W38="Probabilidad",W39="Probabilidad"),(Y38-(Y38*X39)),IF(AND(W38="Impacto",W39="Probabilidad"),(Y37-(Y37*X39)),IF(W39="Impacto",Y38,""))),"")</f>
        <v/>
      </c>
      <c r="Z39" s="179" t="str">
        <f t="shared" si="4"/>
        <v/>
      </c>
      <c r="AA39" s="179" t="str">
        <f t="shared" ref="AA39:AA40" si="40">IFERROR(IF(AND(W38="Impacto",W39="Impacto"),(AA38-(AA38*X39)),IF(AND(W38="Probabilidad",W39="Impacto"),(AA37-(AA37*X39)),IF(W39="Probabilidad",AA38,""))),"")</f>
        <v/>
      </c>
      <c r="AB39" s="179"/>
      <c r="AC39" s="184"/>
      <c r="AD39" s="184"/>
      <c r="AE39" s="184"/>
      <c r="AF39" s="184"/>
      <c r="AG39" s="184"/>
      <c r="AH39" s="184"/>
      <c r="AI39" s="184"/>
      <c r="AJ39" s="184"/>
      <c r="AK39" s="184"/>
      <c r="AL39" s="184"/>
      <c r="AM39" s="184"/>
      <c r="AN39" s="184"/>
      <c r="AO39" s="184"/>
      <c r="AP39" s="490"/>
      <c r="AQ39" s="490"/>
      <c r="AR39" s="490"/>
      <c r="AS39" s="490"/>
      <c r="AT39" s="507"/>
      <c r="AU39" s="512"/>
      <c r="AV39" s="490"/>
      <c r="AW39" s="34"/>
      <c r="AX39" s="34"/>
      <c r="AY39" s="510"/>
      <c r="AZ39" s="490"/>
      <c r="BA39" s="510"/>
      <c r="BB39" s="490"/>
      <c r="BC39" s="510"/>
      <c r="BD39" s="490"/>
      <c r="BE39" s="510"/>
      <c r="BF39" s="490"/>
      <c r="BG39" s="34"/>
      <c r="BH39" s="34"/>
      <c r="BI39" s="34"/>
      <c r="BJ39" s="34"/>
      <c r="BK39" s="34"/>
      <c r="BL39" s="34"/>
      <c r="BM39" s="34"/>
      <c r="BN39" s="34"/>
      <c r="BO39" s="34"/>
      <c r="BP39" s="34"/>
      <c r="BQ39" s="305"/>
    </row>
    <row r="40" spans="1:69" ht="18.75" customHeight="1" x14ac:dyDescent="0.3">
      <c r="D40" s="511"/>
      <c r="E40" s="206"/>
      <c r="F40" s="25"/>
      <c r="G40" s="25"/>
      <c r="H40" s="25"/>
      <c r="I40" s="34"/>
      <c r="J40" s="25"/>
      <c r="K40" s="34"/>
      <c r="L40" s="34"/>
      <c r="M40" s="34"/>
      <c r="N40" s="34"/>
      <c r="O40" s="34"/>
      <c r="P40" s="184"/>
      <c r="Q40" s="25"/>
      <c r="R40" s="34"/>
      <c r="S40" s="266"/>
      <c r="T40" s="25"/>
      <c r="U40" s="34"/>
      <c r="V40" s="34"/>
      <c r="W40" s="34"/>
      <c r="X40" s="34"/>
      <c r="Y40" s="237" t="str">
        <f t="shared" si="39"/>
        <v/>
      </c>
      <c r="Z40" s="179" t="str">
        <f t="shared" si="4"/>
        <v/>
      </c>
      <c r="AA40" s="179" t="str">
        <f t="shared" si="40"/>
        <v/>
      </c>
      <c r="AB40" s="179"/>
      <c r="AC40" s="184"/>
      <c r="AD40" s="184"/>
      <c r="AE40" s="184"/>
      <c r="AF40" s="184"/>
      <c r="AG40" s="184"/>
      <c r="AH40" s="184"/>
      <c r="AI40" s="184"/>
      <c r="AJ40" s="184"/>
      <c r="AK40" s="184"/>
      <c r="AL40" s="184"/>
      <c r="AM40" s="184"/>
      <c r="AN40" s="184"/>
      <c r="AO40" s="184"/>
      <c r="AP40" s="490"/>
      <c r="AQ40" s="490"/>
      <c r="AR40" s="490"/>
      <c r="AS40" s="490"/>
      <c r="AT40" s="507"/>
      <c r="AU40" s="512"/>
      <c r="AV40" s="490"/>
      <c r="AW40" s="34"/>
      <c r="AX40" s="34"/>
      <c r="AY40" s="510"/>
      <c r="AZ40" s="490"/>
      <c r="BA40" s="510"/>
      <c r="BB40" s="490"/>
      <c r="BC40" s="510"/>
      <c r="BD40" s="490"/>
      <c r="BE40" s="510"/>
      <c r="BF40" s="490"/>
      <c r="BG40" s="34"/>
      <c r="BH40" s="34"/>
      <c r="BI40" s="34"/>
      <c r="BJ40" s="34"/>
      <c r="BK40" s="34"/>
      <c r="BL40" s="34"/>
      <c r="BM40" s="34"/>
      <c r="BN40" s="34"/>
      <c r="BO40" s="34"/>
      <c r="BP40" s="34"/>
      <c r="BQ40" s="305"/>
    </row>
    <row r="41" spans="1:69" ht="16.5" customHeight="1" x14ac:dyDescent="0.3">
      <c r="A41" s="265" t="str">
        <f>IF(OR(AP41=0,AR41=0),"",IF(AND(AP41&lt;=0.2,AR41&lt;=0.2),1,IF(AND(AP41&lt;=0.2,AR41&lt;=0.4),2,IF(AND(AP41&lt;=0.2,AR41&lt;=0.6),3,IF(AND(AP41&lt;=0.2,AR41&lt;=0.8),4,IF(AND(AP41&lt;=0.2,AR41&lt;=1),5,IF(AND(AP41&lt;=0.4,AR41&lt;=0.2),6,IF(AND(AP41&lt;=0.4,AR41&lt;=0.4),7,IF(AND(AP41&lt;=0.4,AR41&lt;=0.6),8,IF(AND(AP41&lt;=0.4,AR41&lt;=0.8),9,IF(AND(AP41&lt;=0.4,AR41&lt;=1),10,IF(AND(AP41&lt;=0.6,AR41&lt;=0.2),11,IF(AND(AP41&lt;=0.6,AR41&lt;=0.4),12,IF(AND(AP41&lt;=0.6,AR41&lt;=0.6),13,IF(AND(AP41&lt;=0.6,AR41&lt;=0.8),14,IF(AND(AP41&lt;=0.6,AR41&lt;=1),15,IF(AND(AP41&lt;=0.8,AR41&lt;=0.2),16,IF(AND(AP41&lt;=0.8,AR41&lt;=0.4),17,IF(AND(AP41&lt;=0.8,AR41&lt;=0.6),18,IF(AND(AP41&lt;=0.8,AR41&lt;=0.8),19,IF(AND(AP41&lt;=0.8,AR41&lt;=1),20,IF(AND(AP41&lt;=1,AR41&lt;=0.2),21,IF(AND(AP41&lt;=1,AR41&lt;=0.4),22,IF(AND(AP41&lt;=1,AR41&lt;=0.6),23,IF(AND(AP41&lt;=1,AR41&lt;=0.8),24,IF(AND(AP41&lt;=1,AR41&lt;=1),25,""))))))))))))))))))))))))))</f>
        <v/>
      </c>
      <c r="B41" s="265" t="str">
        <f>IF(A41="","",1/100)</f>
        <v/>
      </c>
      <c r="C41" s="265" t="str">
        <f>IFERROR(A41+B41,"")</f>
        <v/>
      </c>
      <c r="D41" s="511">
        <v>9</v>
      </c>
      <c r="E41" s="206"/>
      <c r="F41" s="25"/>
      <c r="G41" s="25"/>
      <c r="H41" s="25"/>
      <c r="I41" s="34"/>
      <c r="J41" s="25"/>
      <c r="K41" s="34" t="str">
        <f>IF(I41&lt;=0,"",IF(I41&lt;=2,"Muy Baja",IF(I41&lt;=24,"Baja",IF(I41&lt;=500,"Media",IF(I41&lt;=5000,"Alta",IF(I41&gt;5000,"Muy Alta"))))))</f>
        <v/>
      </c>
      <c r="L41" s="34" t="str">
        <f>IF(K41="","",IF(K41="Muy Baja",0.2,IF(K41="Baja",0.4,IF(K41="Media",0.6,IF(K41="Alta",0.8,IF(K41="Muy Alta",1,))))))</f>
        <v/>
      </c>
      <c r="M41" s="34"/>
      <c r="N41" s="34" t="str">
        <f>IF(OR(M41=CRITERIOS!$C$182,M41=CRITERIOS!$D$182),"Leve",IF(OR(M41=CRITERIOS!$C$183,M41=CRITERIOS!$D$183),"Menor",IF(OR(M41=CRITERIOS!$C$184,M41=CRITERIOS!$D$184),"Moderado",IF(OR(M41=CRITERIOS!$C$185,M41=CRITERIOS!$D$185),"Mayor",IF(OR(M41=CRITERIOS!$C$186,M41=CRITERIOS!$D$186),"Catastrófico","")))))</f>
        <v/>
      </c>
      <c r="O41" s="34" t="str">
        <f>IF(N41="","",IF(N41="Leve",0.2,IF(N41="Menor",0.4,IF(N41="Moderado",0.6,IF(N41="Mayor",0.8,IF(N41="Catastrófico",1,))))))</f>
        <v/>
      </c>
      <c r="P41" s="184" t="str">
        <f>IF(OR(AND(K41="Muy Baja",N41="Leve"),AND(K41="Muy Baja",N41="Menor"),AND(K41="Baja",N41="Leve")),"BAJO",IF(OR(AND(K41="Muy baja",N41="Moderado"),AND(K41="Baja",N41="Menor"),AND(K41="Baja",N41="Moderado"),AND(K41="Media",N41="Leve"),AND(K41="Media",N41="Menor"),AND(K41="Media",N41="Moderado"),AND(K41="Alta",N41="Leve"),AND(K41="Alta",N41="Menor")),"MODERADO",IF(OR(AND(K41="Muy Baja",N41="Mayor"),AND(K41="Baja",N41="Mayor"),AND(K41="Media",N41="Mayor"),AND(K41="Alta",N41="Moderado"),AND(K41="Alta",N41="Mayor"),AND(K41="Muy Alta",N41="Leve"),AND(K41="Muy Alta",N41="Menor"),AND(K41="Muy Alta",N41="Moderado"),YT41="Muy Alta",N41="Mayor"),"ALTO",IF(OR(AND(K41="Muy Baja",N41="Catastrófico"),AND(K41="Baja",N41="Catastrófico"),AND(K41="Media",N41="Catastrófico"),AND(K41="Alta",N41="Catastrófico"),AND(K41="Muy Alta",N41="Catastrófico")),"EXTREMO",""))))</f>
        <v/>
      </c>
      <c r="Q41" s="25"/>
      <c r="R41" s="34"/>
      <c r="S41" s="266"/>
      <c r="T41" s="25"/>
      <c r="U41" s="34"/>
      <c r="V41" s="34"/>
      <c r="W41" s="34" t="str">
        <f>IF(OR(U41="PREVENTIVO",U41="DETECTIVO"),"PROBABILIDAD",IF(U41="CORRECTIVO","IMPACTO",""))</f>
        <v/>
      </c>
      <c r="X41" s="34" t="str">
        <f>IF(AND(U41="PREVENTIVO",V41="AUTOMÁTICO"),"50%",IF(AND(U41="PREVENTIVO",V41="MANUAL"),"40%",IF(AND(U41="DETECTIVO",V41="AUTOMÁTICO"),"40%",IF(AND(U41="DETECTIVO",V41="MANUAL"),"30%",IF(AND(U41="CORRECTIVO",V41="AUTOMÁTICO"),"35%",IF(AND(U41="CORRECTIVO",V41="MANUAL"),"25%",""))))))</f>
        <v/>
      </c>
      <c r="Y41" s="179" t="str">
        <f>IFERROR(IF(W41="Probabilidad",(L41-(L41*X41)),IF(W41="Impacto",L41,"")),"")</f>
        <v/>
      </c>
      <c r="Z41" s="179" t="str">
        <f>IFERROR(IF(Y41="","",IF(Y41&lt;=0.2,"MUY BAJA",IF(Y41&lt;=0.4,"BAJA",IF(Y41&lt;=0.6,"MEDIA",IF(Y41&lt;=0.8,"ALTA",IF(Y41=1,"MUY ALTA")))))),"")</f>
        <v/>
      </c>
      <c r="AA41" s="179" t="str">
        <f>IFERROR(IF(W41="Impacto",(O41-(O41*X41)),IF(W41="Probabilidad",O41,"")),"")</f>
        <v/>
      </c>
      <c r="AB41" s="179" t="str">
        <f>IFERROR(IF(AA41="","",IF(AA41&lt;=0.2,"LEVE",IF(AA41&lt;=0.4,"MENOR",IF(AA41&lt;=0.6,"MODERADO",IF(AA41&lt;=0.8,"MAYOR",IF(AA41=1,"CATASTRÓFICO")))))),"")</f>
        <v/>
      </c>
      <c r="AC41" s="184" t="str">
        <f>IFERROR(IF(OR(AND(Z41="Muy Baja",AB41="Leve"),AND(Z41="Muy Baja",AB41="Menor"),AND(Z41="Baja",AB41="Leve")),"BAJO",IF(OR(AND(Z41="Muy baja",AB41="Moderado"),AND(Z41="Baja",AB41="Menor"),AND(Z41="Baja",AB41="Moderado"),AND(Z41="Media",AB41="Leve"),AND(Z41="Media",AB41="Menor"),AND(Z41="Media",AB41="Moderado"),AND(Z41="Alta",AB41="Leve"),AND(Z41="Alta",AB41="Menor")),"MODERADO",IF(OR(AND(Z41="Muy Baja",AB41="Mayor"),AND(Z41="Baja",AB41="Mayor"),AND(Z41="Media",AB41="Mayor"),AND(Z41="Alta",AB41="Moderado"),AND(Z41="Alta",AB41="Mayor"),AND(Z41="Muy Alta",AB41="Leve"),AND(Z41="Muy Alta",AB41="Menor"),AND(Z41="Muy Alta",AB41="Moderado"),AND(Z41="Muy Alta",AB41="Mayor")),"ALTO",IF(OR(AND(Z41="Muy Baja",AB41="Catastrófico"),AND(Z41="Baja",AB41="Catastrófico"),AND(Z41="Media",AB41="Catastrófico"),AND(Z41="Alta",AB41="Catastrófico"),AND(Z41="Muy Alta",AB41="Catastrófico")),"EXTREMO","")))),"")</f>
        <v/>
      </c>
      <c r="AD41" s="184"/>
      <c r="AE41" s="184"/>
      <c r="AF41" s="184"/>
      <c r="AG41" s="184"/>
      <c r="AH41" s="184"/>
      <c r="AI41" s="184"/>
      <c r="AJ41" s="184"/>
      <c r="AK41" s="184"/>
      <c r="AL41" s="184"/>
      <c r="AM41" s="184"/>
      <c r="AN41" s="184"/>
      <c r="AO41" s="184"/>
      <c r="AP41" s="489" t="str">
        <f>IF(Y41="","",MIN(Y41:Y45))</f>
        <v/>
      </c>
      <c r="AQ41" s="481" t="str">
        <f>IFERROR(IF(AP41="","",IF(Y41&lt;=0.2,"MUY BAJA",IF(AP41&lt;=0.4,"BAJA",IF(AP41&lt;=0.6,"MEDIA",IF(AP41&lt;=0.8,"ALTA",IF(AP41=1,"MUY ALTA")))))),"")</f>
        <v/>
      </c>
      <c r="AR41" s="489" t="str">
        <f>IF(AA41="","",MIN(AA41:AA45))</f>
        <v/>
      </c>
      <c r="AS41" s="481" t="str">
        <f>IFERROR(IF(AR41="","",IF(AR41&lt;=0.2,"LEVE",IF(AR41&lt;=0.4,"MENOR",IF(AR41&lt;=0.6,"MODERADO",IF(AR41&lt;=0.8,"MAYOR",IF(AR41=1,"CATASTRÓFICO")))))),"")</f>
        <v/>
      </c>
      <c r="AT41" s="476" t="str">
        <f>IFERROR(IF(OR(AND(AQ41="Muy Baja",AS41="Leve"),AND(AQ41="Muy Baja",AS41="Menor"),AND(AQ41="Baja",AS41="Leve")),"BAJO",IF(OR(AND(AQ41="Muy baja",AS41="Moderado"),AND(AQ41="Baja",AS41="Menor"),AND(AQ41="Baja",AS41="Moderado"),AND(AQ41="Media",AS41="Leve"),AND(AQ41="Media",AS41="Menor"),AND(AQ41="Media",AS41="Moderado"),AND(AQ41="Alta",AS41="Leve"),AND(AQ41="Alta",AS41="Menor")),"MODERADO",IF(OR(AND(AQ41="Muy Baja",AS41="Mayor"),AND(AQ41="Baja",AS41="Mayor"),AND(AQ41="Media",AS41="Mayor"),AND(AQ41="Alta",AS41="Moderado"),AND(AQ41="Alta",AS41="Mayor"),AND(AQ41="Muy Alta",AS41="Leve"),AND(AQ41="Muy Alta",AS41="Menor"),AND(AQ41="Muy Alta",AS41="Moderado"),AND(AQ41="Muy Alta",AS41="Mayor")),"ALTO",IF(OR(AND(AQ41="Muy Baja",AS41="Catastrófico"),AND(AQ41="Baja",AS41="Catastrófico"),AND(AQ41="Media",AS41="Catastrófico"),AND(AQ41="Alta",AS41="Catastrófico"),AND(AQ41="Muy Alta",AS41="Catastrófico")),"EXTREMO","")))),"")</f>
        <v/>
      </c>
      <c r="AU41" s="512"/>
      <c r="AV41" s="490"/>
      <c r="AW41" s="34"/>
      <c r="AX41" s="34"/>
      <c r="AY41" s="510"/>
      <c r="AZ41" s="490"/>
      <c r="BA41" s="510"/>
      <c r="BB41" s="490"/>
      <c r="BC41" s="510"/>
      <c r="BD41" s="490"/>
      <c r="BE41" s="510"/>
      <c r="BF41" s="490"/>
      <c r="BG41" s="34"/>
      <c r="BH41" s="34"/>
      <c r="BI41" s="34"/>
      <c r="BJ41" s="34"/>
      <c r="BK41" s="34"/>
      <c r="BL41" s="34"/>
      <c r="BM41" s="34"/>
      <c r="BN41" s="34"/>
      <c r="BO41" s="34"/>
      <c r="BP41" s="34"/>
      <c r="BQ41" s="305"/>
    </row>
    <row r="42" spans="1:69" ht="18.75" customHeight="1" x14ac:dyDescent="0.3">
      <c r="D42" s="511"/>
      <c r="E42" s="206"/>
      <c r="F42" s="25"/>
      <c r="G42" s="25"/>
      <c r="H42" s="25"/>
      <c r="I42" s="34"/>
      <c r="J42" s="25"/>
      <c r="K42" s="34"/>
      <c r="L42" s="34"/>
      <c r="M42" s="34"/>
      <c r="N42" s="34"/>
      <c r="O42" s="34"/>
      <c r="P42" s="184"/>
      <c r="Q42" s="25"/>
      <c r="R42" s="34"/>
      <c r="S42" s="266"/>
      <c r="T42" s="25"/>
      <c r="U42" s="34"/>
      <c r="V42" s="34"/>
      <c r="W42" s="34" t="str">
        <f t="shared" ref="W42:W43" si="41">IF(OR(U42="PREVENTIVO",U42="DETECTIVO"),"PROBABILIDAD",IF(U42="CORRECTIVO","IMPACTO",""))</f>
        <v/>
      </c>
      <c r="X42" s="34" t="str">
        <f t="shared" ref="X42:X43" si="42">IF(AND(U42="PREVENTIVO",V42="AUTOMÁTICO"),"50%",IF(AND(U42="PREVENTIVO",V42="MANUAL"),"40%",IF(AND(U42="DETECTIVO",V42="AUTOMÁTICO"),"40%",IF(AND(U42="DETECTIVO",V42="MANUAL"),"30%",IF(AND(U42="CORRECTIVO",V42="AUTOMÁTICO"),"35%",IF(AND(U42="CORRECTIVO",V42="MANUAL"),"25%",""))))))</f>
        <v/>
      </c>
      <c r="Y42" s="237" t="str">
        <f>IFERROR(IF(AND(W41="Probabilidad",W42="Probabilidad"),(Y41-(Y41*X42)),IF(W42="Probabilidad",(L41-(L41*X42)),IF(W42="Impacto",Y41,""))),"")</f>
        <v/>
      </c>
      <c r="Z42" s="179" t="str">
        <f t="shared" si="4"/>
        <v/>
      </c>
      <c r="AA42" s="179" t="str">
        <f>IFERROR(IF(AND(W41="Impacto",W42="Impacto"),(AA41-(AA41*X42)),IF(W42="Impacto",(O41-(+O41*X42)),IF(W42="Probabilidad",AA41,""))),"")</f>
        <v/>
      </c>
      <c r="AB42" s="179" t="str">
        <f t="shared" ref="AB42:AB43" si="43">IFERROR(IF(AA42="","",IF(AA42&lt;=0.2,"LEVE",IF(AA42&lt;=0.4,"MENOR",IF(AA42&lt;=0.6,"MODERADO",IF(AA42&lt;=0.8,"MAYOR",IF(AA42=1,"CATASTRÓFICO")))))),"")</f>
        <v/>
      </c>
      <c r="AC42" s="184" t="str">
        <f t="shared" ref="AC42:AC43" si="44">IFERROR(IF(OR(AND(Z42="Muy Baja",AB42="Leve"),AND(Z42="Muy Baja",AB42="Menor"),AND(Z42="Baja",AB42="Leve")),"BAJO",IF(OR(AND(Z42="Muy baja",AB42="Moderado"),AND(Z42="Baja",AB42="Menor"),AND(Z42="Baja",AB42="Moderado"),AND(Z42="Media",AB42="Leve"),AND(Z42="Media",AB42="Menor"),AND(Z42="Media",AB42="Moderado"),AND(Z42="Alta",AB42="Leve"),AND(Z42="Alta",AB42="Menor")),"MODERADO",IF(OR(AND(Z42="Muy Baja",AB42="Mayor"),AND(Z42="Baja",AB42="Mayor"),AND(Z42="Media",AB42="Mayor"),AND(Z42="Alta",AB42="Moderado"),AND(Z42="Alta",AB42="Mayor"),AND(Z42="Muy Alta",AB42="Leve"),AND(Z42="Muy Alta",AB42="Menor"),AND(Z42="Muy Alta",AB42="Moderado"),AND(Z42="Muy Alta",AB42="Mayor")),"ALTO",IF(OR(AND(Z42="Muy Baja",AB42="Catastrófico"),AND(Z42="Baja",AB42="Catastrófico"),AND(Z42="Media",AB42="Catastrófico"),AND(Z42="Alta",AB42="Catastrófico"),AND(Z42="Muy Alta",AB42="Catastrófico")),"EXTREMO","")))),"")</f>
        <v/>
      </c>
      <c r="AD42" s="184"/>
      <c r="AE42" s="184"/>
      <c r="AF42" s="184"/>
      <c r="AG42" s="184"/>
      <c r="AH42" s="184"/>
      <c r="AI42" s="184"/>
      <c r="AJ42" s="184"/>
      <c r="AK42" s="184"/>
      <c r="AL42" s="184"/>
      <c r="AM42" s="184"/>
      <c r="AN42" s="184"/>
      <c r="AO42" s="184"/>
      <c r="AP42" s="490"/>
      <c r="AQ42" s="490"/>
      <c r="AR42" s="490"/>
      <c r="AS42" s="490"/>
      <c r="AT42" s="507"/>
      <c r="AU42" s="512"/>
      <c r="AV42" s="490"/>
      <c r="AW42" s="34"/>
      <c r="AX42" s="34"/>
      <c r="AY42" s="510"/>
      <c r="AZ42" s="490"/>
      <c r="BA42" s="510"/>
      <c r="BB42" s="490"/>
      <c r="BC42" s="510"/>
      <c r="BD42" s="490"/>
      <c r="BE42" s="510"/>
      <c r="BF42" s="490"/>
      <c r="BG42" s="34"/>
      <c r="BH42" s="34"/>
      <c r="BI42" s="34"/>
      <c r="BJ42" s="34"/>
      <c r="BK42" s="34"/>
      <c r="BL42" s="34"/>
      <c r="BM42" s="34"/>
      <c r="BN42" s="34"/>
      <c r="BO42" s="34"/>
      <c r="BP42" s="34"/>
      <c r="BQ42" s="305"/>
    </row>
    <row r="43" spans="1:69" ht="18.75" customHeight="1" x14ac:dyDescent="0.3">
      <c r="D43" s="511"/>
      <c r="E43" s="206"/>
      <c r="F43" s="25"/>
      <c r="G43" s="25"/>
      <c r="H43" s="25"/>
      <c r="I43" s="34"/>
      <c r="J43" s="25"/>
      <c r="K43" s="34"/>
      <c r="L43" s="34"/>
      <c r="M43" s="34"/>
      <c r="N43" s="34"/>
      <c r="O43" s="34"/>
      <c r="P43" s="184"/>
      <c r="Q43" s="25"/>
      <c r="R43" s="34"/>
      <c r="S43" s="266"/>
      <c r="T43" s="25"/>
      <c r="U43" s="34"/>
      <c r="V43" s="34"/>
      <c r="W43" s="34" t="str">
        <f t="shared" si="41"/>
        <v/>
      </c>
      <c r="X43" s="34" t="str">
        <f t="shared" si="42"/>
        <v/>
      </c>
      <c r="Y43" s="237" t="str">
        <f>IFERROR(IF(AND(W42="Probabilidad",W43="Probabilidad"),(Y42-(Y42*X43)),IF(AND(W42="Impacto",W43="Probabilidad"),(Y41-(Y41*X43)),IF(W43="Impacto",Y42,""))),"")</f>
        <v/>
      </c>
      <c r="Z43" s="179" t="str">
        <f t="shared" si="4"/>
        <v/>
      </c>
      <c r="AA43" s="179" t="str">
        <f>IFERROR(IF(AND(W42="Impacto",W43="Impacto"),(AA42-(AA42*X43)),IF(AND(W42="Probabilidad",W43="Impacto"),(AA41-(AA41*X43)),IF(W43="Probabilidad",AA42,""))),"")</f>
        <v/>
      </c>
      <c r="AB43" s="179" t="str">
        <f t="shared" si="43"/>
        <v/>
      </c>
      <c r="AC43" s="184" t="str">
        <f t="shared" si="44"/>
        <v/>
      </c>
      <c r="AD43" s="184"/>
      <c r="AE43" s="184"/>
      <c r="AF43" s="184"/>
      <c r="AG43" s="184"/>
      <c r="AH43" s="184"/>
      <c r="AI43" s="184"/>
      <c r="AJ43" s="184"/>
      <c r="AK43" s="184"/>
      <c r="AL43" s="184"/>
      <c r="AM43" s="184"/>
      <c r="AN43" s="184"/>
      <c r="AO43" s="184"/>
      <c r="AP43" s="490"/>
      <c r="AQ43" s="490"/>
      <c r="AR43" s="490"/>
      <c r="AS43" s="490"/>
      <c r="AT43" s="507"/>
      <c r="AU43" s="512"/>
      <c r="AV43" s="490"/>
      <c r="AW43" s="34"/>
      <c r="AX43" s="34"/>
      <c r="AY43" s="510"/>
      <c r="AZ43" s="490"/>
      <c r="BA43" s="510"/>
      <c r="BB43" s="490"/>
      <c r="BC43" s="510"/>
      <c r="BD43" s="490"/>
      <c r="BE43" s="510"/>
      <c r="BF43" s="490"/>
      <c r="BG43" s="34"/>
      <c r="BH43" s="34"/>
      <c r="BI43" s="34"/>
      <c r="BJ43" s="34"/>
      <c r="BK43" s="34"/>
      <c r="BL43" s="34"/>
      <c r="BM43" s="34"/>
      <c r="BN43" s="34"/>
      <c r="BO43" s="34"/>
      <c r="BP43" s="34"/>
      <c r="BQ43" s="305"/>
    </row>
    <row r="44" spans="1:69" ht="18.75" customHeight="1" x14ac:dyDescent="0.3">
      <c r="D44" s="511"/>
      <c r="E44" s="206"/>
      <c r="F44" s="25"/>
      <c r="G44" s="25"/>
      <c r="H44" s="25"/>
      <c r="I44" s="34"/>
      <c r="J44" s="25"/>
      <c r="K44" s="34"/>
      <c r="L44" s="34"/>
      <c r="M44" s="34"/>
      <c r="N44" s="34"/>
      <c r="O44" s="34"/>
      <c r="P44" s="184"/>
      <c r="Q44" s="25"/>
      <c r="R44" s="34"/>
      <c r="S44" s="266"/>
      <c r="T44" s="25"/>
      <c r="U44" s="34"/>
      <c r="V44" s="34"/>
      <c r="W44" s="34"/>
      <c r="X44" s="34"/>
      <c r="Y44" s="237" t="str">
        <f t="shared" ref="Y44:Y45" si="45">IFERROR(IF(AND(W43="Probabilidad",W44="Probabilidad"),(Y43-(Y43*X44)),IF(AND(W43="Impacto",W44="Probabilidad"),(Y42-(Y42*X44)),IF(W44="Impacto",Y43,""))),"")</f>
        <v/>
      </c>
      <c r="Z44" s="179" t="str">
        <f t="shared" si="4"/>
        <v/>
      </c>
      <c r="AA44" s="179" t="str">
        <f t="shared" ref="AA44:AA45" si="46">IFERROR(IF(AND(W43="Impacto",W44="Impacto"),(AA43-(AA43*X44)),IF(AND(W43="Probabilidad",W44="Impacto"),(AA42-(AA42*X44)),IF(W44="Probabilidad",AA43,""))),"")</f>
        <v/>
      </c>
      <c r="AB44" s="179"/>
      <c r="AC44" s="184"/>
      <c r="AD44" s="184"/>
      <c r="AE44" s="184"/>
      <c r="AF44" s="184"/>
      <c r="AG44" s="184"/>
      <c r="AH44" s="184"/>
      <c r="AI44" s="184"/>
      <c r="AJ44" s="184"/>
      <c r="AK44" s="184"/>
      <c r="AL44" s="184"/>
      <c r="AM44" s="184"/>
      <c r="AN44" s="184"/>
      <c r="AO44" s="184"/>
      <c r="AP44" s="490"/>
      <c r="AQ44" s="490"/>
      <c r="AR44" s="490"/>
      <c r="AS44" s="490"/>
      <c r="AT44" s="507"/>
      <c r="AU44" s="512"/>
      <c r="AV44" s="490"/>
      <c r="AW44" s="34"/>
      <c r="AX44" s="34"/>
      <c r="AY44" s="510"/>
      <c r="AZ44" s="490"/>
      <c r="BA44" s="510"/>
      <c r="BB44" s="490"/>
      <c r="BC44" s="510"/>
      <c r="BD44" s="490"/>
      <c r="BE44" s="510"/>
      <c r="BF44" s="490"/>
      <c r="BG44" s="34"/>
      <c r="BH44" s="34"/>
      <c r="BI44" s="34"/>
      <c r="BJ44" s="34"/>
      <c r="BK44" s="34"/>
      <c r="BL44" s="34"/>
      <c r="BM44" s="34"/>
      <c r="BN44" s="34"/>
      <c r="BO44" s="34"/>
      <c r="BP44" s="34"/>
      <c r="BQ44" s="305"/>
    </row>
    <row r="45" spans="1:69" ht="18.75" customHeight="1" x14ac:dyDescent="0.3">
      <c r="D45" s="511"/>
      <c r="E45" s="206"/>
      <c r="F45" s="25"/>
      <c r="G45" s="25"/>
      <c r="H45" s="25"/>
      <c r="I45" s="34"/>
      <c r="J45" s="25"/>
      <c r="K45" s="34"/>
      <c r="L45" s="34"/>
      <c r="M45" s="34"/>
      <c r="N45" s="34"/>
      <c r="O45" s="34"/>
      <c r="P45" s="184"/>
      <c r="Q45" s="25"/>
      <c r="R45" s="34"/>
      <c r="S45" s="266"/>
      <c r="T45" s="25"/>
      <c r="U45" s="34"/>
      <c r="V45" s="34"/>
      <c r="W45" s="34"/>
      <c r="X45" s="34"/>
      <c r="Y45" s="237" t="str">
        <f t="shared" si="45"/>
        <v/>
      </c>
      <c r="Z45" s="179" t="str">
        <f t="shared" si="4"/>
        <v/>
      </c>
      <c r="AA45" s="179" t="str">
        <f t="shared" si="46"/>
        <v/>
      </c>
      <c r="AB45" s="179"/>
      <c r="AC45" s="184"/>
      <c r="AD45" s="184"/>
      <c r="AE45" s="184"/>
      <c r="AF45" s="184"/>
      <c r="AG45" s="184"/>
      <c r="AH45" s="184"/>
      <c r="AI45" s="184"/>
      <c r="AJ45" s="184"/>
      <c r="AK45" s="184"/>
      <c r="AL45" s="184"/>
      <c r="AM45" s="184"/>
      <c r="AN45" s="184"/>
      <c r="AO45" s="184"/>
      <c r="AP45" s="490"/>
      <c r="AQ45" s="490"/>
      <c r="AR45" s="490"/>
      <c r="AS45" s="490"/>
      <c r="AT45" s="507"/>
      <c r="AU45" s="512"/>
      <c r="AV45" s="490"/>
      <c r="AW45" s="34"/>
      <c r="AX45" s="34"/>
      <c r="AY45" s="510"/>
      <c r="AZ45" s="490"/>
      <c r="BA45" s="510"/>
      <c r="BB45" s="490"/>
      <c r="BC45" s="510"/>
      <c r="BD45" s="490"/>
      <c r="BE45" s="510"/>
      <c r="BF45" s="490"/>
      <c r="BG45" s="34"/>
      <c r="BH45" s="34"/>
      <c r="BI45" s="34"/>
      <c r="BJ45" s="34"/>
      <c r="BK45" s="34"/>
      <c r="BL45" s="34"/>
      <c r="BM45" s="34"/>
      <c r="BN45" s="34"/>
      <c r="BO45" s="34"/>
      <c r="BP45" s="34"/>
      <c r="BQ45" s="305"/>
    </row>
    <row r="46" spans="1:69" ht="16.5" customHeight="1" x14ac:dyDescent="0.3">
      <c r="A46" s="265" t="str">
        <f>IF(OR(AP46=0,AR46=0),"",IF(AND(AP46&lt;=0.2,AR46&lt;=0.2),1,IF(AND(AP46&lt;=0.2,AR46&lt;=0.4),2,IF(AND(AP46&lt;=0.2,AR46&lt;=0.6),3,IF(AND(AP46&lt;=0.2,AR46&lt;=0.8),4,IF(AND(AP46&lt;=0.2,AR46&lt;=1),5,IF(AND(AP46&lt;=0.4,AR46&lt;=0.2),6,IF(AND(AP46&lt;=0.4,AR46&lt;=0.4),7,IF(AND(AP46&lt;=0.4,AR46&lt;=0.6),8,IF(AND(AP46&lt;=0.4,AR46&lt;=0.8),9,IF(AND(AP46&lt;=0.4,AR46&lt;=1),10,IF(AND(AP46&lt;=0.6,AR46&lt;=0.2),11,IF(AND(AP46&lt;=0.6,AR46&lt;=0.4),12,IF(AND(AP46&lt;=0.6,AR46&lt;=0.6),13,IF(AND(AP46&lt;=0.6,AR46&lt;=0.8),14,IF(AND(AP46&lt;=0.6,AR46&lt;=1),15,IF(AND(AP46&lt;=0.8,AR46&lt;=0.2),16,IF(AND(AP46&lt;=0.8,AR46&lt;=0.4),17,IF(AND(AP46&lt;=0.8,AR46&lt;=0.6),18,IF(AND(AP46&lt;=0.8,AR46&lt;=0.8),19,IF(AND(AP46&lt;=0.8,AR46&lt;=1),20,IF(AND(AP46&lt;=1,AR46&lt;=0.2),21,IF(AND(AP46&lt;=1,AR46&lt;=0.4),22,IF(AND(AP46&lt;=1,AR46&lt;=0.6),23,IF(AND(AP46&lt;=1,AR46&lt;=0.8),24,IF(AND(AP46&lt;=1,AR46&lt;=1),25,""))))))))))))))))))))))))))</f>
        <v/>
      </c>
      <c r="B46" s="265" t="str">
        <f>IF(A46="","",1/100)</f>
        <v/>
      </c>
      <c r="C46" s="265" t="str">
        <f>IFERROR(A46+B46,"")</f>
        <v/>
      </c>
      <c r="D46" s="511">
        <v>10</v>
      </c>
      <c r="E46" s="206"/>
      <c r="F46" s="25"/>
      <c r="G46" s="25"/>
      <c r="H46" s="25"/>
      <c r="I46" s="34"/>
      <c r="J46" s="25"/>
      <c r="K46" s="34" t="str">
        <f>IF(I46&lt;=0,"",IF(I46&lt;=2,"Muy Baja",IF(I46&lt;=24,"Baja",IF(I46&lt;=500,"Media",IF(I46&lt;=5000,"Alta",IF(I46&gt;5000,"Muy Alta"))))))</f>
        <v/>
      </c>
      <c r="L46" s="34" t="str">
        <f>IF(K46="","",IF(K46="Muy Baja",0.2,IF(K46="Baja",0.4,IF(K46="Media",0.6,IF(K46="Alta",0.8,IF(K46="Muy Alta",1,))))))</f>
        <v/>
      </c>
      <c r="M46" s="34"/>
      <c r="N46" s="34" t="str">
        <f>IF(OR(M46=CRITERIOS!$C$182,M46=CRITERIOS!$D$182),"Leve",IF(OR(M46=CRITERIOS!$C$183,M46=CRITERIOS!$D$183),"Menor",IF(OR(M46=CRITERIOS!$C$184,M46=CRITERIOS!$D$184),"Moderado",IF(OR(M46=CRITERIOS!$C$185,M46=CRITERIOS!$D$185),"Mayor",IF(OR(M46=CRITERIOS!$C$186,M46=CRITERIOS!$D$186),"Catastrófico","")))))</f>
        <v/>
      </c>
      <c r="O46" s="34" t="str">
        <f>IF(N46="","",IF(N46="Leve",0.2,IF(N46="Menor",0.4,IF(N46="Moderado",0.6,IF(N46="Mayor",0.8,IF(N46="Catastrófico",1,))))))</f>
        <v/>
      </c>
      <c r="P46" s="184" t="str">
        <f>IF(OR(AND(K46="Muy Baja",N46="Leve"),AND(K46="Muy Baja",N46="Menor"),AND(K46="Baja",N46="Leve")),"BAJO",IF(OR(AND(K46="Muy baja",N46="Moderado"),AND(K46="Baja",N46="Menor"),AND(K46="Baja",N46="Moderado"),AND(K46="Media",N46="Leve"),AND(K46="Media",N46="Menor"),AND(K46="Media",N46="Moderado"),AND(K46="Alta",N46="Leve"),AND(K46="Alta",N46="Menor")),"MODERADO",IF(OR(AND(K46="Muy Baja",N46="Mayor"),AND(K46="Baja",N46="Mayor"),AND(K46="Media",N46="Mayor"),AND(K46="Alta",N46="Moderado"),AND(K46="Alta",N46="Mayor"),AND(K46="Muy Alta",N46="Leve"),AND(K46="Muy Alta",N46="Menor"),AND(K46="Muy Alta",N46="Moderado"),YT46="Muy Alta",N46="Mayor"),"ALTO",IF(OR(AND(K46="Muy Baja",N46="Catastrófico"),AND(K46="Baja",N46="Catastrófico"),AND(K46="Media",N46="Catastrófico"),AND(K46="Alta",N46="Catastrófico"),AND(K46="Muy Alta",N46="Catastrófico")),"EXTREMO",""))))</f>
        <v/>
      </c>
      <c r="Q46" s="25"/>
      <c r="R46" s="34"/>
      <c r="S46" s="266"/>
      <c r="T46" s="25"/>
      <c r="U46" s="34"/>
      <c r="V46" s="34"/>
      <c r="W46" s="34" t="str">
        <f>IF(OR(U46="PREVENTIVO",U46="DETECTIVO"),"PROBABILIDAD",IF(U46="CORRECTIVO","IMPACTO",""))</f>
        <v/>
      </c>
      <c r="X46" s="34" t="str">
        <f>IF(AND(U46="PREVENTIVO",V46="AUTOMÁTICO"),"50%",IF(AND(U46="PREVENTIVO",V46="MANUAL"),"40%",IF(AND(U46="DETECTIVO",V46="AUTOMÁTICO"),"40%",IF(AND(U46="DETECTIVO",V46="MANUAL"),"30%",IF(AND(U46="CORRECTIVO",V46="AUTOMÁTICO"),"35%",IF(AND(U46="CORRECTIVO",V46="MANUAL"),"25%",""))))))</f>
        <v/>
      </c>
      <c r="Y46" s="179" t="str">
        <f>IFERROR(IF(W46="Probabilidad",(L46-(L46*X46)),IF(W46="Impacto",L46,"")),"")</f>
        <v/>
      </c>
      <c r="Z46" s="179" t="str">
        <f>IFERROR(IF(Y46="","",IF(Y46&lt;=0.2,"MUY BAJA",IF(Y46&lt;=0.4,"BAJA",IF(Y46&lt;=0.6,"MEDIA",IF(Y46&lt;=0.8,"ALTA",IF(Y46=1,"MUY ALTA")))))),"")</f>
        <v/>
      </c>
      <c r="AA46" s="179" t="str">
        <f>IFERROR(IF(W46="Impacto",(O46-(O46*X46)),IF(W46="Probabilidad",O46,"")),"")</f>
        <v/>
      </c>
      <c r="AB46" s="179" t="str">
        <f>IFERROR(IF(AA46="","",IF(AA46&lt;=0.2,"LEVE",IF(AA46&lt;=0.4,"MENOR",IF(AA46&lt;=0.6,"MODERADO",IF(AA46&lt;=0.8,"MAYOR",IF(AA46=1,"CATASTRÓFICO")))))),"")</f>
        <v/>
      </c>
      <c r="AC46" s="184" t="str">
        <f>IFERROR(IF(OR(AND(Z46="Muy Baja",AB46="Leve"),AND(Z46="Muy Baja",AB46="Menor"),AND(Z46="Baja",AB46="Leve")),"BAJO",IF(OR(AND(Z46="Muy baja",AB46="Moderado"),AND(Z46="Baja",AB46="Menor"),AND(Z46="Baja",AB46="Moderado"),AND(Z46="Media",AB46="Leve"),AND(Z46="Media",AB46="Menor"),AND(Z46="Media",AB46="Moderado"),AND(Z46="Alta",AB46="Leve"),AND(Z46="Alta",AB46="Menor")),"MODERADO",IF(OR(AND(Z46="Muy Baja",AB46="Mayor"),AND(Z46="Baja",AB46="Mayor"),AND(Z46="Media",AB46="Mayor"),AND(Z46="Alta",AB46="Moderado"),AND(Z46="Alta",AB46="Mayor"),AND(Z46="Muy Alta",AB46="Leve"),AND(Z46="Muy Alta",AB46="Menor"),AND(Z46="Muy Alta",AB46="Moderado"),AND(Z46="Muy Alta",AB46="Mayor")),"ALTO",IF(OR(AND(Z46="Muy Baja",AB46="Catastrófico"),AND(Z46="Baja",AB46="Catastrófico"),AND(Z46="Media",AB46="Catastrófico"),AND(Z46="Alta",AB46="Catastrófico"),AND(Z46="Muy Alta",AB46="Catastrófico")),"EXTREMO","")))),"")</f>
        <v/>
      </c>
      <c r="AD46" s="184"/>
      <c r="AE46" s="184"/>
      <c r="AF46" s="184"/>
      <c r="AG46" s="184"/>
      <c r="AH46" s="184"/>
      <c r="AI46" s="184"/>
      <c r="AJ46" s="184"/>
      <c r="AK46" s="184"/>
      <c r="AL46" s="184"/>
      <c r="AM46" s="184"/>
      <c r="AN46" s="184"/>
      <c r="AO46" s="184"/>
      <c r="AP46" s="489" t="str">
        <f>IF(Y46="","",MIN(Y46:Y50))</f>
        <v/>
      </c>
      <c r="AQ46" s="481" t="str">
        <f>IFERROR(IF(AP46="","",IF(Y46&lt;=0.2,"MUY BAJA",IF(AP46&lt;=0.4,"BAJA",IF(AP46&lt;=0.6,"MEDIA",IF(AP46&lt;=0.8,"ALTA",IF(AP46=1,"MUY ALTA")))))),"")</f>
        <v/>
      </c>
      <c r="AR46" s="489" t="str">
        <f>IF(AA46="","",MIN(AA46:AA50))</f>
        <v/>
      </c>
      <c r="AS46" s="481" t="str">
        <f>IFERROR(IF(AR46="","",IF(AR46&lt;=0.2,"LEVE",IF(AR46&lt;=0.4,"MENOR",IF(AR46&lt;=0.6,"MODERADO",IF(AR46&lt;=0.8,"MAYOR",IF(AR46=1,"CATASTRÓFICO")))))),"")</f>
        <v/>
      </c>
      <c r="AT46" s="476" t="str">
        <f>IFERROR(IF(OR(AND(AQ46="Muy Baja",AS46="Leve"),AND(AQ46="Muy Baja",AS46="Menor"),AND(AQ46="Baja",AS46="Leve")),"BAJO",IF(OR(AND(AQ46="Muy baja",AS46="Moderado"),AND(AQ46="Baja",AS46="Menor"),AND(AQ46="Baja",AS46="Moderado"),AND(AQ46="Media",AS46="Leve"),AND(AQ46="Media",AS46="Menor"),AND(AQ46="Media",AS46="Moderado"),AND(AQ46="Alta",AS46="Leve"),AND(AQ46="Alta",AS46="Menor")),"MODERADO",IF(OR(AND(AQ46="Muy Baja",AS46="Mayor"),AND(AQ46="Baja",AS46="Mayor"),AND(AQ46="Media",AS46="Mayor"),AND(AQ46="Alta",AS46="Moderado"),AND(AQ46="Alta",AS46="Mayor"),AND(AQ46="Muy Alta",AS46="Leve"),AND(AQ46="Muy Alta",AS46="Menor"),AND(AQ46="Muy Alta",AS46="Moderado"),AND(AQ46="Muy Alta",AS46="Mayor")),"ALTO",IF(OR(AND(AQ46="Muy Baja",AS46="Catastrófico"),AND(AQ46="Baja",AS46="Catastrófico"),AND(AQ46="Media",AS46="Catastrófico"),AND(AQ46="Alta",AS46="Catastrófico"),AND(AQ46="Muy Alta",AS46="Catastrófico")),"EXTREMO","")))),"")</f>
        <v/>
      </c>
      <c r="AU46" s="512"/>
      <c r="AV46" s="490"/>
      <c r="AW46" s="34"/>
      <c r="AX46" s="34"/>
      <c r="AY46" s="510"/>
      <c r="AZ46" s="490"/>
      <c r="BA46" s="510"/>
      <c r="BB46" s="490"/>
      <c r="BC46" s="510"/>
      <c r="BD46" s="490"/>
      <c r="BE46" s="510"/>
      <c r="BF46" s="490"/>
      <c r="BG46" s="34"/>
      <c r="BH46" s="34"/>
      <c r="BI46" s="34"/>
      <c r="BJ46" s="34"/>
      <c r="BK46" s="34"/>
      <c r="BL46" s="34"/>
      <c r="BM46" s="34"/>
      <c r="BN46" s="34"/>
      <c r="BO46" s="34"/>
      <c r="BP46" s="34"/>
      <c r="BQ46" s="305"/>
    </row>
    <row r="47" spans="1:69" ht="18.75" customHeight="1" x14ac:dyDescent="0.3">
      <c r="D47" s="511"/>
      <c r="E47" s="206"/>
      <c r="F47" s="25"/>
      <c r="G47" s="25"/>
      <c r="H47" s="25"/>
      <c r="I47" s="34"/>
      <c r="J47" s="25"/>
      <c r="K47" s="34"/>
      <c r="L47" s="34"/>
      <c r="M47" s="34"/>
      <c r="N47" s="34"/>
      <c r="O47" s="34"/>
      <c r="P47" s="184"/>
      <c r="Q47" s="25"/>
      <c r="R47" s="34"/>
      <c r="S47" s="266"/>
      <c r="T47" s="25"/>
      <c r="U47" s="34"/>
      <c r="V47" s="34"/>
      <c r="W47" s="34" t="str">
        <f t="shared" ref="W47:W48" si="47">IF(OR(U47="PREVENTIVO",U47="DETECTIVO"),"PROBABILIDAD",IF(U47="CORRECTIVO","IMPACTO",""))</f>
        <v/>
      </c>
      <c r="X47" s="34" t="str">
        <f t="shared" ref="X47:X48" si="48">IF(AND(U47="PREVENTIVO",V47="AUTOMÁTICO"),"50%",IF(AND(U47="PREVENTIVO",V47="MANUAL"),"40%",IF(AND(U47="DETECTIVO",V47="AUTOMÁTICO"),"40%",IF(AND(U47="DETECTIVO",V47="MANUAL"),"30%",IF(AND(U47="CORRECTIVO",V47="AUTOMÁTICO"),"35%",IF(AND(U47="CORRECTIVO",V47="MANUAL"),"25%",""))))))</f>
        <v/>
      </c>
      <c r="Y47" s="237" t="str">
        <f>IFERROR(IF(AND(W46="Probabilidad",W47="Probabilidad"),(Y46-(Y46*X47)),IF(W47="Probabilidad",(L46-(L46*X47)),IF(W47="Impacto",Y46,""))),"")</f>
        <v/>
      </c>
      <c r="Z47" s="179" t="str">
        <f t="shared" si="4"/>
        <v/>
      </c>
      <c r="AA47" s="179" t="str">
        <f>IFERROR(IF(AND(W46="Impacto",W47="Impacto"),(AA46-(AA46*X47)),IF(W47="Impacto",(O46-(+O46*X47)),IF(W47="Probabilidad",AA46,""))),"")</f>
        <v/>
      </c>
      <c r="AB47" s="179" t="str">
        <f t="shared" ref="AB47:AB48" si="49">IFERROR(IF(AA47="","",IF(AA47&lt;=0.2,"LEVE",IF(AA47&lt;=0.4,"MENOR",IF(AA47&lt;=0.6,"MODERADO",IF(AA47&lt;=0.8,"MAYOR",IF(AA47=1,"CATASTRÓFICO")))))),"")</f>
        <v/>
      </c>
      <c r="AC47" s="184" t="str">
        <f t="shared" ref="AC47:AC48" si="50">IFERROR(IF(OR(AND(Z47="Muy Baja",AB47="Leve"),AND(Z47="Muy Baja",AB47="Menor"),AND(Z47="Baja",AB47="Leve")),"BAJO",IF(OR(AND(Z47="Muy baja",AB47="Moderado"),AND(Z47="Baja",AB47="Menor"),AND(Z47="Baja",AB47="Moderado"),AND(Z47="Media",AB47="Leve"),AND(Z47="Media",AB47="Menor"),AND(Z47="Media",AB47="Moderado"),AND(Z47="Alta",AB47="Leve"),AND(Z47="Alta",AB47="Menor")),"MODERADO",IF(OR(AND(Z47="Muy Baja",AB47="Mayor"),AND(Z47="Baja",AB47="Mayor"),AND(Z47="Media",AB47="Mayor"),AND(Z47="Alta",AB47="Moderado"),AND(Z47="Alta",AB47="Mayor"),AND(Z47="Muy Alta",AB47="Leve"),AND(Z47="Muy Alta",AB47="Menor"),AND(Z47="Muy Alta",AB47="Moderado"),AND(Z47="Muy Alta",AB47="Mayor")),"ALTO",IF(OR(AND(Z47="Muy Baja",AB47="Catastrófico"),AND(Z47="Baja",AB47="Catastrófico"),AND(Z47="Media",AB47="Catastrófico"),AND(Z47="Alta",AB47="Catastrófico"),AND(Z47="Muy Alta",AB47="Catastrófico")),"EXTREMO","")))),"")</f>
        <v/>
      </c>
      <c r="AD47" s="184"/>
      <c r="AE47" s="184"/>
      <c r="AF47" s="184"/>
      <c r="AG47" s="184"/>
      <c r="AH47" s="184"/>
      <c r="AI47" s="184"/>
      <c r="AJ47" s="184"/>
      <c r="AK47" s="184"/>
      <c r="AL47" s="184"/>
      <c r="AM47" s="184"/>
      <c r="AN47" s="184"/>
      <c r="AO47" s="184"/>
      <c r="AP47" s="490"/>
      <c r="AQ47" s="490"/>
      <c r="AR47" s="490"/>
      <c r="AS47" s="490"/>
      <c r="AT47" s="507"/>
      <c r="AU47" s="512"/>
      <c r="AV47" s="490"/>
      <c r="AW47" s="34"/>
      <c r="AX47" s="34"/>
      <c r="AY47" s="510"/>
      <c r="AZ47" s="490"/>
      <c r="BA47" s="510"/>
      <c r="BB47" s="490"/>
      <c r="BC47" s="510"/>
      <c r="BD47" s="490"/>
      <c r="BE47" s="510"/>
      <c r="BF47" s="490"/>
      <c r="BG47" s="34"/>
      <c r="BH47" s="34"/>
      <c r="BI47" s="34"/>
      <c r="BJ47" s="34"/>
      <c r="BK47" s="34"/>
      <c r="BL47" s="34"/>
      <c r="BM47" s="34"/>
      <c r="BN47" s="34"/>
      <c r="BO47" s="34"/>
      <c r="BP47" s="34"/>
      <c r="BQ47" s="305"/>
    </row>
    <row r="48" spans="1:69" ht="18.75" customHeight="1" x14ac:dyDescent="0.3">
      <c r="D48" s="511"/>
      <c r="E48" s="206"/>
      <c r="F48" s="25"/>
      <c r="G48" s="25"/>
      <c r="H48" s="25"/>
      <c r="I48" s="34"/>
      <c r="J48" s="25"/>
      <c r="K48" s="34"/>
      <c r="L48" s="34"/>
      <c r="M48" s="34"/>
      <c r="N48" s="34"/>
      <c r="O48" s="34"/>
      <c r="P48" s="184"/>
      <c r="Q48" s="25"/>
      <c r="R48" s="34"/>
      <c r="S48" s="266"/>
      <c r="T48" s="25"/>
      <c r="U48" s="34"/>
      <c r="V48" s="34"/>
      <c r="W48" s="34" t="str">
        <f t="shared" si="47"/>
        <v/>
      </c>
      <c r="X48" s="34" t="str">
        <f t="shared" si="48"/>
        <v/>
      </c>
      <c r="Y48" s="237" t="str">
        <f>IFERROR(IF(AND(W47="Probabilidad",W48="Probabilidad"),(Y47-(Y47*X48)),IF(AND(W47="Impacto",W48="Probabilidad"),(Y46-(Y46*X48)),IF(W48="Impacto",Y47,""))),"")</f>
        <v/>
      </c>
      <c r="Z48" s="179" t="str">
        <f t="shared" si="4"/>
        <v/>
      </c>
      <c r="AA48" s="179" t="str">
        <f>IFERROR(IF(AND(W47="Impacto",W48="Impacto"),(AA47-(AA47*X48)),IF(AND(W47="Probabilidad",W48="Impacto"),(AA46-(AA46*X48)),IF(W48="Probabilidad",AA47,""))),"")</f>
        <v/>
      </c>
      <c r="AB48" s="179" t="str">
        <f t="shared" si="49"/>
        <v/>
      </c>
      <c r="AC48" s="184" t="str">
        <f t="shared" si="50"/>
        <v/>
      </c>
      <c r="AD48" s="184"/>
      <c r="AE48" s="184"/>
      <c r="AF48" s="184"/>
      <c r="AG48" s="184"/>
      <c r="AH48" s="184"/>
      <c r="AI48" s="184"/>
      <c r="AJ48" s="184"/>
      <c r="AK48" s="184"/>
      <c r="AL48" s="184"/>
      <c r="AM48" s="184"/>
      <c r="AN48" s="184"/>
      <c r="AO48" s="184"/>
      <c r="AP48" s="490"/>
      <c r="AQ48" s="490"/>
      <c r="AR48" s="490"/>
      <c r="AS48" s="490"/>
      <c r="AT48" s="507"/>
      <c r="AU48" s="512"/>
      <c r="AV48" s="490"/>
      <c r="AW48" s="34"/>
      <c r="AX48" s="34"/>
      <c r="AY48" s="510"/>
      <c r="AZ48" s="490"/>
      <c r="BA48" s="510"/>
      <c r="BB48" s="490"/>
      <c r="BC48" s="510"/>
      <c r="BD48" s="490"/>
      <c r="BE48" s="510"/>
      <c r="BF48" s="490"/>
      <c r="BG48" s="34"/>
      <c r="BH48" s="34"/>
      <c r="BI48" s="34"/>
      <c r="BJ48" s="34"/>
      <c r="BK48" s="34"/>
      <c r="BL48" s="34"/>
      <c r="BM48" s="34"/>
      <c r="BN48" s="34"/>
      <c r="BO48" s="34"/>
      <c r="BP48" s="34"/>
      <c r="BQ48" s="305"/>
    </row>
    <row r="49" spans="1:69" ht="18.75" customHeight="1" x14ac:dyDescent="0.3">
      <c r="D49" s="511"/>
      <c r="E49" s="206"/>
      <c r="F49" s="25"/>
      <c r="G49" s="25"/>
      <c r="H49" s="25"/>
      <c r="I49" s="34"/>
      <c r="J49" s="25"/>
      <c r="K49" s="34"/>
      <c r="L49" s="34"/>
      <c r="M49" s="34"/>
      <c r="N49" s="34"/>
      <c r="O49" s="34"/>
      <c r="P49" s="184"/>
      <c r="Q49" s="25"/>
      <c r="R49" s="34"/>
      <c r="S49" s="266"/>
      <c r="T49" s="25"/>
      <c r="U49" s="34"/>
      <c r="V49" s="34"/>
      <c r="W49" s="34"/>
      <c r="X49" s="34"/>
      <c r="Y49" s="237" t="str">
        <f t="shared" ref="Y49:Y50" si="51">IFERROR(IF(AND(W48="Probabilidad",W49="Probabilidad"),(Y48-(Y48*X49)),IF(AND(W48="Impacto",W49="Probabilidad"),(Y47-(Y47*X49)),IF(W49="Impacto",Y48,""))),"")</f>
        <v/>
      </c>
      <c r="Z49" s="179" t="str">
        <f t="shared" si="4"/>
        <v/>
      </c>
      <c r="AA49" s="179" t="str">
        <f t="shared" ref="AA49:AA50" si="52">IFERROR(IF(AND(W48="Impacto",W49="Impacto"),(AA48-(AA48*X49)),IF(AND(W48="Probabilidad",W49="Impacto"),(AA47-(AA47*X49)),IF(W49="Probabilidad",AA48,""))),"")</f>
        <v/>
      </c>
      <c r="AB49" s="179"/>
      <c r="AC49" s="184"/>
      <c r="AD49" s="184"/>
      <c r="AE49" s="184"/>
      <c r="AF49" s="184"/>
      <c r="AG49" s="184"/>
      <c r="AH49" s="184"/>
      <c r="AI49" s="184"/>
      <c r="AJ49" s="184"/>
      <c r="AK49" s="184"/>
      <c r="AL49" s="184"/>
      <c r="AM49" s="184"/>
      <c r="AN49" s="184"/>
      <c r="AO49" s="184"/>
      <c r="AP49" s="490"/>
      <c r="AQ49" s="490"/>
      <c r="AR49" s="490"/>
      <c r="AS49" s="490"/>
      <c r="AT49" s="507"/>
      <c r="AU49" s="512"/>
      <c r="AV49" s="490"/>
      <c r="AW49" s="34"/>
      <c r="AX49" s="34"/>
      <c r="AY49" s="510"/>
      <c r="AZ49" s="490"/>
      <c r="BA49" s="510"/>
      <c r="BB49" s="490"/>
      <c r="BC49" s="510"/>
      <c r="BD49" s="490"/>
      <c r="BE49" s="510"/>
      <c r="BF49" s="490"/>
      <c r="BG49" s="34"/>
      <c r="BH49" s="34"/>
      <c r="BI49" s="34"/>
      <c r="BJ49" s="34"/>
      <c r="BK49" s="34"/>
      <c r="BL49" s="34"/>
      <c r="BM49" s="34"/>
      <c r="BN49" s="34"/>
      <c r="BO49" s="34"/>
      <c r="BP49" s="34"/>
      <c r="BQ49" s="305"/>
    </row>
    <row r="50" spans="1:69" ht="18.75" customHeight="1" x14ac:dyDescent="0.3">
      <c r="D50" s="511"/>
      <c r="E50" s="206"/>
      <c r="F50" s="25"/>
      <c r="G50" s="25"/>
      <c r="H50" s="25"/>
      <c r="I50" s="34"/>
      <c r="J50" s="25"/>
      <c r="K50" s="34"/>
      <c r="L50" s="34"/>
      <c r="M50" s="34"/>
      <c r="N50" s="34"/>
      <c r="O50" s="34"/>
      <c r="P50" s="184"/>
      <c r="Q50" s="25"/>
      <c r="R50" s="34"/>
      <c r="S50" s="266"/>
      <c r="T50" s="25"/>
      <c r="U50" s="34"/>
      <c r="V50" s="34"/>
      <c r="W50" s="34"/>
      <c r="X50" s="34"/>
      <c r="Y50" s="237" t="str">
        <f t="shared" si="51"/>
        <v/>
      </c>
      <c r="Z50" s="179" t="str">
        <f t="shared" si="4"/>
        <v/>
      </c>
      <c r="AA50" s="179" t="str">
        <f t="shared" si="52"/>
        <v/>
      </c>
      <c r="AB50" s="179"/>
      <c r="AC50" s="184"/>
      <c r="AD50" s="184"/>
      <c r="AE50" s="184"/>
      <c r="AF50" s="184"/>
      <c r="AG50" s="184"/>
      <c r="AH50" s="184"/>
      <c r="AI50" s="184"/>
      <c r="AJ50" s="184"/>
      <c r="AK50" s="184"/>
      <c r="AL50" s="184"/>
      <c r="AM50" s="184"/>
      <c r="AN50" s="184"/>
      <c r="AO50" s="184"/>
      <c r="AP50" s="490"/>
      <c r="AQ50" s="490"/>
      <c r="AR50" s="490"/>
      <c r="AS50" s="490"/>
      <c r="AT50" s="507"/>
      <c r="AU50" s="512"/>
      <c r="AV50" s="490"/>
      <c r="AW50" s="34"/>
      <c r="AX50" s="34"/>
      <c r="AY50" s="510"/>
      <c r="AZ50" s="490"/>
      <c r="BA50" s="510"/>
      <c r="BB50" s="490"/>
      <c r="BC50" s="510"/>
      <c r="BD50" s="490"/>
      <c r="BE50" s="510"/>
      <c r="BF50" s="490"/>
      <c r="BG50" s="34"/>
      <c r="BH50" s="34"/>
      <c r="BI50" s="34"/>
      <c r="BJ50" s="34"/>
      <c r="BK50" s="34"/>
      <c r="BL50" s="34"/>
      <c r="BM50" s="34"/>
      <c r="BN50" s="34"/>
      <c r="BO50" s="34"/>
      <c r="BP50" s="34"/>
      <c r="BQ50" s="305"/>
    </row>
    <row r="51" spans="1:69" ht="16.5" customHeight="1" x14ac:dyDescent="0.3">
      <c r="A51" s="265" t="str">
        <f>IF(OR(AP51=0,AR51=0),"",IF(AND(AP51&lt;=0.2,AR51&lt;=0.2),1,IF(AND(AP51&lt;=0.2,AR51&lt;=0.4),2,IF(AND(AP51&lt;=0.2,AR51&lt;=0.6),3,IF(AND(AP51&lt;=0.2,AR51&lt;=0.8),4,IF(AND(AP51&lt;=0.2,AR51&lt;=1),5,IF(AND(AP51&lt;=0.4,AR51&lt;=0.2),6,IF(AND(AP51&lt;=0.4,AR51&lt;=0.4),7,IF(AND(AP51&lt;=0.4,AR51&lt;=0.6),8,IF(AND(AP51&lt;=0.4,AR51&lt;=0.8),9,IF(AND(AP51&lt;=0.4,AR51&lt;=1),10,IF(AND(AP51&lt;=0.6,AR51&lt;=0.2),11,IF(AND(AP51&lt;=0.6,AR51&lt;=0.4),12,IF(AND(AP51&lt;=0.6,AR51&lt;=0.6),13,IF(AND(AP51&lt;=0.6,AR51&lt;=0.8),14,IF(AND(AP51&lt;=0.6,AR51&lt;=1),15,IF(AND(AP51&lt;=0.8,AR51&lt;=0.2),16,IF(AND(AP51&lt;=0.8,AR51&lt;=0.4),17,IF(AND(AP51&lt;=0.8,AR51&lt;=0.6),18,IF(AND(AP51&lt;=0.8,AR51&lt;=0.8),19,IF(AND(AP51&lt;=0.8,AR51&lt;=1),20,IF(AND(AP51&lt;=1,AR51&lt;=0.2),21,IF(AND(AP51&lt;=1,AR51&lt;=0.4),22,IF(AND(AP51&lt;=1,AR51&lt;=0.6),23,IF(AND(AP51&lt;=1,AR51&lt;=0.8),24,IF(AND(AP51&lt;=1,AR51&lt;=1),25,""))))))))))))))))))))))))))</f>
        <v/>
      </c>
      <c r="B51" s="265" t="str">
        <f>IF(A51="","",1/100)</f>
        <v/>
      </c>
      <c r="C51" s="265" t="str">
        <f>IFERROR(A51+B51,"")</f>
        <v/>
      </c>
      <c r="D51" s="511">
        <v>11</v>
      </c>
      <c r="E51" s="206"/>
      <c r="F51" s="25"/>
      <c r="G51" s="25"/>
      <c r="H51" s="25"/>
      <c r="I51" s="34"/>
      <c r="J51" s="25"/>
      <c r="K51" s="34" t="str">
        <f>IF(I51&lt;=0,"",IF(I51&lt;=2,"Muy Baja",IF(I51&lt;=24,"Baja",IF(I51&lt;=500,"Media",IF(I51&lt;=5000,"Alta",IF(I51&gt;5000,"Muy Alta"))))))</f>
        <v/>
      </c>
      <c r="L51" s="34" t="str">
        <f>IF(K51="","",IF(K51="Muy Baja",0.2,IF(K51="Baja",0.4,IF(K51="Media",0.6,IF(K51="Alta",0.8,IF(K51="Muy Alta",1,))))))</f>
        <v/>
      </c>
      <c r="M51" s="34"/>
      <c r="N51" s="34" t="str">
        <f>IF(OR(M51=CRITERIOS!$C$182,M51=CRITERIOS!$D$182),"Leve",IF(OR(M51=CRITERIOS!$C$183,M51=CRITERIOS!$D$183),"Menor",IF(OR(M51=CRITERIOS!$C$184,M51=CRITERIOS!$D$184),"Moderado",IF(OR(M51=CRITERIOS!$C$185,M51=CRITERIOS!$D$185),"Mayor",IF(OR(M51=CRITERIOS!$C$186,M51=CRITERIOS!$D$186),"Catastrófico","")))))</f>
        <v/>
      </c>
      <c r="O51" s="34" t="str">
        <f>IF(N51="","",IF(N51="Leve",0.2,IF(N51="Menor",0.4,IF(N51="Moderado",0.6,IF(N51="Mayor",0.8,IF(N51="Catastrófico",1,))))))</f>
        <v/>
      </c>
      <c r="P51" s="184" t="str">
        <f>IF(OR(AND(K51="Muy Baja",N51="Leve"),AND(K51="Muy Baja",N51="Menor"),AND(K51="Baja",N51="Leve")),"BAJO",IF(OR(AND(K51="Muy baja",N51="Moderado"),AND(K51="Baja",N51="Menor"),AND(K51="Baja",N51="Moderado"),AND(K51="Media",N51="Leve"),AND(K51="Media",N51="Menor"),AND(K51="Media",N51="Moderado"),AND(K51="Alta",N51="Leve"),AND(K51="Alta",N51="Menor")),"MODERADO",IF(OR(AND(K51="Muy Baja",N51="Mayor"),AND(K51="Baja",N51="Mayor"),AND(K51="Media",N51="Mayor"),AND(K51="Alta",N51="Moderado"),AND(K51="Alta",N51="Mayor"),AND(K51="Muy Alta",N51="Leve"),AND(K51="Muy Alta",N51="Menor"),AND(K51="Muy Alta",N51="Moderado"),YT51="Muy Alta",N51="Mayor"),"ALTO",IF(OR(AND(K51="Muy Baja",N51="Catastrófico"),AND(K51="Baja",N51="Catastrófico"),AND(K51="Media",N51="Catastrófico"),AND(K51="Alta",N51="Catastrófico"),AND(K51="Muy Alta",N51="Catastrófico")),"EXTREMO",""))))</f>
        <v/>
      </c>
      <c r="Q51" s="25"/>
      <c r="R51" s="34"/>
      <c r="S51" s="266"/>
      <c r="T51" s="25"/>
      <c r="U51" s="34"/>
      <c r="V51" s="34"/>
      <c r="W51" s="34" t="str">
        <f>IF(OR(U51="PREVENTIVO",U51="DETECTIVO"),"PROBABILIDAD",IF(U51="CORRECTIVO","IMPACTO",""))</f>
        <v/>
      </c>
      <c r="X51" s="34" t="str">
        <f>IF(AND(U51="PREVENTIVO",V51="AUTOMÁTICO"),"50%",IF(AND(U51="PREVENTIVO",V51="MANUAL"),"40%",IF(AND(U51="DETECTIVO",V51="AUTOMÁTICO"),"40%",IF(AND(U51="DETECTIVO",V51="MANUAL"),"30%",IF(AND(U51="CORRECTIVO",V51="AUTOMÁTICO"),"35%",IF(AND(U51="CORRECTIVO",V51="MANUAL"),"25%",""))))))</f>
        <v/>
      </c>
      <c r="Y51" s="179" t="str">
        <f>IFERROR(IF(W51="Probabilidad",(L51-(L51*X51)),IF(W51="Impacto",L51,"")),"")</f>
        <v/>
      </c>
      <c r="Z51" s="179" t="str">
        <f>IFERROR(IF(Y51="","",IF(Y51&lt;=0.2,"MUY BAJA",IF(Y51&lt;=0.4,"BAJA",IF(Y51&lt;=0.6,"MEDIA",IF(Y51&lt;=0.8,"ALTA",IF(Y51=1,"MUY ALTA")))))),"")</f>
        <v/>
      </c>
      <c r="AA51" s="179" t="str">
        <f>IFERROR(IF(W51="Impacto",(O51-(O51*X51)),IF(W51="Probabilidad",O51,"")),"")</f>
        <v/>
      </c>
      <c r="AB51" s="179" t="str">
        <f>IFERROR(IF(AA51="","",IF(AA51&lt;=0.2,"LEVE",IF(AA51&lt;=0.4,"MENOR",IF(AA51&lt;=0.6,"MODERADO",IF(AA51&lt;=0.8,"MAYOR",IF(AA51=1,"CATASTRÓFICO")))))),"")</f>
        <v/>
      </c>
      <c r="AC51" s="184" t="str">
        <f>IFERROR(IF(OR(AND(Z51="Muy Baja",AB51="Leve"),AND(Z51="Muy Baja",AB51="Menor"),AND(Z51="Baja",AB51="Leve")),"BAJO",IF(OR(AND(Z51="Muy baja",AB51="Moderado"),AND(Z51="Baja",AB51="Menor"),AND(Z51="Baja",AB51="Moderado"),AND(Z51="Media",AB51="Leve"),AND(Z51="Media",AB51="Menor"),AND(Z51="Media",AB51="Moderado"),AND(Z51="Alta",AB51="Leve"),AND(Z51="Alta",AB51="Menor")),"MODERADO",IF(OR(AND(Z51="Muy Baja",AB51="Mayor"),AND(Z51="Baja",AB51="Mayor"),AND(Z51="Media",AB51="Mayor"),AND(Z51="Alta",AB51="Moderado"),AND(Z51="Alta",AB51="Mayor"),AND(Z51="Muy Alta",AB51="Leve"),AND(Z51="Muy Alta",AB51="Menor"),AND(Z51="Muy Alta",AB51="Moderado"),AND(Z51="Muy Alta",AB51="Mayor")),"ALTO",IF(OR(AND(Z51="Muy Baja",AB51="Catastrófico"),AND(Z51="Baja",AB51="Catastrófico"),AND(Z51="Media",AB51="Catastrófico"),AND(Z51="Alta",AB51="Catastrófico"),AND(Z51="Muy Alta",AB51="Catastrófico")),"EXTREMO","")))),"")</f>
        <v/>
      </c>
      <c r="AD51" s="184"/>
      <c r="AE51" s="184"/>
      <c r="AF51" s="184"/>
      <c r="AG51" s="184"/>
      <c r="AH51" s="184"/>
      <c r="AI51" s="184"/>
      <c r="AJ51" s="184"/>
      <c r="AK51" s="184"/>
      <c r="AL51" s="184"/>
      <c r="AM51" s="184"/>
      <c r="AN51" s="184"/>
      <c r="AO51" s="184"/>
      <c r="AP51" s="489" t="str">
        <f>IF(Y51="","",MIN(Y51:Y55))</f>
        <v/>
      </c>
      <c r="AQ51" s="481" t="str">
        <f>IFERROR(IF(AP51="","",IF(Y51&lt;=0.2,"MUY BAJA",IF(AP51&lt;=0.4,"BAJA",IF(AP51&lt;=0.6,"MEDIA",IF(AP51&lt;=0.8,"ALTA",IF(AP51=1,"MUY ALTA")))))),"")</f>
        <v/>
      </c>
      <c r="AR51" s="489" t="str">
        <f>IF(AA51="","",MIN(AA51:AA55))</f>
        <v/>
      </c>
      <c r="AS51" s="481" t="str">
        <f>IFERROR(IF(AR51="","",IF(AR51&lt;=0.2,"LEVE",IF(AR51&lt;=0.4,"MENOR",IF(AR51&lt;=0.6,"MODERADO",IF(AR51&lt;=0.8,"MAYOR",IF(AR51=1,"CATASTRÓFICO")))))),"")</f>
        <v/>
      </c>
      <c r="AT51" s="476" t="str">
        <f>IFERROR(IF(OR(AND(AQ51="Muy Baja",AS51="Leve"),AND(AQ51="Muy Baja",AS51="Menor"),AND(AQ51="Baja",AS51="Leve")),"BAJO",IF(OR(AND(AQ51="Muy baja",AS51="Moderado"),AND(AQ51="Baja",AS51="Menor"),AND(AQ51="Baja",AS51="Moderado"),AND(AQ51="Media",AS51="Leve"),AND(AQ51="Media",AS51="Menor"),AND(AQ51="Media",AS51="Moderado"),AND(AQ51="Alta",AS51="Leve"),AND(AQ51="Alta",AS51="Menor")),"MODERADO",IF(OR(AND(AQ51="Muy Baja",AS51="Mayor"),AND(AQ51="Baja",AS51="Mayor"),AND(AQ51="Media",AS51="Mayor"),AND(AQ51="Alta",AS51="Moderado"),AND(AQ51="Alta",AS51="Mayor"),AND(AQ51="Muy Alta",AS51="Leve"),AND(AQ51="Muy Alta",AS51="Menor"),AND(AQ51="Muy Alta",AS51="Moderado"),AND(AQ51="Muy Alta",AS51="Mayor")),"ALTO",IF(OR(AND(AQ51="Muy Baja",AS51="Catastrófico"),AND(AQ51="Baja",AS51="Catastrófico"),AND(AQ51="Media",AS51="Catastrófico"),AND(AQ51="Alta",AS51="Catastrófico"),AND(AQ51="Muy Alta",AS51="Catastrófico")),"EXTREMO","")))),"")</f>
        <v/>
      </c>
      <c r="AU51" s="512"/>
      <c r="AV51" s="490"/>
      <c r="AW51" s="34"/>
      <c r="AX51" s="34"/>
      <c r="AY51" s="510"/>
      <c r="AZ51" s="490"/>
      <c r="BA51" s="510"/>
      <c r="BB51" s="490"/>
      <c r="BC51" s="510"/>
      <c r="BD51" s="490"/>
      <c r="BE51" s="510"/>
      <c r="BF51" s="490"/>
      <c r="BG51" s="34"/>
      <c r="BH51" s="34"/>
      <c r="BI51" s="34"/>
      <c r="BJ51" s="34"/>
      <c r="BK51" s="34"/>
      <c r="BL51" s="34"/>
      <c r="BM51" s="34"/>
      <c r="BN51" s="34"/>
      <c r="BO51" s="34"/>
      <c r="BP51" s="34"/>
      <c r="BQ51" s="305"/>
    </row>
    <row r="52" spans="1:69" ht="18.75" customHeight="1" x14ac:dyDescent="0.3">
      <c r="D52" s="511"/>
      <c r="E52" s="206"/>
      <c r="F52" s="25"/>
      <c r="G52" s="25"/>
      <c r="H52" s="25"/>
      <c r="I52" s="34"/>
      <c r="J52" s="25"/>
      <c r="K52" s="34"/>
      <c r="L52" s="34"/>
      <c r="M52" s="34"/>
      <c r="N52" s="34"/>
      <c r="O52" s="34"/>
      <c r="P52" s="184"/>
      <c r="Q52" s="25"/>
      <c r="R52" s="34"/>
      <c r="S52" s="266"/>
      <c r="T52" s="25"/>
      <c r="U52" s="34"/>
      <c r="V52" s="34"/>
      <c r="W52" s="34" t="str">
        <f t="shared" ref="W52:W53" si="53">IF(OR(U52="PREVENTIVO",U52="DETECTIVO"),"PROBABILIDAD",IF(U52="CORRECTIVO","IMPACTO",""))</f>
        <v/>
      </c>
      <c r="X52" s="34" t="str">
        <f t="shared" ref="X52:X53" si="54">IF(AND(U52="PREVENTIVO",V52="AUTOMÁTICO"),"50%",IF(AND(U52="PREVENTIVO",V52="MANUAL"),"40%",IF(AND(U52="DETECTIVO",V52="AUTOMÁTICO"),"40%",IF(AND(U52="DETECTIVO",V52="MANUAL"),"30%",IF(AND(U52="CORRECTIVO",V52="AUTOMÁTICO"),"35%",IF(AND(U52="CORRECTIVO",V52="MANUAL"),"25%",""))))))</f>
        <v/>
      </c>
      <c r="Y52" s="237" t="str">
        <f>IFERROR(IF(AND(W51="Probabilidad",W52="Probabilidad"),(Y51-(Y51*X52)),IF(W52="Probabilidad",(L51-(L51*X52)),IF(W52="Impacto",Y51,""))),"")</f>
        <v/>
      </c>
      <c r="Z52" s="179" t="str">
        <f t="shared" si="4"/>
        <v/>
      </c>
      <c r="AA52" s="179" t="str">
        <f>IFERROR(IF(AND(W51="Impacto",W52="Impacto"),(AA51-(AA51*X52)),IF(W52="Impacto",(O51-(+O51*X52)),IF(W52="Probabilidad",AA51,""))),"")</f>
        <v/>
      </c>
      <c r="AB52" s="179" t="str">
        <f t="shared" ref="AB52:AB53" si="55">IFERROR(IF(AA52="","",IF(AA52&lt;=0.2,"LEVE",IF(AA52&lt;=0.4,"MENOR",IF(AA52&lt;=0.6,"MODERADO",IF(AA52&lt;=0.8,"MAYOR",IF(AA52=1,"CATASTRÓFICO")))))),"")</f>
        <v/>
      </c>
      <c r="AC52" s="184" t="str">
        <f t="shared" ref="AC52:AC53" si="56">IFERROR(IF(OR(AND(Z52="Muy Baja",AB52="Leve"),AND(Z52="Muy Baja",AB52="Menor"),AND(Z52="Baja",AB52="Leve")),"BAJO",IF(OR(AND(Z52="Muy baja",AB52="Moderado"),AND(Z52="Baja",AB52="Menor"),AND(Z52="Baja",AB52="Moderado"),AND(Z52="Media",AB52="Leve"),AND(Z52="Media",AB52="Menor"),AND(Z52="Media",AB52="Moderado"),AND(Z52="Alta",AB52="Leve"),AND(Z52="Alta",AB52="Menor")),"MODERADO",IF(OR(AND(Z52="Muy Baja",AB52="Mayor"),AND(Z52="Baja",AB52="Mayor"),AND(Z52="Media",AB52="Mayor"),AND(Z52="Alta",AB52="Moderado"),AND(Z52="Alta",AB52="Mayor"),AND(Z52="Muy Alta",AB52="Leve"),AND(Z52="Muy Alta",AB52="Menor"),AND(Z52="Muy Alta",AB52="Moderado"),AND(Z52="Muy Alta",AB52="Mayor")),"ALTO",IF(OR(AND(Z52="Muy Baja",AB52="Catastrófico"),AND(Z52="Baja",AB52="Catastrófico"),AND(Z52="Media",AB52="Catastrófico"),AND(Z52="Alta",AB52="Catastrófico"),AND(Z52="Muy Alta",AB52="Catastrófico")),"EXTREMO","")))),"")</f>
        <v/>
      </c>
      <c r="AD52" s="184"/>
      <c r="AE52" s="184"/>
      <c r="AF52" s="184"/>
      <c r="AG52" s="184"/>
      <c r="AH52" s="184"/>
      <c r="AI52" s="184"/>
      <c r="AJ52" s="184"/>
      <c r="AK52" s="184"/>
      <c r="AL52" s="184"/>
      <c r="AM52" s="184"/>
      <c r="AN52" s="184"/>
      <c r="AO52" s="184"/>
      <c r="AP52" s="490"/>
      <c r="AQ52" s="490"/>
      <c r="AR52" s="490"/>
      <c r="AS52" s="490"/>
      <c r="AT52" s="507"/>
      <c r="AU52" s="512"/>
      <c r="AV52" s="490"/>
      <c r="AW52" s="34"/>
      <c r="AX52" s="34"/>
      <c r="AY52" s="510"/>
      <c r="AZ52" s="490"/>
      <c r="BA52" s="510"/>
      <c r="BB52" s="490"/>
      <c r="BC52" s="510"/>
      <c r="BD52" s="490"/>
      <c r="BE52" s="510"/>
      <c r="BF52" s="490"/>
      <c r="BG52" s="34"/>
      <c r="BH52" s="34"/>
      <c r="BI52" s="34"/>
      <c r="BJ52" s="34"/>
      <c r="BK52" s="34"/>
      <c r="BL52" s="34"/>
      <c r="BM52" s="34"/>
      <c r="BN52" s="34"/>
      <c r="BO52" s="34"/>
      <c r="BP52" s="34"/>
      <c r="BQ52" s="305"/>
    </row>
    <row r="53" spans="1:69" ht="18.75" customHeight="1" x14ac:dyDescent="0.3">
      <c r="D53" s="511"/>
      <c r="E53" s="206"/>
      <c r="F53" s="25"/>
      <c r="G53" s="25"/>
      <c r="H53" s="25"/>
      <c r="I53" s="34"/>
      <c r="J53" s="25"/>
      <c r="K53" s="34"/>
      <c r="L53" s="34"/>
      <c r="M53" s="34"/>
      <c r="N53" s="34"/>
      <c r="O53" s="34"/>
      <c r="P53" s="184"/>
      <c r="Q53" s="25"/>
      <c r="R53" s="34"/>
      <c r="S53" s="266"/>
      <c r="T53" s="25"/>
      <c r="U53" s="34"/>
      <c r="V53" s="34"/>
      <c r="W53" s="34" t="str">
        <f t="shared" si="53"/>
        <v/>
      </c>
      <c r="X53" s="34" t="str">
        <f t="shared" si="54"/>
        <v/>
      </c>
      <c r="Y53" s="237" t="str">
        <f>IFERROR(IF(AND(W52="Probabilidad",W53="Probabilidad"),(Y52-(Y52*X53)),IF(AND(W52="Impacto",W53="Probabilidad"),(Y51-(Y51*X53)),IF(W53="Impacto",Y52,""))),"")</f>
        <v/>
      </c>
      <c r="Z53" s="179" t="str">
        <f t="shared" si="4"/>
        <v/>
      </c>
      <c r="AA53" s="179" t="str">
        <f>IFERROR(IF(AND(W52="Impacto",W53="Impacto"),(AA52-(AA52*X53)),IF(AND(W52="Probabilidad",W53="Impacto"),(AA51-(AA51*X53)),IF(W53="Probabilidad",AA52,""))),"")</f>
        <v/>
      </c>
      <c r="AB53" s="179" t="str">
        <f t="shared" si="55"/>
        <v/>
      </c>
      <c r="AC53" s="184" t="str">
        <f t="shared" si="56"/>
        <v/>
      </c>
      <c r="AD53" s="184"/>
      <c r="AE53" s="184"/>
      <c r="AF53" s="184"/>
      <c r="AG53" s="184"/>
      <c r="AH53" s="184"/>
      <c r="AI53" s="184"/>
      <c r="AJ53" s="184"/>
      <c r="AK53" s="184"/>
      <c r="AL53" s="184"/>
      <c r="AM53" s="184"/>
      <c r="AN53" s="184"/>
      <c r="AO53" s="184"/>
      <c r="AP53" s="490"/>
      <c r="AQ53" s="490"/>
      <c r="AR53" s="490"/>
      <c r="AS53" s="490"/>
      <c r="AT53" s="507"/>
      <c r="AU53" s="512"/>
      <c r="AV53" s="490"/>
      <c r="AW53" s="34"/>
      <c r="AX53" s="34"/>
      <c r="AY53" s="510"/>
      <c r="AZ53" s="490"/>
      <c r="BA53" s="510"/>
      <c r="BB53" s="490"/>
      <c r="BC53" s="510"/>
      <c r="BD53" s="490"/>
      <c r="BE53" s="510"/>
      <c r="BF53" s="490"/>
      <c r="BG53" s="34"/>
      <c r="BH53" s="34"/>
      <c r="BI53" s="34"/>
      <c r="BJ53" s="34"/>
      <c r="BK53" s="34"/>
      <c r="BL53" s="34"/>
      <c r="BM53" s="34"/>
      <c r="BN53" s="34"/>
      <c r="BO53" s="34"/>
      <c r="BP53" s="34"/>
      <c r="BQ53" s="305"/>
    </row>
    <row r="54" spans="1:69" ht="18.75" customHeight="1" x14ac:dyDescent="0.3">
      <c r="D54" s="511"/>
      <c r="E54" s="206"/>
      <c r="F54" s="25"/>
      <c r="G54" s="25"/>
      <c r="H54" s="25"/>
      <c r="I54" s="34"/>
      <c r="J54" s="25"/>
      <c r="K54" s="34"/>
      <c r="L54" s="34"/>
      <c r="M54" s="34"/>
      <c r="N54" s="34"/>
      <c r="O54" s="34"/>
      <c r="P54" s="184"/>
      <c r="Q54" s="25"/>
      <c r="R54" s="34"/>
      <c r="S54" s="266"/>
      <c r="T54" s="25"/>
      <c r="U54" s="34"/>
      <c r="V54" s="34"/>
      <c r="W54" s="34"/>
      <c r="X54" s="34"/>
      <c r="Y54" s="237" t="str">
        <f t="shared" ref="Y54:Y55" si="57">IFERROR(IF(AND(W53="Probabilidad",W54="Probabilidad"),(Y53-(Y53*X54)),IF(AND(W53="Impacto",W54="Probabilidad"),(Y52-(Y52*X54)),IF(W54="Impacto",Y53,""))),"")</f>
        <v/>
      </c>
      <c r="Z54" s="179" t="str">
        <f t="shared" si="4"/>
        <v/>
      </c>
      <c r="AA54" s="179" t="str">
        <f t="shared" ref="AA54:AA55" si="58">IFERROR(IF(AND(W53="Impacto",W54="Impacto"),(AA53-(AA53*X54)),IF(AND(W53="Probabilidad",W54="Impacto"),(AA52-(AA52*X54)),IF(W54="Probabilidad",AA53,""))),"")</f>
        <v/>
      </c>
      <c r="AB54" s="179"/>
      <c r="AC54" s="184"/>
      <c r="AD54" s="184"/>
      <c r="AE54" s="184"/>
      <c r="AF54" s="184"/>
      <c r="AG54" s="184"/>
      <c r="AH54" s="184"/>
      <c r="AI54" s="184"/>
      <c r="AJ54" s="184"/>
      <c r="AK54" s="184"/>
      <c r="AL54" s="184"/>
      <c r="AM54" s="184"/>
      <c r="AN54" s="184"/>
      <c r="AO54" s="184"/>
      <c r="AP54" s="490"/>
      <c r="AQ54" s="490"/>
      <c r="AR54" s="490"/>
      <c r="AS54" s="490"/>
      <c r="AT54" s="507"/>
      <c r="AU54" s="512"/>
      <c r="AV54" s="490"/>
      <c r="AW54" s="34"/>
      <c r="AX54" s="34"/>
      <c r="AY54" s="510"/>
      <c r="AZ54" s="490"/>
      <c r="BA54" s="510"/>
      <c r="BB54" s="490"/>
      <c r="BC54" s="510"/>
      <c r="BD54" s="490"/>
      <c r="BE54" s="510"/>
      <c r="BF54" s="490"/>
      <c r="BG54" s="34"/>
      <c r="BH54" s="34"/>
      <c r="BI54" s="34"/>
      <c r="BJ54" s="34"/>
      <c r="BK54" s="34"/>
      <c r="BL54" s="34"/>
      <c r="BM54" s="34"/>
      <c r="BN54" s="34"/>
      <c r="BO54" s="34"/>
      <c r="BP54" s="34"/>
      <c r="BQ54" s="305"/>
    </row>
    <row r="55" spans="1:69" ht="18.75" customHeight="1" x14ac:dyDescent="0.3">
      <c r="D55" s="511"/>
      <c r="E55" s="206"/>
      <c r="F55" s="25"/>
      <c r="G55" s="25"/>
      <c r="H55" s="25"/>
      <c r="I55" s="34"/>
      <c r="J55" s="25"/>
      <c r="K55" s="34"/>
      <c r="L55" s="34"/>
      <c r="M55" s="34"/>
      <c r="N55" s="34"/>
      <c r="O55" s="34"/>
      <c r="P55" s="184"/>
      <c r="Q55" s="25"/>
      <c r="R55" s="34"/>
      <c r="S55" s="266"/>
      <c r="T55" s="25"/>
      <c r="U55" s="34"/>
      <c r="V55" s="34"/>
      <c r="W55" s="34"/>
      <c r="X55" s="34"/>
      <c r="Y55" s="237" t="str">
        <f t="shared" si="57"/>
        <v/>
      </c>
      <c r="Z55" s="179" t="str">
        <f t="shared" si="4"/>
        <v/>
      </c>
      <c r="AA55" s="179" t="str">
        <f t="shared" si="58"/>
        <v/>
      </c>
      <c r="AB55" s="179"/>
      <c r="AC55" s="184"/>
      <c r="AD55" s="184"/>
      <c r="AE55" s="184"/>
      <c r="AF55" s="184"/>
      <c r="AG55" s="184"/>
      <c r="AH55" s="184"/>
      <c r="AI55" s="184"/>
      <c r="AJ55" s="184"/>
      <c r="AK55" s="184"/>
      <c r="AL55" s="184"/>
      <c r="AM55" s="184"/>
      <c r="AN55" s="184"/>
      <c r="AO55" s="184"/>
      <c r="AP55" s="490"/>
      <c r="AQ55" s="490"/>
      <c r="AR55" s="490"/>
      <c r="AS55" s="490"/>
      <c r="AT55" s="507"/>
      <c r="AU55" s="512"/>
      <c r="AV55" s="490"/>
      <c r="AW55" s="34"/>
      <c r="AX55" s="34"/>
      <c r="AY55" s="510"/>
      <c r="AZ55" s="490"/>
      <c r="BA55" s="510"/>
      <c r="BB55" s="490"/>
      <c r="BC55" s="510"/>
      <c r="BD55" s="490"/>
      <c r="BE55" s="510"/>
      <c r="BF55" s="490"/>
      <c r="BG55" s="34"/>
      <c r="BH55" s="34"/>
      <c r="BI55" s="34"/>
      <c r="BJ55" s="34"/>
      <c r="BK55" s="34"/>
      <c r="BL55" s="34"/>
      <c r="BM55" s="34"/>
      <c r="BN55" s="34"/>
      <c r="BO55" s="34"/>
      <c r="BP55" s="34"/>
      <c r="BQ55" s="305"/>
    </row>
    <row r="56" spans="1:69" ht="16.5" customHeight="1" x14ac:dyDescent="0.3">
      <c r="A56" s="265" t="str">
        <f>IF(OR(AP56=0,AR56=0),"",IF(AND(AP56&lt;=0.2,AR56&lt;=0.2),1,IF(AND(AP56&lt;=0.2,AR56&lt;=0.4),2,IF(AND(AP56&lt;=0.2,AR56&lt;=0.6),3,IF(AND(AP56&lt;=0.2,AR56&lt;=0.8),4,IF(AND(AP56&lt;=0.2,AR56&lt;=1),5,IF(AND(AP56&lt;=0.4,AR56&lt;=0.2),6,IF(AND(AP56&lt;=0.4,AR56&lt;=0.4),7,IF(AND(AP56&lt;=0.4,AR56&lt;=0.6),8,IF(AND(AP56&lt;=0.4,AR56&lt;=0.8),9,IF(AND(AP56&lt;=0.4,AR56&lt;=1),10,IF(AND(AP56&lt;=0.6,AR56&lt;=0.2),11,IF(AND(AP56&lt;=0.6,AR56&lt;=0.4),12,IF(AND(AP56&lt;=0.6,AR56&lt;=0.6),13,IF(AND(AP56&lt;=0.6,AR56&lt;=0.8),14,IF(AND(AP56&lt;=0.6,AR56&lt;=1),15,IF(AND(AP56&lt;=0.8,AR56&lt;=0.2),16,IF(AND(AP56&lt;=0.8,AR56&lt;=0.4),17,IF(AND(AP56&lt;=0.8,AR56&lt;=0.6),18,IF(AND(AP56&lt;=0.8,AR56&lt;=0.8),19,IF(AND(AP56&lt;=0.8,AR56&lt;=1),20,IF(AND(AP56&lt;=1,AR56&lt;=0.2),21,IF(AND(AP56&lt;=1,AR56&lt;=0.4),22,IF(AND(AP56&lt;=1,AR56&lt;=0.6),23,IF(AND(AP56&lt;=1,AR56&lt;=0.8),24,IF(AND(AP56&lt;=1,AR56&lt;=1),25,""))))))))))))))))))))))))))</f>
        <v/>
      </c>
      <c r="B56" s="265" t="str">
        <f>IF(A56="","",1/100)</f>
        <v/>
      </c>
      <c r="C56" s="265" t="str">
        <f>IFERROR(A56+B56,"")</f>
        <v/>
      </c>
      <c r="D56" s="511">
        <v>12</v>
      </c>
      <c r="E56" s="206"/>
      <c r="F56" s="25"/>
      <c r="G56" s="25"/>
      <c r="H56" s="25"/>
      <c r="I56" s="34"/>
      <c r="J56" s="25"/>
      <c r="K56" s="34" t="str">
        <f>IF(I56&lt;=0,"",IF(I56&lt;=2,"Muy Baja",IF(I56&lt;=24,"Baja",IF(I56&lt;=500,"Media",IF(I56&lt;=5000,"Alta",IF(I56&gt;5000,"Muy Alta"))))))</f>
        <v/>
      </c>
      <c r="L56" s="34" t="str">
        <f>IF(K56="","",IF(K56="Muy Baja",0.2,IF(K56="Baja",0.4,IF(K56="Media",0.6,IF(K56="Alta",0.8,IF(K56="Muy Alta",1,))))))</f>
        <v/>
      </c>
      <c r="M56" s="34"/>
      <c r="N56" s="34" t="str">
        <f>IF(OR(M56=CRITERIOS!$C$182,M56=CRITERIOS!$D$182),"Leve",IF(OR(M56=CRITERIOS!$C$183,M56=CRITERIOS!$D$183),"Menor",IF(OR(M56=CRITERIOS!$C$184,M56=CRITERIOS!$D$184),"Moderado",IF(OR(M56=CRITERIOS!$C$185,M56=CRITERIOS!$D$185),"Mayor",IF(OR(M56=CRITERIOS!$C$186,M56=CRITERIOS!$D$186),"Catastrófico","")))))</f>
        <v/>
      </c>
      <c r="O56" s="34" t="str">
        <f>IF(N56="","",IF(N56="Leve",0.2,IF(N56="Menor",0.4,IF(N56="Moderado",0.6,IF(N56="Mayor",0.8,IF(N56="Catastrófico",1,))))))</f>
        <v/>
      </c>
      <c r="P56" s="184" t="str">
        <f>IF(OR(AND(K56="Muy Baja",N56="Leve"),AND(K56="Muy Baja",N56="Menor"),AND(K56="Baja",N56="Leve")),"BAJO",IF(OR(AND(K56="Muy baja",N56="Moderado"),AND(K56="Baja",N56="Menor"),AND(K56="Baja",N56="Moderado"),AND(K56="Media",N56="Leve"),AND(K56="Media",N56="Menor"),AND(K56="Media",N56="Moderado"),AND(K56="Alta",N56="Leve"),AND(K56="Alta",N56="Menor")),"MODERADO",IF(OR(AND(K56="Muy Baja",N56="Mayor"),AND(K56="Baja",N56="Mayor"),AND(K56="Media",N56="Mayor"),AND(K56="Alta",N56="Moderado"),AND(K56="Alta",N56="Mayor"),AND(K56="Muy Alta",N56="Leve"),AND(K56="Muy Alta",N56="Menor"),AND(K56="Muy Alta",N56="Moderado"),YT56="Muy Alta",N56="Mayor"),"ALTO",IF(OR(AND(K56="Muy Baja",N56="Catastrófico"),AND(K56="Baja",N56="Catastrófico"),AND(K56="Media",N56="Catastrófico"),AND(K56="Alta",N56="Catastrófico"),AND(K56="Muy Alta",N56="Catastrófico")),"EXTREMO",""))))</f>
        <v/>
      </c>
      <c r="Q56" s="25"/>
      <c r="R56" s="34"/>
      <c r="S56" s="266"/>
      <c r="T56" s="25"/>
      <c r="U56" s="34"/>
      <c r="V56" s="34"/>
      <c r="W56" s="34" t="str">
        <f>IF(OR(U56="PREVENTIVO",U56="DETECTIVO"),"PROBABILIDAD",IF(U56="CORRECTIVO","IMPACTO",""))</f>
        <v/>
      </c>
      <c r="X56" s="34" t="str">
        <f>IF(AND(U56="PREVENTIVO",V56="AUTOMÁTICO"),"50%",IF(AND(U56="PREVENTIVO",V56="MANUAL"),"40%",IF(AND(U56="DETECTIVO",V56="AUTOMÁTICO"),"40%",IF(AND(U56="DETECTIVO",V56="MANUAL"),"30%",IF(AND(U56="CORRECTIVO",V56="AUTOMÁTICO"),"35%",IF(AND(U56="CORRECTIVO",V56="MANUAL"),"25%",""))))))</f>
        <v/>
      </c>
      <c r="Y56" s="179" t="str">
        <f>IFERROR(IF(W56="Probabilidad",(L56-(L56*X56)),IF(W56="Impacto",L56,"")),"")</f>
        <v/>
      </c>
      <c r="Z56" s="179" t="str">
        <f>IFERROR(IF(Y56="","",IF(Y56&lt;=0.2,"MUY BAJA",IF(Y56&lt;=0.4,"BAJA",IF(Y56&lt;=0.6,"MEDIA",IF(Y56&lt;=0.8,"ALTA",IF(Y56=1,"MUY ALTA")))))),"")</f>
        <v/>
      </c>
      <c r="AA56" s="179" t="str">
        <f>IFERROR(IF(W56="Impacto",(O56-(O56*X56)),IF(W56="Probabilidad",O56,"")),"")</f>
        <v/>
      </c>
      <c r="AB56" s="179" t="str">
        <f>IFERROR(IF(AA56="","",IF(AA56&lt;=0.2,"LEVE",IF(AA56&lt;=0.4,"MENOR",IF(AA56&lt;=0.6,"MODERADO",IF(AA56&lt;=0.8,"MAYOR",IF(AA56=1,"CATASTRÓFICO")))))),"")</f>
        <v/>
      </c>
      <c r="AC56" s="184" t="str">
        <f>IFERROR(IF(OR(AND(Z56="Muy Baja",AB56="Leve"),AND(Z56="Muy Baja",AB56="Menor"),AND(Z56="Baja",AB56="Leve")),"BAJO",IF(OR(AND(Z56="Muy baja",AB56="Moderado"),AND(Z56="Baja",AB56="Menor"),AND(Z56="Baja",AB56="Moderado"),AND(Z56="Media",AB56="Leve"),AND(Z56="Media",AB56="Menor"),AND(Z56="Media",AB56="Moderado"),AND(Z56="Alta",AB56="Leve"),AND(Z56="Alta",AB56="Menor")),"MODERADO",IF(OR(AND(Z56="Muy Baja",AB56="Mayor"),AND(Z56="Baja",AB56="Mayor"),AND(Z56="Media",AB56="Mayor"),AND(Z56="Alta",AB56="Moderado"),AND(Z56="Alta",AB56="Mayor"),AND(Z56="Muy Alta",AB56="Leve"),AND(Z56="Muy Alta",AB56="Menor"),AND(Z56="Muy Alta",AB56="Moderado"),AND(Z56="Muy Alta",AB56="Mayor")),"ALTO",IF(OR(AND(Z56="Muy Baja",AB56="Catastrófico"),AND(Z56="Baja",AB56="Catastrófico"),AND(Z56="Media",AB56="Catastrófico"),AND(Z56="Alta",AB56="Catastrófico"),AND(Z56="Muy Alta",AB56="Catastrófico")),"EXTREMO","")))),"")</f>
        <v/>
      </c>
      <c r="AD56" s="184"/>
      <c r="AE56" s="184"/>
      <c r="AF56" s="184"/>
      <c r="AG56" s="184"/>
      <c r="AH56" s="184"/>
      <c r="AI56" s="184"/>
      <c r="AJ56" s="184"/>
      <c r="AK56" s="184"/>
      <c r="AL56" s="184"/>
      <c r="AM56" s="184"/>
      <c r="AN56" s="184"/>
      <c r="AO56" s="184"/>
      <c r="AP56" s="489" t="str">
        <f>IF(Y56="","",MIN(Y56:Y60))</f>
        <v/>
      </c>
      <c r="AQ56" s="481" t="str">
        <f>IFERROR(IF(AP56="","",IF(Y56&lt;=0.2,"MUY BAJA",IF(AP56&lt;=0.4,"BAJA",IF(AP56&lt;=0.6,"MEDIA",IF(AP56&lt;=0.8,"ALTA",IF(AP56=1,"MUY ALTA")))))),"")</f>
        <v/>
      </c>
      <c r="AR56" s="489" t="str">
        <f>IF(AA56="","",MIN(AA56:AA60))</f>
        <v/>
      </c>
      <c r="AS56" s="481" t="str">
        <f>IFERROR(IF(AR56="","",IF(AR56&lt;=0.2,"LEVE",IF(AR56&lt;=0.4,"MENOR",IF(AR56&lt;=0.6,"MODERADO",IF(AR56&lt;=0.8,"MAYOR",IF(AR56=1,"CATASTRÓFICO")))))),"")</f>
        <v/>
      </c>
      <c r="AT56" s="476" t="str">
        <f>IFERROR(IF(OR(AND(AQ56="Muy Baja",AS56="Leve"),AND(AQ56="Muy Baja",AS56="Menor"),AND(AQ56="Baja",AS56="Leve")),"BAJO",IF(OR(AND(AQ56="Muy baja",AS56="Moderado"),AND(AQ56="Baja",AS56="Menor"),AND(AQ56="Baja",AS56="Moderado"),AND(AQ56="Media",AS56="Leve"),AND(AQ56="Media",AS56="Menor"),AND(AQ56="Media",AS56="Moderado"),AND(AQ56="Alta",AS56="Leve"),AND(AQ56="Alta",AS56="Menor")),"MODERADO",IF(OR(AND(AQ56="Muy Baja",AS56="Mayor"),AND(AQ56="Baja",AS56="Mayor"),AND(AQ56="Media",AS56="Mayor"),AND(AQ56="Alta",AS56="Moderado"),AND(AQ56="Alta",AS56="Mayor"),AND(AQ56="Muy Alta",AS56="Leve"),AND(AQ56="Muy Alta",AS56="Menor"),AND(AQ56="Muy Alta",AS56="Moderado"),AND(AQ56="Muy Alta",AS56="Mayor")),"ALTO",IF(OR(AND(AQ56="Muy Baja",AS56="Catastrófico"),AND(AQ56="Baja",AS56="Catastrófico"),AND(AQ56="Media",AS56="Catastrófico"),AND(AQ56="Alta",AS56="Catastrófico"),AND(AQ56="Muy Alta",AS56="Catastrófico")),"EXTREMO","")))),"")</f>
        <v/>
      </c>
      <c r="AU56" s="512"/>
      <c r="AV56" s="490"/>
      <c r="AW56" s="34"/>
      <c r="AX56" s="34"/>
      <c r="AY56" s="510"/>
      <c r="AZ56" s="490"/>
      <c r="BA56" s="510"/>
      <c r="BB56" s="490"/>
      <c r="BC56" s="510"/>
      <c r="BD56" s="490"/>
      <c r="BE56" s="510"/>
      <c r="BF56" s="490"/>
      <c r="BG56" s="34"/>
      <c r="BH56" s="34"/>
      <c r="BI56" s="34"/>
      <c r="BJ56" s="34"/>
      <c r="BK56" s="34"/>
      <c r="BL56" s="34"/>
      <c r="BM56" s="34"/>
      <c r="BN56" s="34"/>
      <c r="BO56" s="34"/>
      <c r="BP56" s="34"/>
      <c r="BQ56" s="305"/>
    </row>
    <row r="57" spans="1:69" ht="18.75" customHeight="1" x14ac:dyDescent="0.3">
      <c r="D57" s="511"/>
      <c r="E57" s="206"/>
      <c r="F57" s="25"/>
      <c r="G57" s="25"/>
      <c r="H57" s="25"/>
      <c r="I57" s="34"/>
      <c r="J57" s="25"/>
      <c r="K57" s="34"/>
      <c r="L57" s="34"/>
      <c r="M57" s="34"/>
      <c r="N57" s="34"/>
      <c r="O57" s="34"/>
      <c r="P57" s="184"/>
      <c r="Q57" s="25"/>
      <c r="R57" s="34"/>
      <c r="S57" s="266"/>
      <c r="T57" s="25"/>
      <c r="U57" s="34"/>
      <c r="V57" s="34"/>
      <c r="W57" s="34" t="str">
        <f t="shared" ref="W57:W58" si="59">IF(OR(U57="PREVENTIVO",U57="DETECTIVO"),"PROBABILIDAD",IF(U57="CORRECTIVO","IMPACTO",""))</f>
        <v/>
      </c>
      <c r="X57" s="34" t="str">
        <f t="shared" ref="X57:X58" si="60">IF(AND(U57="PREVENTIVO",V57="AUTOMÁTICO"),"50%",IF(AND(U57="PREVENTIVO",V57="MANUAL"),"40%",IF(AND(U57="DETECTIVO",V57="AUTOMÁTICO"),"40%",IF(AND(U57="DETECTIVO",V57="MANUAL"),"30%",IF(AND(U57="CORRECTIVO",V57="AUTOMÁTICO"),"35%",IF(AND(U57="CORRECTIVO",V57="MANUAL"),"25%",""))))))</f>
        <v/>
      </c>
      <c r="Y57" s="237" t="str">
        <f>IFERROR(IF(AND(W56="Probabilidad",W57="Probabilidad"),(Y56-(Y56*X57)),IF(W57="Probabilidad",(L56-(L56*X57)),IF(W57="Impacto",Y56,""))),"")</f>
        <v/>
      </c>
      <c r="Z57" s="179" t="str">
        <f t="shared" si="4"/>
        <v/>
      </c>
      <c r="AA57" s="179" t="str">
        <f>IFERROR(IF(AND(W56="Impacto",W57="Impacto"),(AA56-(AA56*X57)),IF(W57="Impacto",(O56-(+O56*X57)),IF(W57="Probabilidad",AA56,""))),"")</f>
        <v/>
      </c>
      <c r="AB57" s="179" t="str">
        <f t="shared" ref="AB57:AB58" si="61">IFERROR(IF(AA57="","",IF(AA57&lt;=0.2,"LEVE",IF(AA57&lt;=0.4,"MENOR",IF(AA57&lt;=0.6,"MODERADO",IF(AA57&lt;=0.8,"MAYOR",IF(AA57=1,"CATASTRÓFICO")))))),"")</f>
        <v/>
      </c>
      <c r="AC57" s="184" t="str">
        <f t="shared" ref="AC57:AC58" si="62">IFERROR(IF(OR(AND(Z57="Muy Baja",AB57="Leve"),AND(Z57="Muy Baja",AB57="Menor"),AND(Z57="Baja",AB57="Leve")),"BAJO",IF(OR(AND(Z57="Muy baja",AB57="Moderado"),AND(Z57="Baja",AB57="Menor"),AND(Z57="Baja",AB57="Moderado"),AND(Z57="Media",AB57="Leve"),AND(Z57="Media",AB57="Menor"),AND(Z57="Media",AB57="Moderado"),AND(Z57="Alta",AB57="Leve"),AND(Z57="Alta",AB57="Menor")),"MODERADO",IF(OR(AND(Z57="Muy Baja",AB57="Mayor"),AND(Z57="Baja",AB57="Mayor"),AND(Z57="Media",AB57="Mayor"),AND(Z57="Alta",AB57="Moderado"),AND(Z57="Alta",AB57="Mayor"),AND(Z57="Muy Alta",AB57="Leve"),AND(Z57="Muy Alta",AB57="Menor"),AND(Z57="Muy Alta",AB57="Moderado"),AND(Z57="Muy Alta",AB57="Mayor")),"ALTO",IF(OR(AND(Z57="Muy Baja",AB57="Catastrófico"),AND(Z57="Baja",AB57="Catastrófico"),AND(Z57="Media",AB57="Catastrófico"),AND(Z57="Alta",AB57="Catastrófico"),AND(Z57="Muy Alta",AB57="Catastrófico")),"EXTREMO","")))),"")</f>
        <v/>
      </c>
      <c r="AD57" s="184"/>
      <c r="AE57" s="184"/>
      <c r="AF57" s="184"/>
      <c r="AG57" s="184"/>
      <c r="AH57" s="184"/>
      <c r="AI57" s="184"/>
      <c r="AJ57" s="184"/>
      <c r="AK57" s="184"/>
      <c r="AL57" s="184"/>
      <c r="AM57" s="184"/>
      <c r="AN57" s="184"/>
      <c r="AO57" s="184"/>
      <c r="AP57" s="490"/>
      <c r="AQ57" s="490"/>
      <c r="AR57" s="490"/>
      <c r="AS57" s="490"/>
      <c r="AT57" s="507"/>
      <c r="AU57" s="512"/>
      <c r="AV57" s="490"/>
      <c r="AW57" s="34"/>
      <c r="AX57" s="34"/>
      <c r="AY57" s="510"/>
      <c r="AZ57" s="490"/>
      <c r="BA57" s="510"/>
      <c r="BB57" s="490"/>
      <c r="BC57" s="510"/>
      <c r="BD57" s="490"/>
      <c r="BE57" s="510"/>
      <c r="BF57" s="490"/>
      <c r="BG57" s="34"/>
      <c r="BH57" s="34"/>
      <c r="BI57" s="34"/>
      <c r="BJ57" s="34"/>
      <c r="BK57" s="34"/>
      <c r="BL57" s="34"/>
      <c r="BM57" s="34"/>
      <c r="BN57" s="34"/>
      <c r="BO57" s="34"/>
      <c r="BP57" s="34"/>
      <c r="BQ57" s="305"/>
    </row>
    <row r="58" spans="1:69" ht="18.75" customHeight="1" x14ac:dyDescent="0.3">
      <c r="D58" s="511"/>
      <c r="E58" s="206"/>
      <c r="F58" s="25"/>
      <c r="G58" s="25"/>
      <c r="H58" s="25"/>
      <c r="I58" s="34"/>
      <c r="J58" s="25"/>
      <c r="K58" s="34"/>
      <c r="L58" s="34"/>
      <c r="M58" s="34"/>
      <c r="N58" s="34"/>
      <c r="O58" s="34"/>
      <c r="P58" s="184"/>
      <c r="Q58" s="25"/>
      <c r="R58" s="34"/>
      <c r="S58" s="266"/>
      <c r="T58" s="25"/>
      <c r="U58" s="34"/>
      <c r="V58" s="34"/>
      <c r="W58" s="34" t="str">
        <f t="shared" si="59"/>
        <v/>
      </c>
      <c r="X58" s="34" t="str">
        <f t="shared" si="60"/>
        <v/>
      </c>
      <c r="Y58" s="237" t="str">
        <f>IFERROR(IF(AND(W57="Probabilidad",W58="Probabilidad"),(Y57-(Y57*X58)),IF(AND(W57="Impacto",W58="Probabilidad"),(Y56-(Y56*X58)),IF(W58="Impacto",Y57,""))),"")</f>
        <v/>
      </c>
      <c r="Z58" s="179" t="str">
        <f t="shared" si="4"/>
        <v/>
      </c>
      <c r="AA58" s="179" t="str">
        <f>IFERROR(IF(AND(W57="Impacto",W58="Impacto"),(AA57-(AA57*X58)),IF(AND(W57="Probabilidad",W58="Impacto"),(AA56-(AA56*X58)),IF(W58="Probabilidad",AA57,""))),"")</f>
        <v/>
      </c>
      <c r="AB58" s="179" t="str">
        <f t="shared" si="61"/>
        <v/>
      </c>
      <c r="AC58" s="184" t="str">
        <f t="shared" si="62"/>
        <v/>
      </c>
      <c r="AD58" s="184"/>
      <c r="AE58" s="184"/>
      <c r="AF58" s="184"/>
      <c r="AG58" s="184"/>
      <c r="AH58" s="184"/>
      <c r="AI58" s="184"/>
      <c r="AJ58" s="184"/>
      <c r="AK58" s="184"/>
      <c r="AL58" s="184"/>
      <c r="AM58" s="184"/>
      <c r="AN58" s="184"/>
      <c r="AO58" s="184"/>
      <c r="AP58" s="490"/>
      <c r="AQ58" s="490"/>
      <c r="AR58" s="490"/>
      <c r="AS58" s="490"/>
      <c r="AT58" s="507"/>
      <c r="AU58" s="512"/>
      <c r="AV58" s="490"/>
      <c r="AW58" s="34"/>
      <c r="AX58" s="34"/>
      <c r="AY58" s="510"/>
      <c r="AZ58" s="490"/>
      <c r="BA58" s="510"/>
      <c r="BB58" s="490"/>
      <c r="BC58" s="510"/>
      <c r="BD58" s="490"/>
      <c r="BE58" s="510"/>
      <c r="BF58" s="490"/>
      <c r="BG58" s="34"/>
      <c r="BH58" s="34"/>
      <c r="BI58" s="34"/>
      <c r="BJ58" s="34"/>
      <c r="BK58" s="34"/>
      <c r="BL58" s="34"/>
      <c r="BM58" s="34"/>
      <c r="BN58" s="34"/>
      <c r="BO58" s="34"/>
      <c r="BP58" s="34"/>
      <c r="BQ58" s="305"/>
    </row>
    <row r="59" spans="1:69" ht="18.75" customHeight="1" x14ac:dyDescent="0.3">
      <c r="D59" s="511"/>
      <c r="E59" s="206"/>
      <c r="F59" s="25"/>
      <c r="G59" s="25"/>
      <c r="H59" s="25"/>
      <c r="I59" s="34"/>
      <c r="J59" s="25"/>
      <c r="K59" s="34"/>
      <c r="L59" s="34"/>
      <c r="M59" s="34"/>
      <c r="N59" s="34"/>
      <c r="O59" s="34"/>
      <c r="P59" s="184"/>
      <c r="Q59" s="25"/>
      <c r="R59" s="34"/>
      <c r="S59" s="266"/>
      <c r="T59" s="25"/>
      <c r="U59" s="34"/>
      <c r="V59" s="34"/>
      <c r="W59" s="34"/>
      <c r="X59" s="34"/>
      <c r="Y59" s="237" t="str">
        <f t="shared" ref="Y59:Y60" si="63">IFERROR(IF(AND(W58="Probabilidad",W59="Probabilidad"),(Y58-(Y58*X59)),IF(AND(W58="Impacto",W59="Probabilidad"),(Y57-(Y57*X59)),IF(W59="Impacto",Y58,""))),"")</f>
        <v/>
      </c>
      <c r="Z59" s="179" t="str">
        <f t="shared" si="4"/>
        <v/>
      </c>
      <c r="AA59" s="179" t="str">
        <f t="shared" ref="AA59:AA60" si="64">IFERROR(IF(AND(W58="Impacto",W59="Impacto"),(AA58-(AA58*X59)),IF(AND(W58="Probabilidad",W59="Impacto"),(AA57-(AA57*X59)),IF(W59="Probabilidad",AA58,""))),"")</f>
        <v/>
      </c>
      <c r="AB59" s="179"/>
      <c r="AC59" s="184"/>
      <c r="AD59" s="184"/>
      <c r="AE59" s="184"/>
      <c r="AF59" s="184"/>
      <c r="AG59" s="184"/>
      <c r="AH59" s="184"/>
      <c r="AI59" s="184"/>
      <c r="AJ59" s="184"/>
      <c r="AK59" s="184"/>
      <c r="AL59" s="184"/>
      <c r="AM59" s="184"/>
      <c r="AN59" s="184"/>
      <c r="AO59" s="184"/>
      <c r="AP59" s="490"/>
      <c r="AQ59" s="490"/>
      <c r="AR59" s="490"/>
      <c r="AS59" s="490"/>
      <c r="AT59" s="507"/>
      <c r="AU59" s="512"/>
      <c r="AV59" s="490"/>
      <c r="AW59" s="34"/>
      <c r="AX59" s="34"/>
      <c r="AY59" s="510"/>
      <c r="AZ59" s="490"/>
      <c r="BA59" s="510"/>
      <c r="BB59" s="490"/>
      <c r="BC59" s="510"/>
      <c r="BD59" s="490"/>
      <c r="BE59" s="510"/>
      <c r="BF59" s="490"/>
      <c r="BG59" s="34"/>
      <c r="BH59" s="34"/>
      <c r="BI59" s="34"/>
      <c r="BJ59" s="34"/>
      <c r="BK59" s="34"/>
      <c r="BL59" s="34"/>
      <c r="BM59" s="34"/>
      <c r="BN59" s="34"/>
      <c r="BO59" s="34"/>
      <c r="BP59" s="34"/>
      <c r="BQ59" s="305"/>
    </row>
    <row r="60" spans="1:69" ht="18.75" customHeight="1" x14ac:dyDescent="0.3">
      <c r="D60" s="511"/>
      <c r="E60" s="206"/>
      <c r="F60" s="25"/>
      <c r="G60" s="25"/>
      <c r="H60" s="25"/>
      <c r="I60" s="34"/>
      <c r="J60" s="25"/>
      <c r="K60" s="34"/>
      <c r="L60" s="34"/>
      <c r="M60" s="34"/>
      <c r="N60" s="34"/>
      <c r="O60" s="34"/>
      <c r="P60" s="184"/>
      <c r="Q60" s="25"/>
      <c r="R60" s="34"/>
      <c r="S60" s="266"/>
      <c r="T60" s="25"/>
      <c r="U60" s="34"/>
      <c r="V60" s="34"/>
      <c r="W60" s="34"/>
      <c r="X60" s="34"/>
      <c r="Y60" s="237" t="str">
        <f t="shared" si="63"/>
        <v/>
      </c>
      <c r="Z60" s="179" t="str">
        <f t="shared" si="4"/>
        <v/>
      </c>
      <c r="AA60" s="179" t="str">
        <f t="shared" si="64"/>
        <v/>
      </c>
      <c r="AB60" s="179"/>
      <c r="AC60" s="184"/>
      <c r="AD60" s="184"/>
      <c r="AE60" s="184"/>
      <c r="AF60" s="184"/>
      <c r="AG60" s="184"/>
      <c r="AH60" s="184"/>
      <c r="AI60" s="184"/>
      <c r="AJ60" s="184"/>
      <c r="AK60" s="184"/>
      <c r="AL60" s="184"/>
      <c r="AM60" s="184"/>
      <c r="AN60" s="184"/>
      <c r="AO60" s="184"/>
      <c r="AP60" s="490"/>
      <c r="AQ60" s="490"/>
      <c r="AR60" s="490"/>
      <c r="AS60" s="490"/>
      <c r="AT60" s="507"/>
      <c r="AU60" s="512"/>
      <c r="AV60" s="490"/>
      <c r="AW60" s="34"/>
      <c r="AX60" s="34"/>
      <c r="AY60" s="510"/>
      <c r="AZ60" s="490"/>
      <c r="BA60" s="510"/>
      <c r="BB60" s="490"/>
      <c r="BC60" s="510"/>
      <c r="BD60" s="490"/>
      <c r="BE60" s="510"/>
      <c r="BF60" s="490"/>
      <c r="BG60" s="34"/>
      <c r="BH60" s="34"/>
      <c r="BI60" s="34"/>
      <c r="BJ60" s="34"/>
      <c r="BK60" s="34"/>
      <c r="BL60" s="34"/>
      <c r="BM60" s="34"/>
      <c r="BN60" s="34"/>
      <c r="BO60" s="34"/>
      <c r="BP60" s="34"/>
      <c r="BQ60" s="305"/>
    </row>
    <row r="61" spans="1:69" ht="16.5" customHeight="1" x14ac:dyDescent="0.3">
      <c r="A61" s="265" t="str">
        <f>IF(OR(AP61=0,AR61=0),"",IF(AND(AP61&lt;=0.2,AR61&lt;=0.2),1,IF(AND(AP61&lt;=0.2,AR61&lt;=0.4),2,IF(AND(AP61&lt;=0.2,AR61&lt;=0.6),3,IF(AND(AP61&lt;=0.2,AR61&lt;=0.8),4,IF(AND(AP61&lt;=0.2,AR61&lt;=1),5,IF(AND(AP61&lt;=0.4,AR61&lt;=0.2),6,IF(AND(AP61&lt;=0.4,AR61&lt;=0.4),7,IF(AND(AP61&lt;=0.4,AR61&lt;=0.6),8,IF(AND(AP61&lt;=0.4,AR61&lt;=0.8),9,IF(AND(AP61&lt;=0.4,AR61&lt;=1),10,IF(AND(AP61&lt;=0.6,AR61&lt;=0.2),11,IF(AND(AP61&lt;=0.6,AR61&lt;=0.4),12,IF(AND(AP61&lt;=0.6,AR61&lt;=0.6),13,IF(AND(AP61&lt;=0.6,AR61&lt;=0.8),14,IF(AND(AP61&lt;=0.6,AR61&lt;=1),15,IF(AND(AP61&lt;=0.8,AR61&lt;=0.2),16,IF(AND(AP61&lt;=0.8,AR61&lt;=0.4),17,IF(AND(AP61&lt;=0.8,AR61&lt;=0.6),18,IF(AND(AP61&lt;=0.8,AR61&lt;=0.8),19,IF(AND(AP61&lt;=0.8,AR61&lt;=1),20,IF(AND(AP61&lt;=1,AR61&lt;=0.2),21,IF(AND(AP61&lt;=1,AR61&lt;=0.4),22,IF(AND(AP61&lt;=1,AR61&lt;=0.6),23,IF(AND(AP61&lt;=1,AR61&lt;=0.8),24,IF(AND(AP61&lt;=1,AR61&lt;=1),25,""))))))))))))))))))))))))))</f>
        <v/>
      </c>
      <c r="B61" s="265" t="str">
        <f>IF(A61="","",1/100)</f>
        <v/>
      </c>
      <c r="C61" s="265" t="str">
        <f>IFERROR(A61+B61,"")</f>
        <v/>
      </c>
      <c r="D61" s="511">
        <v>13</v>
      </c>
      <c r="E61" s="206"/>
      <c r="F61" s="25"/>
      <c r="G61" s="25"/>
      <c r="H61" s="25"/>
      <c r="I61" s="34"/>
      <c r="J61" s="25"/>
      <c r="K61" s="34" t="str">
        <f>IF(I61&lt;=0,"",IF(I61&lt;=2,"Muy Baja",IF(I61&lt;=24,"Baja",IF(I61&lt;=500,"Media",IF(I61&lt;=5000,"Alta",IF(I61&gt;5000,"Muy Alta"))))))</f>
        <v/>
      </c>
      <c r="L61" s="34" t="str">
        <f>IF(K61="","",IF(K61="Muy Baja",0.2,IF(K61="Baja",0.4,IF(K61="Media",0.6,IF(K61="Alta",0.8,IF(K61="Muy Alta",1,))))))</f>
        <v/>
      </c>
      <c r="M61" s="34"/>
      <c r="N61" s="34" t="str">
        <f>IF(OR(M61=CRITERIOS!$C$182,M61=CRITERIOS!$D$182),"Leve",IF(OR(M61=CRITERIOS!$C$183,M61=CRITERIOS!$D$183),"Menor",IF(OR(M61=CRITERIOS!$C$184,M61=CRITERIOS!$D$184),"Moderado",IF(OR(M61=CRITERIOS!$C$185,M61=CRITERIOS!$D$185),"Mayor",IF(OR(M61=CRITERIOS!$C$186,M61=CRITERIOS!$D$186),"Catastrófico","")))))</f>
        <v/>
      </c>
      <c r="O61" s="34" t="str">
        <f>IF(N61="","",IF(N61="Leve",0.2,IF(N61="Menor",0.4,IF(N61="Moderado",0.6,IF(N61="Mayor",0.8,IF(N61="Catastrófico",1,))))))</f>
        <v/>
      </c>
      <c r="P61" s="184" t="str">
        <f>IF(OR(AND(K61="Muy Baja",N61="Leve"),AND(K61="Muy Baja",N61="Menor"),AND(K61="Baja",N61="Leve")),"BAJO",IF(OR(AND(K61="Muy baja",N61="Moderado"),AND(K61="Baja",N61="Menor"),AND(K61="Baja",N61="Moderado"),AND(K61="Media",N61="Leve"),AND(K61="Media",N61="Menor"),AND(K61="Media",N61="Moderado"),AND(K61="Alta",N61="Leve"),AND(K61="Alta",N61="Menor")),"MODERADO",IF(OR(AND(K61="Muy Baja",N61="Mayor"),AND(K61="Baja",N61="Mayor"),AND(K61="Media",N61="Mayor"),AND(K61="Alta",N61="Moderado"),AND(K61="Alta",N61="Mayor"),AND(K61="Muy Alta",N61="Leve"),AND(K61="Muy Alta",N61="Menor"),AND(K61="Muy Alta",N61="Moderado"),YT61="Muy Alta",N61="Mayor"),"ALTO",IF(OR(AND(K61="Muy Baja",N61="Catastrófico"),AND(K61="Baja",N61="Catastrófico"),AND(K61="Media",N61="Catastrófico"),AND(K61="Alta",N61="Catastrófico"),AND(K61="Muy Alta",N61="Catastrófico")),"EXTREMO",""))))</f>
        <v/>
      </c>
      <c r="Q61" s="25"/>
      <c r="R61" s="34"/>
      <c r="S61" s="266"/>
      <c r="T61" s="25"/>
      <c r="U61" s="34"/>
      <c r="V61" s="34"/>
      <c r="W61" s="34" t="str">
        <f>IF(OR(U61="PREVENTIVO",U61="DETECTIVO"),"PROBABILIDAD",IF(U61="CORRECTIVO","IMPACTO",""))</f>
        <v/>
      </c>
      <c r="X61" s="34" t="str">
        <f>IF(AND(U61="PREVENTIVO",V61="AUTOMÁTICO"),"50%",IF(AND(U61="PREVENTIVO",V61="MANUAL"),"40%",IF(AND(U61="DETECTIVO",V61="AUTOMÁTICO"),"40%",IF(AND(U61="DETECTIVO",V61="MANUAL"),"30%",IF(AND(U61="CORRECTIVO",V61="AUTOMÁTICO"),"35%",IF(AND(U61="CORRECTIVO",V61="MANUAL"),"25%",""))))))</f>
        <v/>
      </c>
      <c r="Y61" s="179" t="str">
        <f>IFERROR(IF(W61="Probabilidad",(L61-(L61*X61)),IF(W61="Impacto",L61,"")),"")</f>
        <v/>
      </c>
      <c r="Z61" s="179" t="str">
        <f>IFERROR(IF(Y61="","",IF(Y61&lt;=0.2,"MUY BAJA",IF(Y61&lt;=0.4,"BAJA",IF(Y61&lt;=0.6,"MEDIA",IF(Y61&lt;=0.8,"ALTA",IF(Y61=1,"MUY ALTA")))))),"")</f>
        <v/>
      </c>
      <c r="AA61" s="179" t="str">
        <f>IFERROR(IF(W61="Impacto",(O61-(O61*X61)),IF(W61="Probabilidad",O61,"")),"")</f>
        <v/>
      </c>
      <c r="AB61" s="179" t="str">
        <f>IFERROR(IF(AA61="","",IF(AA61&lt;=0.2,"LEVE",IF(AA61&lt;=0.4,"MENOR",IF(AA61&lt;=0.6,"MODERADO",IF(AA61&lt;=0.8,"MAYOR",IF(AA61=1,"CATASTRÓFICO")))))),"")</f>
        <v/>
      </c>
      <c r="AC61" s="184" t="str">
        <f>IFERROR(IF(OR(AND(Z61="Muy Baja",AB61="Leve"),AND(Z61="Muy Baja",AB61="Menor"),AND(Z61="Baja",AB61="Leve")),"BAJO",IF(OR(AND(Z61="Muy baja",AB61="Moderado"),AND(Z61="Baja",AB61="Menor"),AND(Z61="Baja",AB61="Moderado"),AND(Z61="Media",AB61="Leve"),AND(Z61="Media",AB61="Menor"),AND(Z61="Media",AB61="Moderado"),AND(Z61="Alta",AB61="Leve"),AND(Z61="Alta",AB61="Menor")),"MODERADO",IF(OR(AND(Z61="Muy Baja",AB61="Mayor"),AND(Z61="Baja",AB61="Mayor"),AND(Z61="Media",AB61="Mayor"),AND(Z61="Alta",AB61="Moderado"),AND(Z61="Alta",AB61="Mayor"),AND(Z61="Muy Alta",AB61="Leve"),AND(Z61="Muy Alta",AB61="Menor"),AND(Z61="Muy Alta",AB61="Moderado"),AND(Z61="Muy Alta",AB61="Mayor")),"ALTO",IF(OR(AND(Z61="Muy Baja",AB61="Catastrófico"),AND(Z61="Baja",AB61="Catastrófico"),AND(Z61="Media",AB61="Catastrófico"),AND(Z61="Alta",AB61="Catastrófico"),AND(Z61="Muy Alta",AB61="Catastrófico")),"EXTREMO","")))),"")</f>
        <v/>
      </c>
      <c r="AD61" s="184"/>
      <c r="AE61" s="184"/>
      <c r="AF61" s="184"/>
      <c r="AG61" s="184"/>
      <c r="AH61" s="184"/>
      <c r="AI61" s="184"/>
      <c r="AJ61" s="184"/>
      <c r="AK61" s="184"/>
      <c r="AL61" s="184"/>
      <c r="AM61" s="184"/>
      <c r="AN61" s="184"/>
      <c r="AO61" s="184"/>
      <c r="AP61" s="489" t="str">
        <f>IF(Y61="","",MIN(Y61:Y65))</f>
        <v/>
      </c>
      <c r="AQ61" s="481" t="str">
        <f>IFERROR(IF(AP61="","",IF(Y61&lt;=0.2,"MUY BAJA",IF(AP61&lt;=0.4,"BAJA",IF(AP61&lt;=0.6,"MEDIA",IF(AP61&lt;=0.8,"ALTA",IF(AP61=1,"MUY ALTA")))))),"")</f>
        <v/>
      </c>
      <c r="AR61" s="489" t="str">
        <f>IF(AA61="","",MIN(AA61:AA65))</f>
        <v/>
      </c>
      <c r="AS61" s="481" t="str">
        <f>IFERROR(IF(AR61="","",IF(AR61&lt;=0.2,"LEVE",IF(AR61&lt;=0.4,"MENOR",IF(AR61&lt;=0.6,"MODERADO",IF(AR61&lt;=0.8,"MAYOR",IF(AR61=1,"CATASTRÓFICO")))))),"")</f>
        <v/>
      </c>
      <c r="AT61" s="476" t="str">
        <f>IFERROR(IF(OR(AND(AQ61="Muy Baja",AS61="Leve"),AND(AQ61="Muy Baja",AS61="Menor"),AND(AQ61="Baja",AS61="Leve")),"BAJO",IF(OR(AND(AQ61="Muy baja",AS61="Moderado"),AND(AQ61="Baja",AS61="Menor"),AND(AQ61="Baja",AS61="Moderado"),AND(AQ61="Media",AS61="Leve"),AND(AQ61="Media",AS61="Menor"),AND(AQ61="Media",AS61="Moderado"),AND(AQ61="Alta",AS61="Leve"),AND(AQ61="Alta",AS61="Menor")),"MODERADO",IF(OR(AND(AQ61="Muy Baja",AS61="Mayor"),AND(AQ61="Baja",AS61="Mayor"),AND(AQ61="Media",AS61="Mayor"),AND(AQ61="Alta",AS61="Moderado"),AND(AQ61="Alta",AS61="Mayor"),AND(AQ61="Muy Alta",AS61="Leve"),AND(AQ61="Muy Alta",AS61="Menor"),AND(AQ61="Muy Alta",AS61="Moderado"),AND(AQ61="Muy Alta",AS61="Mayor")),"ALTO",IF(OR(AND(AQ61="Muy Baja",AS61="Catastrófico"),AND(AQ61="Baja",AS61="Catastrófico"),AND(AQ61="Media",AS61="Catastrófico"),AND(AQ61="Alta",AS61="Catastrófico"),AND(AQ61="Muy Alta",AS61="Catastrófico")),"EXTREMO","")))),"")</f>
        <v/>
      </c>
      <c r="AU61" s="512"/>
      <c r="AV61" s="490"/>
      <c r="AW61" s="34"/>
      <c r="AX61" s="34"/>
      <c r="AY61" s="510"/>
      <c r="AZ61" s="490"/>
      <c r="BA61" s="510"/>
      <c r="BB61" s="490"/>
      <c r="BC61" s="510"/>
      <c r="BD61" s="490"/>
      <c r="BE61" s="510"/>
      <c r="BF61" s="490"/>
      <c r="BG61" s="34"/>
      <c r="BH61" s="34"/>
      <c r="BI61" s="34"/>
      <c r="BJ61" s="34"/>
      <c r="BK61" s="34"/>
      <c r="BL61" s="34"/>
      <c r="BM61" s="34"/>
      <c r="BN61" s="34"/>
      <c r="BO61" s="34"/>
      <c r="BP61" s="34"/>
      <c r="BQ61" s="305"/>
    </row>
    <row r="62" spans="1:69" ht="18.75" customHeight="1" x14ac:dyDescent="0.3">
      <c r="D62" s="511"/>
      <c r="E62" s="206"/>
      <c r="F62" s="25"/>
      <c r="G62" s="25"/>
      <c r="H62" s="25"/>
      <c r="I62" s="34"/>
      <c r="J62" s="25"/>
      <c r="K62" s="34"/>
      <c r="L62" s="34"/>
      <c r="M62" s="34"/>
      <c r="N62" s="34"/>
      <c r="O62" s="34"/>
      <c r="P62" s="184"/>
      <c r="Q62" s="25"/>
      <c r="R62" s="34"/>
      <c r="S62" s="266"/>
      <c r="T62" s="25"/>
      <c r="U62" s="34"/>
      <c r="V62" s="34"/>
      <c r="W62" s="34" t="str">
        <f t="shared" ref="W62:W63" si="65">IF(OR(U62="PREVENTIVO",U62="DETECTIVO"),"PROBABILIDAD",IF(U62="CORRECTIVO","IMPACTO",""))</f>
        <v/>
      </c>
      <c r="X62" s="34" t="str">
        <f t="shared" ref="X62:X63" si="66">IF(AND(U62="PREVENTIVO",V62="AUTOMÁTICO"),"50%",IF(AND(U62="PREVENTIVO",V62="MANUAL"),"40%",IF(AND(U62="DETECTIVO",V62="AUTOMÁTICO"),"40%",IF(AND(U62="DETECTIVO",V62="MANUAL"),"30%",IF(AND(U62="CORRECTIVO",V62="AUTOMÁTICO"),"35%",IF(AND(U62="CORRECTIVO",V62="MANUAL"),"25%",""))))))</f>
        <v/>
      </c>
      <c r="Y62" s="237" t="str">
        <f>IFERROR(IF(AND(W61="Probabilidad",W62="Probabilidad"),(Y61-(Y61*X62)),IF(W62="Probabilidad",(L61-(L61*X62)),IF(W62="Impacto",Y61,""))),"")</f>
        <v/>
      </c>
      <c r="Z62" s="179" t="str">
        <f t="shared" si="4"/>
        <v/>
      </c>
      <c r="AA62" s="179" t="str">
        <f>IFERROR(IF(AND(W61="Impacto",W62="Impacto"),(AA61-(AA61*X62)),IF(W62="Impacto",(O61-(+O61*X62)),IF(W62="Probabilidad",AA61,""))),"")</f>
        <v/>
      </c>
      <c r="AB62" s="179" t="str">
        <f t="shared" ref="AB62:AB63" si="67">IFERROR(IF(AA62="","",IF(AA62&lt;=0.2,"LEVE",IF(AA62&lt;=0.4,"MENOR",IF(AA62&lt;=0.6,"MODERADO",IF(AA62&lt;=0.8,"MAYOR",IF(AA62=1,"CATASTRÓFICO")))))),"")</f>
        <v/>
      </c>
      <c r="AC62" s="184" t="str">
        <f t="shared" ref="AC62:AC63" si="68">IFERROR(IF(OR(AND(Z62="Muy Baja",AB62="Leve"),AND(Z62="Muy Baja",AB62="Menor"),AND(Z62="Baja",AB62="Leve")),"BAJO",IF(OR(AND(Z62="Muy baja",AB62="Moderado"),AND(Z62="Baja",AB62="Menor"),AND(Z62="Baja",AB62="Moderado"),AND(Z62="Media",AB62="Leve"),AND(Z62="Media",AB62="Menor"),AND(Z62="Media",AB62="Moderado"),AND(Z62="Alta",AB62="Leve"),AND(Z62="Alta",AB62="Menor")),"MODERADO",IF(OR(AND(Z62="Muy Baja",AB62="Mayor"),AND(Z62="Baja",AB62="Mayor"),AND(Z62="Media",AB62="Mayor"),AND(Z62="Alta",AB62="Moderado"),AND(Z62="Alta",AB62="Mayor"),AND(Z62="Muy Alta",AB62="Leve"),AND(Z62="Muy Alta",AB62="Menor"),AND(Z62="Muy Alta",AB62="Moderado"),AND(Z62="Muy Alta",AB62="Mayor")),"ALTO",IF(OR(AND(Z62="Muy Baja",AB62="Catastrófico"),AND(Z62="Baja",AB62="Catastrófico"),AND(Z62="Media",AB62="Catastrófico"),AND(Z62="Alta",AB62="Catastrófico"),AND(Z62="Muy Alta",AB62="Catastrófico")),"EXTREMO","")))),"")</f>
        <v/>
      </c>
      <c r="AD62" s="184"/>
      <c r="AE62" s="184"/>
      <c r="AF62" s="184"/>
      <c r="AG62" s="184"/>
      <c r="AH62" s="184"/>
      <c r="AI62" s="184"/>
      <c r="AJ62" s="184"/>
      <c r="AK62" s="184"/>
      <c r="AL62" s="184"/>
      <c r="AM62" s="184"/>
      <c r="AN62" s="184"/>
      <c r="AO62" s="184"/>
      <c r="AP62" s="490"/>
      <c r="AQ62" s="490"/>
      <c r="AR62" s="490"/>
      <c r="AS62" s="490"/>
      <c r="AT62" s="507"/>
      <c r="AU62" s="512"/>
      <c r="AV62" s="490"/>
      <c r="AW62" s="34"/>
      <c r="AX62" s="34"/>
      <c r="AY62" s="510"/>
      <c r="AZ62" s="490"/>
      <c r="BA62" s="510"/>
      <c r="BB62" s="490"/>
      <c r="BC62" s="510"/>
      <c r="BD62" s="490"/>
      <c r="BE62" s="510"/>
      <c r="BF62" s="490"/>
      <c r="BG62" s="34"/>
      <c r="BH62" s="34"/>
      <c r="BI62" s="34"/>
      <c r="BJ62" s="34"/>
      <c r="BK62" s="34"/>
      <c r="BL62" s="34"/>
      <c r="BM62" s="34"/>
      <c r="BN62" s="34"/>
      <c r="BO62" s="34"/>
      <c r="BP62" s="34"/>
      <c r="BQ62" s="305"/>
    </row>
    <row r="63" spans="1:69" ht="18.75" customHeight="1" x14ac:dyDescent="0.3">
      <c r="D63" s="511"/>
      <c r="E63" s="206"/>
      <c r="F63" s="25"/>
      <c r="G63" s="25"/>
      <c r="H63" s="25"/>
      <c r="I63" s="34"/>
      <c r="J63" s="25"/>
      <c r="K63" s="34"/>
      <c r="L63" s="34"/>
      <c r="M63" s="34"/>
      <c r="N63" s="34"/>
      <c r="O63" s="34"/>
      <c r="P63" s="184"/>
      <c r="Q63" s="25"/>
      <c r="R63" s="34"/>
      <c r="S63" s="266"/>
      <c r="T63" s="25"/>
      <c r="U63" s="34"/>
      <c r="V63" s="34"/>
      <c r="W63" s="34" t="str">
        <f t="shared" si="65"/>
        <v/>
      </c>
      <c r="X63" s="34" t="str">
        <f t="shared" si="66"/>
        <v/>
      </c>
      <c r="Y63" s="237" t="str">
        <f>IFERROR(IF(AND(W62="Probabilidad",W63="Probabilidad"),(Y62-(Y62*X63)),IF(AND(W62="Impacto",W63="Probabilidad"),(Y61-(Y61*X63)),IF(W63="Impacto",Y62,""))),"")</f>
        <v/>
      </c>
      <c r="Z63" s="179" t="str">
        <f t="shared" si="4"/>
        <v/>
      </c>
      <c r="AA63" s="179" t="str">
        <f>IFERROR(IF(AND(W62="Impacto",W63="Impacto"),(AA62-(AA62*X63)),IF(AND(W62="Probabilidad",W63="Impacto"),(AA61-(AA61*X63)),IF(W63="Probabilidad",AA62,""))),"")</f>
        <v/>
      </c>
      <c r="AB63" s="179" t="str">
        <f t="shared" si="67"/>
        <v/>
      </c>
      <c r="AC63" s="184" t="str">
        <f t="shared" si="68"/>
        <v/>
      </c>
      <c r="AD63" s="184"/>
      <c r="AE63" s="184"/>
      <c r="AF63" s="184"/>
      <c r="AG63" s="184"/>
      <c r="AH63" s="184"/>
      <c r="AI63" s="184"/>
      <c r="AJ63" s="184"/>
      <c r="AK63" s="184"/>
      <c r="AL63" s="184"/>
      <c r="AM63" s="184"/>
      <c r="AN63" s="184"/>
      <c r="AO63" s="184"/>
      <c r="AP63" s="490"/>
      <c r="AQ63" s="490"/>
      <c r="AR63" s="490"/>
      <c r="AS63" s="490"/>
      <c r="AT63" s="507"/>
      <c r="AU63" s="512"/>
      <c r="AV63" s="490"/>
      <c r="AW63" s="34"/>
      <c r="AX63" s="34"/>
      <c r="AY63" s="510"/>
      <c r="AZ63" s="490"/>
      <c r="BA63" s="510"/>
      <c r="BB63" s="490"/>
      <c r="BC63" s="510"/>
      <c r="BD63" s="490"/>
      <c r="BE63" s="510"/>
      <c r="BF63" s="490"/>
      <c r="BG63" s="34"/>
      <c r="BH63" s="34"/>
      <c r="BI63" s="34"/>
      <c r="BJ63" s="34"/>
      <c r="BK63" s="34"/>
      <c r="BL63" s="34"/>
      <c r="BM63" s="34"/>
      <c r="BN63" s="34"/>
      <c r="BO63" s="34"/>
      <c r="BP63" s="34"/>
      <c r="BQ63" s="305"/>
    </row>
    <row r="64" spans="1:69" ht="18.75" customHeight="1" x14ac:dyDescent="0.3">
      <c r="D64" s="511"/>
      <c r="E64" s="206"/>
      <c r="F64" s="25"/>
      <c r="G64" s="25"/>
      <c r="H64" s="25"/>
      <c r="I64" s="34"/>
      <c r="J64" s="25"/>
      <c r="K64" s="34"/>
      <c r="L64" s="34"/>
      <c r="M64" s="34"/>
      <c r="N64" s="34"/>
      <c r="O64" s="34"/>
      <c r="P64" s="184"/>
      <c r="Q64" s="25"/>
      <c r="R64" s="34"/>
      <c r="S64" s="266"/>
      <c r="T64" s="25"/>
      <c r="U64" s="34"/>
      <c r="V64" s="34"/>
      <c r="W64" s="34"/>
      <c r="X64" s="34"/>
      <c r="Y64" s="237" t="str">
        <f t="shared" ref="Y64:Y65" si="69">IFERROR(IF(AND(W63="Probabilidad",W64="Probabilidad"),(Y63-(Y63*X64)),IF(AND(W63="Impacto",W64="Probabilidad"),(Y62-(Y62*X64)),IF(W64="Impacto",Y63,""))),"")</f>
        <v/>
      </c>
      <c r="Z64" s="179" t="str">
        <f t="shared" si="4"/>
        <v/>
      </c>
      <c r="AA64" s="179" t="str">
        <f t="shared" ref="AA64:AA65" si="70">IFERROR(IF(AND(W63="Impacto",W64="Impacto"),(AA63-(AA63*X64)),IF(AND(W63="Probabilidad",W64="Impacto"),(AA62-(AA62*X64)),IF(W64="Probabilidad",AA63,""))),"")</f>
        <v/>
      </c>
      <c r="AB64" s="179"/>
      <c r="AC64" s="184"/>
      <c r="AD64" s="184"/>
      <c r="AE64" s="184"/>
      <c r="AF64" s="184"/>
      <c r="AG64" s="184"/>
      <c r="AH64" s="184"/>
      <c r="AI64" s="184"/>
      <c r="AJ64" s="184"/>
      <c r="AK64" s="184"/>
      <c r="AL64" s="184"/>
      <c r="AM64" s="184"/>
      <c r="AN64" s="184"/>
      <c r="AO64" s="184"/>
      <c r="AP64" s="490"/>
      <c r="AQ64" s="490"/>
      <c r="AR64" s="490"/>
      <c r="AS64" s="490"/>
      <c r="AT64" s="507"/>
      <c r="AU64" s="512"/>
      <c r="AV64" s="490"/>
      <c r="AW64" s="34"/>
      <c r="AX64" s="34"/>
      <c r="AY64" s="510"/>
      <c r="AZ64" s="490"/>
      <c r="BA64" s="510"/>
      <c r="BB64" s="490"/>
      <c r="BC64" s="510"/>
      <c r="BD64" s="490"/>
      <c r="BE64" s="510"/>
      <c r="BF64" s="490"/>
      <c r="BG64" s="34"/>
      <c r="BH64" s="34"/>
      <c r="BI64" s="34"/>
      <c r="BJ64" s="34"/>
      <c r="BK64" s="34"/>
      <c r="BL64" s="34"/>
      <c r="BM64" s="34"/>
      <c r="BN64" s="34"/>
      <c r="BO64" s="34"/>
      <c r="BP64" s="34"/>
      <c r="BQ64" s="305"/>
    </row>
    <row r="65" spans="1:69" ht="18.75" customHeight="1" x14ac:dyDescent="0.3">
      <c r="D65" s="511"/>
      <c r="E65" s="206"/>
      <c r="F65" s="25"/>
      <c r="G65" s="25"/>
      <c r="H65" s="25"/>
      <c r="I65" s="34"/>
      <c r="J65" s="25"/>
      <c r="K65" s="34"/>
      <c r="L65" s="34"/>
      <c r="M65" s="34"/>
      <c r="N65" s="34"/>
      <c r="O65" s="34"/>
      <c r="P65" s="184"/>
      <c r="Q65" s="25"/>
      <c r="R65" s="34"/>
      <c r="S65" s="266"/>
      <c r="T65" s="25"/>
      <c r="U65" s="34"/>
      <c r="V65" s="34"/>
      <c r="W65" s="34"/>
      <c r="X65" s="34"/>
      <c r="Y65" s="237" t="str">
        <f t="shared" si="69"/>
        <v/>
      </c>
      <c r="Z65" s="179" t="str">
        <f t="shared" si="4"/>
        <v/>
      </c>
      <c r="AA65" s="179" t="str">
        <f t="shared" si="70"/>
        <v/>
      </c>
      <c r="AB65" s="179"/>
      <c r="AC65" s="184"/>
      <c r="AD65" s="184"/>
      <c r="AE65" s="184"/>
      <c r="AF65" s="184"/>
      <c r="AG65" s="184"/>
      <c r="AH65" s="184"/>
      <c r="AI65" s="184"/>
      <c r="AJ65" s="184"/>
      <c r="AK65" s="184"/>
      <c r="AL65" s="184"/>
      <c r="AM65" s="184"/>
      <c r="AN65" s="184"/>
      <c r="AO65" s="184"/>
      <c r="AP65" s="490"/>
      <c r="AQ65" s="490"/>
      <c r="AR65" s="490"/>
      <c r="AS65" s="490"/>
      <c r="AT65" s="507"/>
      <c r="AU65" s="512"/>
      <c r="AV65" s="490"/>
      <c r="AW65" s="34"/>
      <c r="AX65" s="34"/>
      <c r="AY65" s="510"/>
      <c r="AZ65" s="490"/>
      <c r="BA65" s="510"/>
      <c r="BB65" s="490"/>
      <c r="BC65" s="510"/>
      <c r="BD65" s="490"/>
      <c r="BE65" s="510"/>
      <c r="BF65" s="490"/>
      <c r="BG65" s="34"/>
      <c r="BH65" s="34"/>
      <c r="BI65" s="34"/>
      <c r="BJ65" s="34"/>
      <c r="BK65" s="34"/>
      <c r="BL65" s="34"/>
      <c r="BM65" s="34"/>
      <c r="BN65" s="34"/>
      <c r="BO65" s="34"/>
      <c r="BP65" s="34"/>
      <c r="BQ65" s="305"/>
    </row>
    <row r="66" spans="1:69" ht="16.5" customHeight="1" x14ac:dyDescent="0.3">
      <c r="A66" s="265" t="str">
        <f>IF(OR(AP66=0,AR66=0),"",IF(AND(AP66&lt;=0.2,AR66&lt;=0.2),1,IF(AND(AP66&lt;=0.2,AR66&lt;=0.4),2,IF(AND(AP66&lt;=0.2,AR66&lt;=0.6),3,IF(AND(AP66&lt;=0.2,AR66&lt;=0.8),4,IF(AND(AP66&lt;=0.2,AR66&lt;=1),5,IF(AND(AP66&lt;=0.4,AR66&lt;=0.2),6,IF(AND(AP66&lt;=0.4,AR66&lt;=0.4),7,IF(AND(AP66&lt;=0.4,AR66&lt;=0.6),8,IF(AND(AP66&lt;=0.4,AR66&lt;=0.8),9,IF(AND(AP66&lt;=0.4,AR66&lt;=1),10,IF(AND(AP66&lt;=0.6,AR66&lt;=0.2),11,IF(AND(AP66&lt;=0.6,AR66&lt;=0.4),12,IF(AND(AP66&lt;=0.6,AR66&lt;=0.6),13,IF(AND(AP66&lt;=0.6,AR66&lt;=0.8),14,IF(AND(AP66&lt;=0.6,AR66&lt;=1),15,IF(AND(AP66&lt;=0.8,AR66&lt;=0.2),16,IF(AND(AP66&lt;=0.8,AR66&lt;=0.4),17,IF(AND(AP66&lt;=0.8,AR66&lt;=0.6),18,IF(AND(AP66&lt;=0.8,AR66&lt;=0.8),19,IF(AND(AP66&lt;=0.8,AR66&lt;=1),20,IF(AND(AP66&lt;=1,AR66&lt;=0.2),21,IF(AND(AP66&lt;=1,AR66&lt;=0.4),22,IF(AND(AP66&lt;=1,AR66&lt;=0.6),23,IF(AND(AP66&lt;=1,AR66&lt;=0.8),24,IF(AND(AP66&lt;=1,AR66&lt;=1),25,""))))))))))))))))))))))))))</f>
        <v/>
      </c>
      <c r="B66" s="265" t="str">
        <f>IF(A66="","",1/100)</f>
        <v/>
      </c>
      <c r="C66" s="265" t="str">
        <f>IFERROR(A66+B66,"")</f>
        <v/>
      </c>
      <c r="D66" s="511">
        <v>14</v>
      </c>
      <c r="E66" s="206"/>
      <c r="F66" s="25"/>
      <c r="G66" s="25"/>
      <c r="H66" s="25"/>
      <c r="I66" s="34"/>
      <c r="J66" s="25"/>
      <c r="K66" s="34" t="str">
        <f>IF(I66&lt;=0,"",IF(I66&lt;=2,"Muy Baja",IF(I66&lt;=24,"Baja",IF(I66&lt;=500,"Media",IF(I66&lt;=5000,"Alta",IF(I66&gt;5000,"Muy Alta"))))))</f>
        <v/>
      </c>
      <c r="L66" s="34" t="str">
        <f>IF(K66="","",IF(K66="Muy Baja",0.2,IF(K66="Baja",0.4,IF(K66="Media",0.6,IF(K66="Alta",0.8,IF(K66="Muy Alta",1,))))))</f>
        <v/>
      </c>
      <c r="M66" s="34"/>
      <c r="N66" s="34" t="str">
        <f>IF(OR(M66=CRITERIOS!$C$182,M66=CRITERIOS!$D$182),"Leve",IF(OR(M66=CRITERIOS!$C$183,M66=CRITERIOS!$D$183),"Menor",IF(OR(M66=CRITERIOS!$C$184,M66=CRITERIOS!$D$184),"Moderado",IF(OR(M66=CRITERIOS!$C$185,M66=CRITERIOS!$D$185),"Mayor",IF(OR(M66=CRITERIOS!$C$186,M66=CRITERIOS!$D$186),"Catastrófico","")))))</f>
        <v/>
      </c>
      <c r="O66" s="34" t="str">
        <f>IF(N66="","",IF(N66="Leve",0.2,IF(N66="Menor",0.4,IF(N66="Moderado",0.6,IF(N66="Mayor",0.8,IF(N66="Catastrófico",1,))))))</f>
        <v/>
      </c>
      <c r="P66" s="184" t="str">
        <f>IF(OR(AND(K66="Muy Baja",N66="Leve"),AND(K66="Muy Baja",N66="Menor"),AND(K66="Baja",N66="Leve")),"BAJO",IF(OR(AND(K66="Muy baja",N66="Moderado"),AND(K66="Baja",N66="Menor"),AND(K66="Baja",N66="Moderado"),AND(K66="Media",N66="Leve"),AND(K66="Media",N66="Menor"),AND(K66="Media",N66="Moderado"),AND(K66="Alta",N66="Leve"),AND(K66="Alta",N66="Menor")),"MODERADO",IF(OR(AND(K66="Muy Baja",N66="Mayor"),AND(K66="Baja",N66="Mayor"),AND(K66="Media",N66="Mayor"),AND(K66="Alta",N66="Moderado"),AND(K66="Alta",N66="Mayor"),AND(K66="Muy Alta",N66="Leve"),AND(K66="Muy Alta",N66="Menor"),AND(K66="Muy Alta",N66="Moderado"),YT66="Muy Alta",N66="Mayor"),"ALTO",IF(OR(AND(K66="Muy Baja",N66="Catastrófico"),AND(K66="Baja",N66="Catastrófico"),AND(K66="Media",N66="Catastrófico"),AND(K66="Alta",N66="Catastrófico"),AND(K66="Muy Alta",N66="Catastrófico")),"EXTREMO",""))))</f>
        <v/>
      </c>
      <c r="Q66" s="25"/>
      <c r="R66" s="34"/>
      <c r="S66" s="266"/>
      <c r="T66" s="25"/>
      <c r="U66" s="34"/>
      <c r="V66" s="34"/>
      <c r="W66" s="34" t="str">
        <f>IF(OR(U66="PREVENTIVO",U66="DETECTIVO"),"PROBABILIDAD",IF(U66="CORRECTIVO","IMPACTO",""))</f>
        <v/>
      </c>
      <c r="X66" s="34" t="str">
        <f>IF(AND(U66="PREVENTIVO",V66="AUTOMÁTICO"),"50%",IF(AND(U66="PREVENTIVO",V66="MANUAL"),"40%",IF(AND(U66="DETECTIVO",V66="AUTOMÁTICO"),"40%",IF(AND(U66="DETECTIVO",V66="MANUAL"),"30%",IF(AND(U66="CORRECTIVO",V66="AUTOMÁTICO"),"35%",IF(AND(U66="CORRECTIVO",V66="MANUAL"),"25%",""))))))</f>
        <v/>
      </c>
      <c r="Y66" s="179" t="str">
        <f>IFERROR(IF(W66="Probabilidad",(L66-(L66*X66)),IF(W66="Impacto",L66,"")),"")</f>
        <v/>
      </c>
      <c r="Z66" s="179" t="str">
        <f>IFERROR(IF(Y66="","",IF(Y66&lt;=0.2,"MUY BAJA",IF(Y66&lt;=0.4,"BAJA",IF(Y66&lt;=0.6,"MEDIA",IF(Y66&lt;=0.8,"ALTA",IF(Y66=1,"MUY ALTA")))))),"")</f>
        <v/>
      </c>
      <c r="AA66" s="179" t="str">
        <f>IFERROR(IF(W66="Impacto",(O66-(O66*X66)),IF(W66="Probabilidad",O66,"")),"")</f>
        <v/>
      </c>
      <c r="AB66" s="179" t="str">
        <f>IFERROR(IF(AA66="","",IF(AA66&lt;=0.2,"LEVE",IF(AA66&lt;=0.4,"MENOR",IF(AA66&lt;=0.6,"MODERADO",IF(AA66&lt;=0.8,"MAYOR",IF(AA66=1,"CATASTRÓFICO")))))),"")</f>
        <v/>
      </c>
      <c r="AC66" s="184" t="str">
        <f>IFERROR(IF(OR(AND(Z66="Muy Baja",AB66="Leve"),AND(Z66="Muy Baja",AB66="Menor"),AND(Z66="Baja",AB66="Leve")),"BAJO",IF(OR(AND(Z66="Muy baja",AB66="Moderado"),AND(Z66="Baja",AB66="Menor"),AND(Z66="Baja",AB66="Moderado"),AND(Z66="Media",AB66="Leve"),AND(Z66="Media",AB66="Menor"),AND(Z66="Media",AB66="Moderado"),AND(Z66="Alta",AB66="Leve"),AND(Z66="Alta",AB66="Menor")),"MODERADO",IF(OR(AND(Z66="Muy Baja",AB66="Mayor"),AND(Z66="Baja",AB66="Mayor"),AND(Z66="Media",AB66="Mayor"),AND(Z66="Alta",AB66="Moderado"),AND(Z66="Alta",AB66="Mayor"),AND(Z66="Muy Alta",AB66="Leve"),AND(Z66="Muy Alta",AB66="Menor"),AND(Z66="Muy Alta",AB66="Moderado"),AND(Z66="Muy Alta",AB66="Mayor")),"ALTO",IF(OR(AND(Z66="Muy Baja",AB66="Catastrófico"),AND(Z66="Baja",AB66="Catastrófico"),AND(Z66="Media",AB66="Catastrófico"),AND(Z66="Alta",AB66="Catastrófico"),AND(Z66="Muy Alta",AB66="Catastrófico")),"EXTREMO","")))),"")</f>
        <v/>
      </c>
      <c r="AD66" s="184"/>
      <c r="AE66" s="184"/>
      <c r="AF66" s="184"/>
      <c r="AG66" s="184"/>
      <c r="AH66" s="184"/>
      <c r="AI66" s="184"/>
      <c r="AJ66" s="184"/>
      <c r="AK66" s="184"/>
      <c r="AL66" s="184"/>
      <c r="AM66" s="184"/>
      <c r="AN66" s="184"/>
      <c r="AO66" s="184"/>
      <c r="AP66" s="489" t="str">
        <f>IF(Y66="","",MIN(Y66:Y70))</f>
        <v/>
      </c>
      <c r="AQ66" s="481" t="str">
        <f>IFERROR(IF(AP66="","",IF(Y66&lt;=0.2,"MUY BAJA",IF(AP66&lt;=0.4,"BAJA",IF(AP66&lt;=0.6,"MEDIA",IF(AP66&lt;=0.8,"ALTA",IF(AP66=1,"MUY ALTA")))))),"")</f>
        <v/>
      </c>
      <c r="AR66" s="489" t="str">
        <f>IF(AA66="","",MIN(AA66:AA70))</f>
        <v/>
      </c>
      <c r="AS66" s="481" t="str">
        <f>IFERROR(IF(AR66="","",IF(AR66&lt;=0.2,"LEVE",IF(AR66&lt;=0.4,"MENOR",IF(AR66&lt;=0.6,"MODERADO",IF(AR66&lt;=0.8,"MAYOR",IF(AR66=1,"CATASTRÓFICO")))))),"")</f>
        <v/>
      </c>
      <c r="AT66" s="476" t="str">
        <f>IFERROR(IF(OR(AND(AQ66="Muy Baja",AS66="Leve"),AND(AQ66="Muy Baja",AS66="Menor"),AND(AQ66="Baja",AS66="Leve")),"BAJO",IF(OR(AND(AQ66="Muy baja",AS66="Moderado"),AND(AQ66="Baja",AS66="Menor"),AND(AQ66="Baja",AS66="Moderado"),AND(AQ66="Media",AS66="Leve"),AND(AQ66="Media",AS66="Menor"),AND(AQ66="Media",AS66="Moderado"),AND(AQ66="Alta",AS66="Leve"),AND(AQ66="Alta",AS66="Menor")),"MODERADO",IF(OR(AND(AQ66="Muy Baja",AS66="Mayor"),AND(AQ66="Baja",AS66="Mayor"),AND(AQ66="Media",AS66="Mayor"),AND(AQ66="Alta",AS66="Moderado"),AND(AQ66="Alta",AS66="Mayor"),AND(AQ66="Muy Alta",AS66="Leve"),AND(AQ66="Muy Alta",AS66="Menor"),AND(AQ66="Muy Alta",AS66="Moderado"),AND(AQ66="Muy Alta",AS66="Mayor")),"ALTO",IF(OR(AND(AQ66="Muy Baja",AS66="Catastrófico"),AND(AQ66="Baja",AS66="Catastrófico"),AND(AQ66="Media",AS66="Catastrófico"),AND(AQ66="Alta",AS66="Catastrófico"),AND(AQ66="Muy Alta",AS66="Catastrófico")),"EXTREMO","")))),"")</f>
        <v/>
      </c>
      <c r="AU66" s="512"/>
      <c r="AV66" s="490"/>
      <c r="AW66" s="34"/>
      <c r="AX66" s="34"/>
      <c r="AY66" s="510"/>
      <c r="AZ66" s="490"/>
      <c r="BA66" s="510"/>
      <c r="BB66" s="490"/>
      <c r="BC66" s="510"/>
      <c r="BD66" s="490"/>
      <c r="BE66" s="510"/>
      <c r="BF66" s="490"/>
      <c r="BG66" s="34"/>
      <c r="BH66" s="34"/>
      <c r="BI66" s="34"/>
      <c r="BJ66" s="34"/>
      <c r="BK66" s="34"/>
      <c r="BL66" s="34"/>
      <c r="BM66" s="34"/>
      <c r="BN66" s="34"/>
      <c r="BO66" s="34"/>
      <c r="BP66" s="34"/>
      <c r="BQ66" s="305"/>
    </row>
    <row r="67" spans="1:69" ht="18.75" customHeight="1" x14ac:dyDescent="0.3">
      <c r="D67" s="511"/>
      <c r="E67" s="206"/>
      <c r="F67" s="25"/>
      <c r="G67" s="25"/>
      <c r="H67" s="25"/>
      <c r="I67" s="34"/>
      <c r="J67" s="25"/>
      <c r="K67" s="34"/>
      <c r="L67" s="34"/>
      <c r="M67" s="34"/>
      <c r="N67" s="34"/>
      <c r="O67" s="34"/>
      <c r="P67" s="184"/>
      <c r="Q67" s="25"/>
      <c r="R67" s="34"/>
      <c r="S67" s="266"/>
      <c r="T67" s="25"/>
      <c r="U67" s="34"/>
      <c r="V67" s="34"/>
      <c r="W67" s="34" t="str">
        <f t="shared" ref="W67:W68" si="71">IF(OR(U67="PREVENTIVO",U67="DETECTIVO"),"PROBABILIDAD",IF(U67="CORRECTIVO","IMPACTO",""))</f>
        <v/>
      </c>
      <c r="X67" s="34" t="str">
        <f t="shared" ref="X67:X68" si="72">IF(AND(U67="PREVENTIVO",V67="AUTOMÁTICO"),"50%",IF(AND(U67="PREVENTIVO",V67="MANUAL"),"40%",IF(AND(U67="DETECTIVO",V67="AUTOMÁTICO"),"40%",IF(AND(U67="DETECTIVO",V67="MANUAL"),"30%",IF(AND(U67="CORRECTIVO",V67="AUTOMÁTICO"),"35%",IF(AND(U67="CORRECTIVO",V67="MANUAL"),"25%",""))))))</f>
        <v/>
      </c>
      <c r="Y67" s="237" t="str">
        <f>IFERROR(IF(AND(W66="Probabilidad",W67="Probabilidad"),(Y66-(Y66*X67)),IF(W67="Probabilidad",(L66-(L66*X67)),IF(W67="Impacto",Y66,""))),"")</f>
        <v/>
      </c>
      <c r="Z67" s="179" t="str">
        <f t="shared" si="4"/>
        <v/>
      </c>
      <c r="AA67" s="179" t="str">
        <f>IFERROR(IF(AND(W66="Impacto",W67="Impacto"),(AA66-(AA66*X67)),IF(W67="Impacto",(O66-(+O66*X67)),IF(W67="Probabilidad",AA66,""))),"")</f>
        <v/>
      </c>
      <c r="AB67" s="179" t="str">
        <f t="shared" ref="AB67:AB68" si="73">IFERROR(IF(AA67="","",IF(AA67&lt;=0.2,"LEVE",IF(AA67&lt;=0.4,"MENOR",IF(AA67&lt;=0.6,"MODERADO",IF(AA67&lt;=0.8,"MAYOR",IF(AA67=1,"CATASTRÓFICO")))))),"")</f>
        <v/>
      </c>
      <c r="AC67" s="184" t="str">
        <f t="shared" ref="AC67:AC68" si="74">IFERROR(IF(OR(AND(Z67="Muy Baja",AB67="Leve"),AND(Z67="Muy Baja",AB67="Menor"),AND(Z67="Baja",AB67="Leve")),"BAJO",IF(OR(AND(Z67="Muy baja",AB67="Moderado"),AND(Z67="Baja",AB67="Menor"),AND(Z67="Baja",AB67="Moderado"),AND(Z67="Media",AB67="Leve"),AND(Z67="Media",AB67="Menor"),AND(Z67="Media",AB67="Moderado"),AND(Z67="Alta",AB67="Leve"),AND(Z67="Alta",AB67="Menor")),"MODERADO",IF(OR(AND(Z67="Muy Baja",AB67="Mayor"),AND(Z67="Baja",AB67="Mayor"),AND(Z67="Media",AB67="Mayor"),AND(Z67="Alta",AB67="Moderado"),AND(Z67="Alta",AB67="Mayor"),AND(Z67="Muy Alta",AB67="Leve"),AND(Z67="Muy Alta",AB67="Menor"),AND(Z67="Muy Alta",AB67="Moderado"),AND(Z67="Muy Alta",AB67="Mayor")),"ALTO",IF(OR(AND(Z67="Muy Baja",AB67="Catastrófico"),AND(Z67="Baja",AB67="Catastrófico"),AND(Z67="Media",AB67="Catastrófico"),AND(Z67="Alta",AB67="Catastrófico"),AND(Z67="Muy Alta",AB67="Catastrófico")),"EXTREMO","")))),"")</f>
        <v/>
      </c>
      <c r="AD67" s="184"/>
      <c r="AE67" s="184"/>
      <c r="AF67" s="184"/>
      <c r="AG67" s="184"/>
      <c r="AH67" s="184"/>
      <c r="AI67" s="184"/>
      <c r="AJ67" s="184"/>
      <c r="AK67" s="184"/>
      <c r="AL67" s="184"/>
      <c r="AM67" s="184"/>
      <c r="AN67" s="184"/>
      <c r="AO67" s="184"/>
      <c r="AP67" s="490"/>
      <c r="AQ67" s="490"/>
      <c r="AR67" s="490"/>
      <c r="AS67" s="490"/>
      <c r="AT67" s="507"/>
      <c r="AU67" s="512"/>
      <c r="AV67" s="490"/>
      <c r="AW67" s="34"/>
      <c r="AX67" s="34"/>
      <c r="AY67" s="510"/>
      <c r="AZ67" s="490"/>
      <c r="BA67" s="510"/>
      <c r="BB67" s="490"/>
      <c r="BC67" s="510"/>
      <c r="BD67" s="490"/>
      <c r="BE67" s="510"/>
      <c r="BF67" s="490"/>
      <c r="BG67" s="34"/>
      <c r="BH67" s="34"/>
      <c r="BI67" s="34"/>
      <c r="BJ67" s="34"/>
      <c r="BK67" s="34"/>
      <c r="BL67" s="34"/>
      <c r="BM67" s="34"/>
      <c r="BN67" s="34"/>
      <c r="BO67" s="34"/>
      <c r="BP67" s="34"/>
      <c r="BQ67" s="305"/>
    </row>
    <row r="68" spans="1:69" ht="18.75" customHeight="1" x14ac:dyDescent="0.3">
      <c r="D68" s="511"/>
      <c r="E68" s="206"/>
      <c r="F68" s="25"/>
      <c r="G68" s="25"/>
      <c r="H68" s="25"/>
      <c r="I68" s="34"/>
      <c r="J68" s="25"/>
      <c r="K68" s="34"/>
      <c r="L68" s="34"/>
      <c r="M68" s="34"/>
      <c r="N68" s="34"/>
      <c r="O68" s="34"/>
      <c r="P68" s="184"/>
      <c r="Q68" s="25"/>
      <c r="R68" s="34"/>
      <c r="S68" s="266"/>
      <c r="T68" s="25"/>
      <c r="U68" s="34"/>
      <c r="V68" s="34"/>
      <c r="W68" s="34" t="str">
        <f t="shared" si="71"/>
        <v/>
      </c>
      <c r="X68" s="34" t="str">
        <f t="shared" si="72"/>
        <v/>
      </c>
      <c r="Y68" s="237" t="str">
        <f>IFERROR(IF(AND(W67="Probabilidad",W68="Probabilidad"),(Y67-(Y67*X68)),IF(AND(W67="Impacto",W68="Probabilidad"),(Y66-(Y66*X68)),IF(W68="Impacto",Y67,""))),"")</f>
        <v/>
      </c>
      <c r="Z68" s="179" t="str">
        <f t="shared" ref="Z68:Z70" si="75">IFERROR(IF(Y68="","",IF(Y68&lt;=0.2,"MUY BAJA",IF(Y68&lt;=0.4,"BAJA",IF(Y68&lt;=0.6,"MEDIA",IF(Y68&lt;=0.8,"ALTA",IF(Y68=1,"MUY ALTA")))))),"")</f>
        <v/>
      </c>
      <c r="AA68" s="179" t="str">
        <f>IFERROR(IF(AND(W67="Impacto",W68="Impacto"),(AA67-(AA67*X68)),IF(AND(W67="Probabilidad",W68="Impacto"),(AA66-(AA66*X68)),IF(W68="Probabilidad",AA67,""))),"")</f>
        <v/>
      </c>
      <c r="AB68" s="179" t="str">
        <f t="shared" si="73"/>
        <v/>
      </c>
      <c r="AC68" s="184" t="str">
        <f t="shared" si="74"/>
        <v/>
      </c>
      <c r="AD68" s="184"/>
      <c r="AE68" s="184"/>
      <c r="AF68" s="184"/>
      <c r="AG68" s="184"/>
      <c r="AH68" s="184"/>
      <c r="AI68" s="184"/>
      <c r="AJ68" s="184"/>
      <c r="AK68" s="184"/>
      <c r="AL68" s="184"/>
      <c r="AM68" s="184"/>
      <c r="AN68" s="184"/>
      <c r="AO68" s="184"/>
      <c r="AP68" s="490"/>
      <c r="AQ68" s="490"/>
      <c r="AR68" s="490"/>
      <c r="AS68" s="490"/>
      <c r="AT68" s="507"/>
      <c r="AU68" s="512"/>
      <c r="AV68" s="490"/>
      <c r="AW68" s="34"/>
      <c r="AX68" s="34"/>
      <c r="AY68" s="510"/>
      <c r="AZ68" s="490"/>
      <c r="BA68" s="510"/>
      <c r="BB68" s="490"/>
      <c r="BC68" s="510"/>
      <c r="BD68" s="490"/>
      <c r="BE68" s="510"/>
      <c r="BF68" s="490"/>
      <c r="BG68" s="34"/>
      <c r="BH68" s="34"/>
      <c r="BI68" s="34"/>
      <c r="BJ68" s="34"/>
      <c r="BK68" s="34"/>
      <c r="BL68" s="34"/>
      <c r="BM68" s="34"/>
      <c r="BN68" s="34"/>
      <c r="BO68" s="34"/>
      <c r="BP68" s="34"/>
      <c r="BQ68" s="305"/>
    </row>
    <row r="69" spans="1:69" ht="18.75" customHeight="1" x14ac:dyDescent="0.3">
      <c r="D69" s="511"/>
      <c r="E69" s="206"/>
      <c r="F69" s="25"/>
      <c r="G69" s="25"/>
      <c r="H69" s="25"/>
      <c r="I69" s="34"/>
      <c r="J69" s="25"/>
      <c r="K69" s="34"/>
      <c r="L69" s="34"/>
      <c r="M69" s="34"/>
      <c r="N69" s="34"/>
      <c r="O69" s="34"/>
      <c r="P69" s="184"/>
      <c r="Q69" s="25"/>
      <c r="R69" s="34"/>
      <c r="S69" s="266"/>
      <c r="T69" s="25"/>
      <c r="U69" s="34"/>
      <c r="V69" s="34"/>
      <c r="W69" s="34"/>
      <c r="X69" s="34"/>
      <c r="Y69" s="237" t="str">
        <f t="shared" ref="Y69:Y70" si="76">IFERROR(IF(AND(W68="Probabilidad",W69="Probabilidad"),(Y68-(Y68*X69)),IF(AND(W68="Impacto",W69="Probabilidad"),(Y67-(Y67*X69)),IF(W69="Impacto",Y68,""))),"")</f>
        <v/>
      </c>
      <c r="Z69" s="179" t="str">
        <f t="shared" si="75"/>
        <v/>
      </c>
      <c r="AA69" s="179" t="str">
        <f t="shared" ref="AA69:AA70" si="77">IFERROR(IF(AND(W68="Impacto",W69="Impacto"),(AA68-(AA68*X69)),IF(AND(W68="Probabilidad",W69="Impacto"),(AA67-(AA67*X69)),IF(W69="Probabilidad",AA68,""))),"")</f>
        <v/>
      </c>
      <c r="AB69" s="179"/>
      <c r="AC69" s="184"/>
      <c r="AD69" s="184"/>
      <c r="AE69" s="184"/>
      <c r="AF69" s="184"/>
      <c r="AG69" s="184"/>
      <c r="AH69" s="184"/>
      <c r="AI69" s="184"/>
      <c r="AJ69" s="184"/>
      <c r="AK69" s="184"/>
      <c r="AL69" s="184"/>
      <c r="AM69" s="184"/>
      <c r="AN69" s="184"/>
      <c r="AO69" s="184"/>
      <c r="AP69" s="490"/>
      <c r="AQ69" s="490"/>
      <c r="AR69" s="490"/>
      <c r="AS69" s="490"/>
      <c r="AT69" s="507"/>
      <c r="AU69" s="512"/>
      <c r="AV69" s="490"/>
      <c r="AW69" s="34"/>
      <c r="AX69" s="34"/>
      <c r="AY69" s="510"/>
      <c r="AZ69" s="490"/>
      <c r="BA69" s="510"/>
      <c r="BB69" s="490"/>
      <c r="BC69" s="510"/>
      <c r="BD69" s="490"/>
      <c r="BE69" s="510"/>
      <c r="BF69" s="490"/>
      <c r="BG69" s="34"/>
      <c r="BH69" s="34"/>
      <c r="BI69" s="34"/>
      <c r="BJ69" s="34"/>
      <c r="BK69" s="34"/>
      <c r="BL69" s="34"/>
      <c r="BM69" s="34"/>
      <c r="BN69" s="34"/>
      <c r="BO69" s="34"/>
      <c r="BP69" s="34"/>
      <c r="BQ69" s="305"/>
    </row>
    <row r="70" spans="1:69" ht="18.75" customHeight="1" x14ac:dyDescent="0.3">
      <c r="D70" s="511"/>
      <c r="E70" s="206"/>
      <c r="F70" s="25"/>
      <c r="G70" s="25"/>
      <c r="H70" s="25"/>
      <c r="I70" s="34"/>
      <c r="J70" s="25"/>
      <c r="K70" s="34"/>
      <c r="L70" s="34"/>
      <c r="M70" s="34"/>
      <c r="N70" s="34"/>
      <c r="O70" s="34"/>
      <c r="P70" s="184"/>
      <c r="Q70" s="25"/>
      <c r="R70" s="34"/>
      <c r="S70" s="266"/>
      <c r="T70" s="25"/>
      <c r="U70" s="34"/>
      <c r="V70" s="34"/>
      <c r="W70" s="34"/>
      <c r="X70" s="34"/>
      <c r="Y70" s="237" t="str">
        <f t="shared" si="76"/>
        <v/>
      </c>
      <c r="Z70" s="179" t="str">
        <f t="shared" si="75"/>
        <v/>
      </c>
      <c r="AA70" s="179" t="str">
        <f t="shared" si="77"/>
        <v/>
      </c>
      <c r="AB70" s="179"/>
      <c r="AC70" s="184"/>
      <c r="AD70" s="184"/>
      <c r="AE70" s="184"/>
      <c r="AF70" s="184"/>
      <c r="AG70" s="184"/>
      <c r="AH70" s="184"/>
      <c r="AI70" s="184"/>
      <c r="AJ70" s="184"/>
      <c r="AK70" s="184"/>
      <c r="AL70" s="184"/>
      <c r="AM70" s="184"/>
      <c r="AN70" s="184"/>
      <c r="AO70" s="184"/>
      <c r="AP70" s="490"/>
      <c r="AQ70" s="490"/>
      <c r="AR70" s="490"/>
      <c r="AS70" s="490"/>
      <c r="AT70" s="507"/>
      <c r="AU70" s="512"/>
      <c r="AV70" s="490"/>
      <c r="AW70" s="34"/>
      <c r="AX70" s="34"/>
      <c r="AY70" s="510"/>
      <c r="AZ70" s="490"/>
      <c r="BA70" s="510"/>
      <c r="BB70" s="490"/>
      <c r="BC70" s="510"/>
      <c r="BD70" s="490"/>
      <c r="BE70" s="510"/>
      <c r="BF70" s="490"/>
      <c r="BG70" s="34"/>
      <c r="BH70" s="34"/>
      <c r="BI70" s="34"/>
      <c r="BJ70" s="34"/>
      <c r="BK70" s="34"/>
      <c r="BL70" s="34"/>
      <c r="BM70" s="34"/>
      <c r="BN70" s="34"/>
      <c r="BO70" s="34"/>
      <c r="BP70" s="34"/>
      <c r="BQ70" s="305"/>
    </row>
    <row r="71" spans="1:69" ht="16.5" customHeight="1" x14ac:dyDescent="0.3">
      <c r="A71" s="265" t="str">
        <f>IF(OR(AP71=0,AR71=0),"",IF(AND(AP71&lt;=0.2,AR71&lt;=0.2),1,IF(AND(AP71&lt;=0.2,AR71&lt;=0.4),2,IF(AND(AP71&lt;=0.2,AR71&lt;=0.6),3,IF(AND(AP71&lt;=0.2,AR71&lt;=0.8),4,IF(AND(AP71&lt;=0.2,AR71&lt;=1),5,IF(AND(AP71&lt;=0.4,AR71&lt;=0.2),6,IF(AND(AP71&lt;=0.4,AR71&lt;=0.4),7,IF(AND(AP71&lt;=0.4,AR71&lt;=0.6),8,IF(AND(AP71&lt;=0.4,AR71&lt;=0.8),9,IF(AND(AP71&lt;=0.4,AR71&lt;=1),10,IF(AND(AP71&lt;=0.6,AR71&lt;=0.2),11,IF(AND(AP71&lt;=0.6,AR71&lt;=0.4),12,IF(AND(AP71&lt;=0.6,AR71&lt;=0.6),13,IF(AND(AP71&lt;=0.6,AR71&lt;=0.8),14,IF(AND(AP71&lt;=0.6,AR71&lt;=1),15,IF(AND(AP71&lt;=0.8,AR71&lt;=0.2),16,IF(AND(AP71&lt;=0.8,AR71&lt;=0.4),17,IF(AND(AP71&lt;=0.8,AR71&lt;=0.6),18,IF(AND(AP71&lt;=0.8,AR71&lt;=0.8),19,IF(AND(AP71&lt;=0.8,AR71&lt;=1),20,IF(AND(AP71&lt;=1,AR71&lt;=0.2),21,IF(AND(AP71&lt;=1,AR71&lt;=0.4),22,IF(AND(AP71&lt;=1,AR71&lt;=0.6),23,IF(AND(AP71&lt;=1,AR71&lt;=0.8),24,IF(AND(AP71&lt;=1,AR71&lt;=1),25,""))))))))))))))))))))))))))</f>
        <v/>
      </c>
      <c r="B71" s="265" t="str">
        <f>IF(A71="","",1/100)</f>
        <v/>
      </c>
      <c r="C71" s="265" t="str">
        <f>IFERROR(A71+B71,"")</f>
        <v/>
      </c>
      <c r="D71" s="511">
        <v>15</v>
      </c>
      <c r="E71" s="206"/>
      <c r="F71" s="25"/>
      <c r="G71" s="25"/>
      <c r="H71" s="25"/>
      <c r="I71" s="34"/>
      <c r="J71" s="25"/>
      <c r="K71" s="34" t="str">
        <f>IF(I71&lt;=0,"",IF(I71&lt;=2,"Muy Baja",IF(I71&lt;=24,"Baja",IF(I71&lt;=500,"Media",IF(I71&lt;=5000,"Alta",IF(I71&gt;5000,"Muy Alta"))))))</f>
        <v/>
      </c>
      <c r="L71" s="34" t="str">
        <f>IF(K71="","",IF(K71="Muy Baja",0.2,IF(K71="Baja",0.4,IF(K71="Media",0.6,IF(K71="Alta",0.8,IF(K71="Muy Alta",1,))))))</f>
        <v/>
      </c>
      <c r="M71" s="34"/>
      <c r="N71" s="34" t="str">
        <f>IF(OR(M71=CRITERIOS!$C$182,M71=CRITERIOS!$D$182),"Leve",IF(OR(M71=CRITERIOS!$C$183,M71=CRITERIOS!$D$183),"Menor",IF(OR(M71=CRITERIOS!$C$184,M71=CRITERIOS!$D$184),"Moderado",IF(OR(M71=CRITERIOS!$C$185,M71=CRITERIOS!$D$185),"Mayor",IF(OR(M71=CRITERIOS!$C$186,M71=CRITERIOS!$D$186),"Catastrófico","")))))</f>
        <v/>
      </c>
      <c r="O71" s="34" t="str">
        <f>IF(N71="","",IF(N71="Leve",0.2,IF(N71="Menor",0.4,IF(N71="Moderado",0.6,IF(N71="Mayor",0.8,IF(N71="Catastrófico",1,))))))</f>
        <v/>
      </c>
      <c r="P71" s="184" t="str">
        <f>IF(OR(AND(K71="Muy Baja",N71="Leve"),AND(K71="Muy Baja",N71="Menor"),AND(K71="Baja",N71="Leve")),"BAJO",IF(OR(AND(K71="Muy baja",N71="Moderado"),AND(K71="Baja",N71="Menor"),AND(K71="Baja",N71="Moderado"),AND(K71="Media",N71="Leve"),AND(K71="Media",N71="Menor"),AND(K71="Media",N71="Moderado"),AND(K71="Alta",N71="Leve"),AND(K71="Alta",N71="Menor")),"MODERADO",IF(OR(AND(K71="Muy Baja",N71="Mayor"),AND(K71="Baja",N71="Mayor"),AND(K71="Media",N71="Mayor"),AND(K71="Alta",N71="Moderado"),AND(K71="Alta",N71="Mayor"),AND(K71="Muy Alta",N71="Leve"),AND(K71="Muy Alta",N71="Menor"),AND(K71="Muy Alta",N71="Moderado"),YT71="Muy Alta",N71="Mayor"),"ALTO",IF(OR(AND(K71="Muy Baja",N71="Catastrófico"),AND(K71="Baja",N71="Catastrófico"),AND(K71="Media",N71="Catastrófico"),AND(K71="Alta",N71="Catastrófico"),AND(K71="Muy Alta",N71="Catastrófico")),"EXTREMO",""))))</f>
        <v/>
      </c>
      <c r="Q71" s="25"/>
      <c r="R71" s="34"/>
      <c r="S71" s="266"/>
      <c r="T71" s="25"/>
      <c r="U71" s="34"/>
      <c r="V71" s="34"/>
      <c r="W71" s="34" t="str">
        <f>IF(OR(U71="PREVENTIVO",U71="DETECTIVO"),"PROBABILIDAD",IF(U71="CORRECTIVO","IMPACTO",""))</f>
        <v/>
      </c>
      <c r="X71" s="34" t="str">
        <f>IF(AND(U71="PREVENTIVO",V71="AUTOMÁTICO"),"50%",IF(AND(U71="PREVENTIVO",V71="MANUAL"),"40%",IF(AND(U71="DETECTIVO",V71="AUTOMÁTICO"),"40%",IF(AND(U71="DETECTIVO",V71="MANUAL"),"30%",IF(AND(U71="CORRECTIVO",V71="AUTOMÁTICO"),"35%",IF(AND(U71="CORRECTIVO",V71="MANUAL"),"25%",""))))))</f>
        <v/>
      </c>
      <c r="Y71" s="179" t="str">
        <f>IFERROR(IF(W71="Probabilidad",(L71-(L71*X71)),IF(W71="Impacto",L71,"")),"")</f>
        <v/>
      </c>
      <c r="Z71" s="179" t="str">
        <f>IFERROR(IF(Y71="","",IF(Y71&lt;=0.2,"MUY BAJA",IF(Y71&lt;=0.4,"BAJA",IF(Y71&lt;=0.6,"MEDIA",IF(Y71&lt;=0.8,"ALTA",IF(Y71=1,"MUY ALTA")))))),"")</f>
        <v/>
      </c>
      <c r="AA71" s="179" t="str">
        <f>IFERROR(IF(W71="Impacto",(O71-(O71*X71)),IF(W71="Probabilidad",O71,"")),"")</f>
        <v/>
      </c>
      <c r="AB71" s="179" t="str">
        <f>IFERROR(IF(AA71="","",IF(AA71&lt;=0.2,"LEVE",IF(AA71&lt;=0.4,"MENOR",IF(AA71&lt;=0.6,"MODERADO",IF(AA71&lt;=0.8,"MAYOR",IF(AA71=1,"CATASTRÓFICO")))))),"")</f>
        <v/>
      </c>
      <c r="AC71" s="184" t="str">
        <f>IFERROR(IF(OR(AND(Z71="Muy Baja",AB71="Leve"),AND(Z71="Muy Baja",AB71="Menor"),AND(Z71="Baja",AB71="Leve")),"BAJO",IF(OR(AND(Z71="Muy baja",AB71="Moderado"),AND(Z71="Baja",AB71="Menor"),AND(Z71="Baja",AB71="Moderado"),AND(Z71="Media",AB71="Leve"),AND(Z71="Media",AB71="Menor"),AND(Z71="Media",AB71="Moderado"),AND(Z71="Alta",AB71="Leve"),AND(Z71="Alta",AB71="Menor")),"MODERADO",IF(OR(AND(Z71="Muy Baja",AB71="Mayor"),AND(Z71="Baja",AB71="Mayor"),AND(Z71="Media",AB71="Mayor"),AND(Z71="Alta",AB71="Moderado"),AND(Z71="Alta",AB71="Mayor"),AND(Z71="Muy Alta",AB71="Leve"),AND(Z71="Muy Alta",AB71="Menor"),AND(Z71="Muy Alta",AB71="Moderado"),AND(Z71="Muy Alta",AB71="Mayor")),"ALTO",IF(OR(AND(Z71="Muy Baja",AB71="Catastrófico"),AND(Z71="Baja",AB71="Catastrófico"),AND(Z71="Media",AB71="Catastrófico"),AND(Z71="Alta",AB71="Catastrófico"),AND(Z71="Muy Alta",AB71="Catastrófico")),"EXTREMO","")))),"")</f>
        <v/>
      </c>
      <c r="AD71" s="184"/>
      <c r="AE71" s="184"/>
      <c r="AF71" s="184"/>
      <c r="AG71" s="184"/>
      <c r="AH71" s="184"/>
      <c r="AI71" s="184"/>
      <c r="AJ71" s="184"/>
      <c r="AK71" s="184"/>
      <c r="AL71" s="184"/>
      <c r="AM71" s="184"/>
      <c r="AN71" s="184"/>
      <c r="AO71" s="184"/>
      <c r="AP71" s="489" t="str">
        <f>IF(Y71="","",MIN(Y71:Y75))</f>
        <v/>
      </c>
      <c r="AQ71" s="481" t="str">
        <f>IFERROR(IF(AP71="","",IF(Y71&lt;=0.2,"MUY BAJA",IF(AP71&lt;=0.4,"BAJA",IF(AP71&lt;=0.6,"MEDIA",IF(AP71&lt;=0.8,"ALTA",IF(AP71=1,"MUY ALTA")))))),"")</f>
        <v/>
      </c>
      <c r="AR71" s="489" t="str">
        <f>IF(AA71="","",MIN(AA71:AA75))</f>
        <v/>
      </c>
      <c r="AS71" s="481" t="str">
        <f>IFERROR(IF(AR71="","",IF(AR71&lt;=0.2,"LEVE",IF(AR71&lt;=0.4,"MENOR",IF(AR71&lt;=0.6,"MODERADO",IF(AR71&lt;=0.8,"MAYOR",IF(AR71=1,"CATASTRÓFICO")))))),"")</f>
        <v/>
      </c>
      <c r="AT71" s="476" t="str">
        <f>IFERROR(IF(OR(AND(AQ71="Muy Baja",AS71="Leve"),AND(AQ71="Muy Baja",AS71="Menor"),AND(AQ71="Baja",AS71="Leve")),"BAJO",IF(OR(AND(AQ71="Muy baja",AS71="Moderado"),AND(AQ71="Baja",AS71="Menor"),AND(AQ71="Baja",AS71="Moderado"),AND(AQ71="Media",AS71="Leve"),AND(AQ71="Media",AS71="Menor"),AND(AQ71="Media",AS71="Moderado"),AND(AQ71="Alta",AS71="Leve"),AND(AQ71="Alta",AS71="Menor")),"MODERADO",IF(OR(AND(AQ71="Muy Baja",AS71="Mayor"),AND(AQ71="Baja",AS71="Mayor"),AND(AQ71="Media",AS71="Mayor"),AND(AQ71="Alta",AS71="Moderado"),AND(AQ71="Alta",AS71="Mayor"),AND(AQ71="Muy Alta",AS71="Leve"),AND(AQ71="Muy Alta",AS71="Menor"),AND(AQ71="Muy Alta",AS71="Moderado"),AND(AQ71="Muy Alta",AS71="Mayor")),"ALTO",IF(OR(AND(AQ71="Muy Baja",AS71="Catastrófico"),AND(AQ71="Baja",AS71="Catastrófico"),AND(AQ71="Media",AS71="Catastrófico"),AND(AQ71="Alta",AS71="Catastrófico"),AND(AQ71="Muy Alta",AS71="Catastrófico")),"EXTREMO","")))),"")</f>
        <v/>
      </c>
      <c r="AU71" s="512"/>
      <c r="AV71" s="490"/>
      <c r="AW71" s="34"/>
      <c r="AX71" s="34"/>
      <c r="AY71" s="510"/>
      <c r="AZ71" s="490"/>
      <c r="BA71" s="510"/>
      <c r="BB71" s="490"/>
      <c r="BC71" s="510"/>
      <c r="BD71" s="490"/>
      <c r="BE71" s="510"/>
      <c r="BF71" s="490"/>
      <c r="BG71" s="34"/>
      <c r="BH71" s="34"/>
      <c r="BI71" s="34"/>
      <c r="BJ71" s="34"/>
      <c r="BK71" s="34"/>
      <c r="BL71" s="34"/>
      <c r="BM71" s="34"/>
      <c r="BN71" s="34"/>
      <c r="BO71" s="34"/>
      <c r="BP71" s="34"/>
      <c r="BQ71" s="305"/>
    </row>
    <row r="72" spans="1:69" ht="18.75" customHeight="1" x14ac:dyDescent="0.3">
      <c r="D72" s="511"/>
      <c r="E72" s="206"/>
      <c r="F72" s="25"/>
      <c r="G72" s="25"/>
      <c r="H72" s="25"/>
      <c r="I72" s="34"/>
      <c r="J72" s="25"/>
      <c r="K72" s="34"/>
      <c r="L72" s="34"/>
      <c r="M72" s="34"/>
      <c r="N72" s="34"/>
      <c r="O72" s="34"/>
      <c r="P72" s="184"/>
      <c r="Q72" s="25"/>
      <c r="R72" s="34"/>
      <c r="S72" s="266"/>
      <c r="T72" s="25"/>
      <c r="U72" s="34"/>
      <c r="V72" s="34"/>
      <c r="W72" s="34" t="str">
        <f t="shared" ref="W72:W73" si="78">IF(OR(U72="PREVENTIVO",U72="DETECTIVO"),"PROBABILIDAD",IF(U72="CORRECTIVO","IMPACTO",""))</f>
        <v/>
      </c>
      <c r="X72" s="34" t="str">
        <f t="shared" ref="X72:X73" si="79">IF(AND(U72="PREVENTIVO",V72="AUTOMÁTICO"),"50%",IF(AND(U72="PREVENTIVO",V72="MANUAL"),"40%",IF(AND(U72="DETECTIVO",V72="AUTOMÁTICO"),"40%",IF(AND(U72="DETECTIVO",V72="MANUAL"),"30%",IF(AND(U72="CORRECTIVO",V72="AUTOMÁTICO"),"35%",IF(AND(U72="CORRECTIVO",V72="MANUAL"),"25%",""))))))</f>
        <v/>
      </c>
      <c r="Y72" s="237" t="str">
        <f>IFERROR(IF(AND(W71="Probabilidad",W72="Probabilidad"),(Y71-(Y71*X72)),IF(W72="Probabilidad",(L71-(L71*X72)),IF(W72="Impacto",Y71,""))),"")</f>
        <v/>
      </c>
      <c r="Z72" s="179" t="str">
        <f t="shared" ref="Z72:Z75" si="80">IFERROR(IF(Y72="","",IF(Y72&lt;=0.2,"MUY BAJA",IF(Y72&lt;=0.4,"BAJA",IF(Y72&lt;=0.6,"MEDIA",IF(Y72&lt;=0.8,"ALTA",IF(Y72=1,"MUY ALTA")))))),"")</f>
        <v/>
      </c>
      <c r="AA72" s="179" t="str">
        <f>IFERROR(IF(AND(W71="Impacto",W72="Impacto"),(AA71-(AA71*X72)),IF(W72="Impacto",(O71-(+O71*X72)),IF(W72="Probabilidad",AA71,""))),"")</f>
        <v/>
      </c>
      <c r="AB72" s="179" t="str">
        <f t="shared" ref="AB72:AB73" si="81">IFERROR(IF(AA72="","",IF(AA72&lt;=0.2,"LEVE",IF(AA72&lt;=0.4,"MENOR",IF(AA72&lt;=0.6,"MODERADO",IF(AA72&lt;=0.8,"MAYOR",IF(AA72=1,"CATASTRÓFICO")))))),"")</f>
        <v/>
      </c>
      <c r="AC72" s="184" t="str">
        <f t="shared" ref="AC72:AC73" si="82">IFERROR(IF(OR(AND(Z72="Muy Baja",AB72="Leve"),AND(Z72="Muy Baja",AB72="Menor"),AND(Z72="Baja",AB72="Leve")),"BAJO",IF(OR(AND(Z72="Muy baja",AB72="Moderado"),AND(Z72="Baja",AB72="Menor"),AND(Z72="Baja",AB72="Moderado"),AND(Z72="Media",AB72="Leve"),AND(Z72="Media",AB72="Menor"),AND(Z72="Media",AB72="Moderado"),AND(Z72="Alta",AB72="Leve"),AND(Z72="Alta",AB72="Menor")),"MODERADO",IF(OR(AND(Z72="Muy Baja",AB72="Mayor"),AND(Z72="Baja",AB72="Mayor"),AND(Z72="Media",AB72="Mayor"),AND(Z72="Alta",AB72="Moderado"),AND(Z72="Alta",AB72="Mayor"),AND(Z72="Muy Alta",AB72="Leve"),AND(Z72="Muy Alta",AB72="Menor"),AND(Z72="Muy Alta",AB72="Moderado"),AND(Z72="Muy Alta",AB72="Mayor")),"ALTO",IF(OR(AND(Z72="Muy Baja",AB72="Catastrófico"),AND(Z72="Baja",AB72="Catastrófico"),AND(Z72="Media",AB72="Catastrófico"),AND(Z72="Alta",AB72="Catastrófico"),AND(Z72="Muy Alta",AB72="Catastrófico")),"EXTREMO","")))),"")</f>
        <v/>
      </c>
      <c r="AD72" s="184"/>
      <c r="AE72" s="184"/>
      <c r="AF72" s="184"/>
      <c r="AG72" s="184"/>
      <c r="AH72" s="184"/>
      <c r="AI72" s="184"/>
      <c r="AJ72" s="184"/>
      <c r="AK72" s="184"/>
      <c r="AL72" s="184"/>
      <c r="AM72" s="184"/>
      <c r="AN72" s="184"/>
      <c r="AO72" s="184"/>
      <c r="AP72" s="490"/>
      <c r="AQ72" s="490"/>
      <c r="AR72" s="490"/>
      <c r="AS72" s="490"/>
      <c r="AT72" s="507"/>
      <c r="AU72" s="512"/>
      <c r="AV72" s="490"/>
      <c r="AW72" s="34"/>
      <c r="AX72" s="34"/>
      <c r="AY72" s="510"/>
      <c r="AZ72" s="490"/>
      <c r="BA72" s="510"/>
      <c r="BB72" s="490"/>
      <c r="BC72" s="510"/>
      <c r="BD72" s="490"/>
      <c r="BE72" s="510"/>
      <c r="BF72" s="490"/>
      <c r="BG72" s="34"/>
      <c r="BH72" s="34"/>
      <c r="BI72" s="34"/>
      <c r="BJ72" s="34"/>
      <c r="BK72" s="34"/>
      <c r="BL72" s="34"/>
      <c r="BM72" s="34"/>
      <c r="BN72" s="34"/>
      <c r="BO72" s="34"/>
      <c r="BP72" s="34"/>
      <c r="BQ72" s="305"/>
    </row>
    <row r="73" spans="1:69" ht="18.75" customHeight="1" x14ac:dyDescent="0.3">
      <c r="D73" s="511"/>
      <c r="E73" s="206"/>
      <c r="F73" s="25"/>
      <c r="G73" s="25"/>
      <c r="H73" s="25"/>
      <c r="I73" s="34"/>
      <c r="J73" s="25"/>
      <c r="K73" s="34"/>
      <c r="L73" s="34"/>
      <c r="M73" s="34"/>
      <c r="N73" s="34"/>
      <c r="O73" s="34"/>
      <c r="P73" s="184"/>
      <c r="Q73" s="25"/>
      <c r="R73" s="34"/>
      <c r="S73" s="266"/>
      <c r="T73" s="25"/>
      <c r="U73" s="34"/>
      <c r="V73" s="34"/>
      <c r="W73" s="34" t="str">
        <f t="shared" si="78"/>
        <v/>
      </c>
      <c r="X73" s="34" t="str">
        <f t="shared" si="79"/>
        <v/>
      </c>
      <c r="Y73" s="237" t="str">
        <f>IFERROR(IF(AND(W72="Probabilidad",W73="Probabilidad"),(Y72-(Y72*X73)),IF(AND(W72="Impacto",W73="Probabilidad"),(Y71-(Y71*X73)),IF(W73="Impacto",Y72,""))),"")</f>
        <v/>
      </c>
      <c r="Z73" s="179" t="str">
        <f t="shared" si="80"/>
        <v/>
      </c>
      <c r="AA73" s="179" t="str">
        <f>IFERROR(IF(AND(W72="Impacto",W73="Impacto"),(AA72-(AA72*X73)),IF(AND(W72="Probabilidad",W73="Impacto"),(AA71-(AA71*X73)),IF(W73="Probabilidad",AA72,""))),"")</f>
        <v/>
      </c>
      <c r="AB73" s="179" t="str">
        <f t="shared" si="81"/>
        <v/>
      </c>
      <c r="AC73" s="184" t="str">
        <f t="shared" si="82"/>
        <v/>
      </c>
      <c r="AD73" s="184"/>
      <c r="AE73" s="184"/>
      <c r="AF73" s="184"/>
      <c r="AG73" s="184"/>
      <c r="AH73" s="184"/>
      <c r="AI73" s="184"/>
      <c r="AJ73" s="184"/>
      <c r="AK73" s="184"/>
      <c r="AL73" s="184"/>
      <c r="AM73" s="184"/>
      <c r="AN73" s="184"/>
      <c r="AO73" s="184"/>
      <c r="AP73" s="490"/>
      <c r="AQ73" s="490"/>
      <c r="AR73" s="490"/>
      <c r="AS73" s="490"/>
      <c r="AT73" s="507"/>
      <c r="AU73" s="512"/>
      <c r="AV73" s="490"/>
      <c r="AW73" s="34"/>
      <c r="AX73" s="34"/>
      <c r="AY73" s="510"/>
      <c r="AZ73" s="490"/>
      <c r="BA73" s="510"/>
      <c r="BB73" s="490"/>
      <c r="BC73" s="510"/>
      <c r="BD73" s="490"/>
      <c r="BE73" s="510"/>
      <c r="BF73" s="490"/>
      <c r="BG73" s="34"/>
      <c r="BH73" s="34"/>
      <c r="BI73" s="34"/>
      <c r="BJ73" s="34"/>
      <c r="BK73" s="34"/>
      <c r="BL73" s="34"/>
      <c r="BM73" s="34"/>
      <c r="BN73" s="34"/>
      <c r="BO73" s="34"/>
      <c r="BP73" s="34"/>
      <c r="BQ73" s="305"/>
    </row>
    <row r="74" spans="1:69" ht="18.75" customHeight="1" x14ac:dyDescent="0.3">
      <c r="D74" s="511"/>
      <c r="E74" s="206"/>
      <c r="F74" s="25"/>
      <c r="G74" s="25"/>
      <c r="H74" s="25"/>
      <c r="I74" s="34"/>
      <c r="J74" s="25"/>
      <c r="K74" s="34"/>
      <c r="L74" s="34"/>
      <c r="M74" s="34"/>
      <c r="N74" s="34"/>
      <c r="O74" s="34"/>
      <c r="P74" s="184"/>
      <c r="Q74" s="25"/>
      <c r="R74" s="34"/>
      <c r="S74" s="266"/>
      <c r="T74" s="25"/>
      <c r="U74" s="34"/>
      <c r="V74" s="34"/>
      <c r="W74" s="34"/>
      <c r="X74" s="34"/>
      <c r="Y74" s="237" t="str">
        <f t="shared" ref="Y74:Y75" si="83">IFERROR(IF(AND(W73="Probabilidad",W74="Probabilidad"),(Y73-(Y73*X74)),IF(AND(W73="Impacto",W74="Probabilidad"),(Y72-(Y72*X74)),IF(W74="Impacto",Y73,""))),"")</f>
        <v/>
      </c>
      <c r="Z74" s="179" t="str">
        <f t="shared" si="80"/>
        <v/>
      </c>
      <c r="AA74" s="179" t="str">
        <f t="shared" ref="AA74:AA75" si="84">IFERROR(IF(AND(W73="Impacto",W74="Impacto"),(AA73-(AA73*X74)),IF(AND(W73="Probabilidad",W74="Impacto"),(AA72-(AA72*X74)),IF(W74="Probabilidad",AA73,""))),"")</f>
        <v/>
      </c>
      <c r="AB74" s="179"/>
      <c r="AC74" s="184"/>
      <c r="AD74" s="184"/>
      <c r="AE74" s="184"/>
      <c r="AF74" s="184"/>
      <c r="AG74" s="184"/>
      <c r="AH74" s="184"/>
      <c r="AI74" s="184"/>
      <c r="AJ74" s="184"/>
      <c r="AK74" s="184"/>
      <c r="AL74" s="184"/>
      <c r="AM74" s="184"/>
      <c r="AN74" s="184"/>
      <c r="AO74" s="184"/>
      <c r="AP74" s="490"/>
      <c r="AQ74" s="490"/>
      <c r="AR74" s="490"/>
      <c r="AS74" s="490"/>
      <c r="AT74" s="507"/>
      <c r="AU74" s="512"/>
      <c r="AV74" s="490"/>
      <c r="AW74" s="34"/>
      <c r="AX74" s="34"/>
      <c r="AY74" s="510"/>
      <c r="AZ74" s="490"/>
      <c r="BA74" s="510"/>
      <c r="BB74" s="490"/>
      <c r="BC74" s="510"/>
      <c r="BD74" s="490"/>
      <c r="BE74" s="510"/>
      <c r="BF74" s="490"/>
      <c r="BG74" s="34"/>
      <c r="BH74" s="34"/>
      <c r="BI74" s="34"/>
      <c r="BJ74" s="34"/>
      <c r="BK74" s="34"/>
      <c r="BL74" s="34"/>
      <c r="BM74" s="34"/>
      <c r="BN74" s="34"/>
      <c r="BO74" s="34"/>
      <c r="BP74" s="34"/>
      <c r="BQ74" s="305"/>
    </row>
    <row r="75" spans="1:69" ht="18.75" customHeight="1" x14ac:dyDescent="0.3">
      <c r="D75" s="511"/>
      <c r="E75" s="206"/>
      <c r="F75" s="25"/>
      <c r="G75" s="25"/>
      <c r="H75" s="25"/>
      <c r="I75" s="34"/>
      <c r="J75" s="25"/>
      <c r="K75" s="34"/>
      <c r="L75" s="34"/>
      <c r="M75" s="34"/>
      <c r="N75" s="34"/>
      <c r="O75" s="34"/>
      <c r="P75" s="184"/>
      <c r="Q75" s="25"/>
      <c r="R75" s="34"/>
      <c r="S75" s="266"/>
      <c r="T75" s="25"/>
      <c r="U75" s="34"/>
      <c r="V75" s="34"/>
      <c r="W75" s="34"/>
      <c r="X75" s="34"/>
      <c r="Y75" s="237" t="str">
        <f t="shared" si="83"/>
        <v/>
      </c>
      <c r="Z75" s="179" t="str">
        <f t="shared" si="80"/>
        <v/>
      </c>
      <c r="AA75" s="179" t="str">
        <f t="shared" si="84"/>
        <v/>
      </c>
      <c r="AB75" s="179"/>
      <c r="AC75" s="184"/>
      <c r="AD75" s="184"/>
      <c r="AE75" s="184"/>
      <c r="AF75" s="184"/>
      <c r="AG75" s="184"/>
      <c r="AH75" s="184"/>
      <c r="AI75" s="184"/>
      <c r="AJ75" s="184"/>
      <c r="AK75" s="184"/>
      <c r="AL75" s="184"/>
      <c r="AM75" s="184"/>
      <c r="AN75" s="184"/>
      <c r="AO75" s="184"/>
      <c r="AP75" s="490"/>
      <c r="AQ75" s="490"/>
      <c r="AR75" s="490"/>
      <c r="AS75" s="490"/>
      <c r="AT75" s="507"/>
      <c r="AU75" s="512"/>
      <c r="AV75" s="490"/>
      <c r="AW75" s="34"/>
      <c r="AX75" s="34"/>
      <c r="AY75" s="510"/>
      <c r="AZ75" s="490"/>
      <c r="BA75" s="510"/>
      <c r="BB75" s="490"/>
      <c r="BC75" s="510"/>
      <c r="BD75" s="490"/>
      <c r="BE75" s="510"/>
      <c r="BF75" s="490"/>
      <c r="BG75" s="34"/>
      <c r="BH75" s="34"/>
      <c r="BI75" s="34"/>
      <c r="BJ75" s="34"/>
      <c r="BK75" s="34"/>
      <c r="BL75" s="34"/>
      <c r="BM75" s="34"/>
      <c r="BN75" s="34"/>
      <c r="BO75" s="34"/>
      <c r="BP75" s="34"/>
      <c r="BQ75" s="305"/>
    </row>
    <row r="76" spans="1:69" ht="18.75" customHeight="1" x14ac:dyDescent="0.3">
      <c r="A76" s="242" t="str">
        <f t="shared" ref="A76:A102" si="85">IF(AND(AP76=1,AR76=1),1,IF(AND(AP76=1,AR76=2),2,IF(AND(AP76=1,AR76=3),3,IF(AND(AP76=1,AR76=4),4,IF(AND(AP76=1,AR76=5),5,IF(AND(AP76=2,AR76=1),6,IF(AND(AP76=2,AR76=2),7,IF(AND(AP76=2,AR76=3),8,IF(AND(AP76=2,AR76=4),9,IF(AND(AP76=2,AR76=5),10,IF(AND(AP76=3,AR76=1),11,IF(AND(AP76=3,AR76=2),12,IF(AND(AP76=3,AR76=3),13,IF(AND(AP76=3,AR76=4),14,IF(AND(AP76=3,AR76=5),15,IF(AND(AP76=4,AR76=1),16,IF(AND(AP76=4,AR76=2),17,IF(AND(AP76=4,AR76=3),18,IF(AND(AP76=4,AR76=4),19,IF(AND(AP76=4,AR76=5),20,IF(AND(AP76=5,AR76=1),21,IF(AND(AP76=5,AR76=2),22,IF(AND(AP76=5,AR76=3),23,IF(AND(AP76=5,AR76=4),24,IF(AND(AP76=5,AR76=5),25,"")))))))))))))))))))))))))</f>
        <v/>
      </c>
      <c r="B76" s="242" t="str">
        <f>IF(A76="","",(COUNTIF($A$8:A76,A76))/100)</f>
        <v/>
      </c>
      <c r="C76" s="242" t="str">
        <f>IFERROR(A76+B76,"")</f>
        <v/>
      </c>
      <c r="D76" s="267">
        <v>16</v>
      </c>
      <c r="E76" s="25"/>
      <c r="F76" s="25"/>
      <c r="G76" s="25"/>
      <c r="H76" s="25"/>
      <c r="I76" s="34"/>
      <c r="J76" s="25"/>
      <c r="K76" s="34"/>
      <c r="L76" s="34"/>
      <c r="M76" s="34"/>
      <c r="N76" s="34"/>
      <c r="O76" s="34"/>
      <c r="P76" s="184" t="str">
        <f t="shared" ref="P76:P92" si="86">IF(OR(I76="",M76=""),"",I76*M76)</f>
        <v/>
      </c>
      <c r="Q76" s="25"/>
      <c r="R76" s="34"/>
      <c r="S76" s="25"/>
      <c r="T76" s="25"/>
      <c r="U76" s="34"/>
      <c r="V76" s="34"/>
      <c r="W76" s="34" t="str">
        <f t="shared" ref="W76:W89" si="87">IF(OR(U76="PREVENTIVO",U76="DETECTIVO"),"PROBABILIDAD",IF(U76="CORRECTIVO","IMPACTO",""))</f>
        <v/>
      </c>
      <c r="X76" s="34" t="str">
        <f t="shared" ref="X76:X129" si="88">IF(AND(U76="PREVENTIVO",V76="AUTOMÁTICO"),"50%",IF(AND(U76="PREVENTIVO",V76="MANUAL"),"40%",IF(AND(U76="DETECTIVO",V76="AUTOMÁTICO"),"40%",IF(AND(U76="DETECTIVO",V76="MANUAL"),"30%",IF(AND(U76="CORRECTIVO",V76="AUTOMÁTICO"),"35%",IF(AND(U76="CORRECTIVO",V76="MANUAL"),"25%",""))))))</f>
        <v/>
      </c>
      <c r="Y76" s="237"/>
      <c r="Z76" s="179" t="str">
        <f t="shared" ref="Z76:Z129" si="89">IFERROR(IF(Y76="","",IF(Y76&lt;=0.2,"MUY BAJA",IF(Y76&lt;=0.4,"BAJA",IF(Y76&lt;=0.6,"MEDIA",IF(Y76&lt;=0.8,"ALTA",IF(Y76=1,"MUY ALTA")))))),"")</f>
        <v/>
      </c>
      <c r="AA76" s="179"/>
      <c r="AB76" s="179" t="str">
        <f t="shared" ref="AB76:AB129" si="90">IFERROR(IF(AA76="","",IF(AA76&lt;=0.2,"LEVE",IF(AA76&lt;=0.4,"MENOR",IF(AA76&lt;=0.6,"MODERADO",IF(AA76&lt;=0.8,"MAYOR",IF(AA76=1,"CATASTRÓFICO")))))),"")</f>
        <v/>
      </c>
      <c r="AC76" s="184" t="str">
        <f t="shared" ref="AC76:AC102" si="91">IFERROR(IF(OR(AND(Z76="Muy Baja",AB76="Leve"),AND(Z76="Muy Baja",AB76="Menor"),AND(Z76="Baja",AB76="Leve")),"BAJO",IF(OR(AND(Z76="Muy baja",AB76="Moderado"),AND(Z76="Baja",AB76="Menor"),AND(Z76="Baja",AB76="Moderado"),AND(Z76="Media",AB76="Leve"),AND(Z76="Media",AB76="Menor"),AND(Z76="Media",AB76="Moderado"),AND(Z76="Alta",AB76="Leve"),AND(Z76="Alta",AB76="Menor")),"MODERADO",IF(OR(AND(Z76="Muy Baja",AB76="Mayor"),AND(Z76="Baja",AB76="Mayor"),AND(Z76="Media",AB76="Mayor"),AND(Z76="Alta",AB76="Moderado"),AND(Z76="Alta",AB76="Mayor"),AND(Z76="Muy Alta",AB76="Leve"),AND(Z76="Muy Alta",AB76="Menor"),AND(Z76="Muy Alta",AB76="Moderado"),AND(Z76="Muy Alta",AB76="Mayor")),"ALTO",IF(OR(AND(Z76="Muy Baja",AB76="Catastrófico"),AND(Z76="Baja",AB76="Catastrófico"),AND(Z76="Media",AB76="Catastrófico"),AND(Z76="Alta",AB76="Catastrófico"),AND(Z76="Muy Alta",AB76="Catastrófico")),"EXTREMO","")))),"")</f>
        <v/>
      </c>
      <c r="AD76" s="184"/>
      <c r="AE76" s="184"/>
      <c r="AF76" s="184"/>
      <c r="AG76" s="184"/>
      <c r="AH76" s="184"/>
      <c r="AI76" s="184"/>
      <c r="AJ76" s="184"/>
      <c r="AK76" s="184"/>
      <c r="AL76" s="184"/>
      <c r="AM76" s="184"/>
      <c r="AN76" s="184"/>
      <c r="AO76" s="184"/>
      <c r="AP76" s="25" t="str">
        <f>IF(Y76="","",IF(Y76&gt;=90,I76-2,IF(Y76&gt;=70,I76-1,I76)))</f>
        <v/>
      </c>
      <c r="AQ76" s="25" t="str">
        <f>IF(Z76="","",IF(Z76&gt;=90,J76-2,IF(Z76&gt;=70,J76-1,J76)))</f>
        <v/>
      </c>
      <c r="AR76" s="25"/>
      <c r="AS76" s="25"/>
      <c r="AT76" s="214"/>
      <c r="AU76" s="268"/>
      <c r="AV76" s="25"/>
      <c r="AW76" s="25"/>
      <c r="AX76" s="25"/>
      <c r="AY76" s="268"/>
      <c r="AZ76" s="25"/>
      <c r="BA76" s="268"/>
      <c r="BB76" s="25"/>
      <c r="BC76" s="268"/>
      <c r="BD76" s="25"/>
      <c r="BE76" s="268"/>
      <c r="BF76" s="25"/>
      <c r="BG76" s="25"/>
      <c r="BH76" s="25"/>
      <c r="BI76" s="25"/>
      <c r="BJ76" s="25"/>
      <c r="BK76" s="25"/>
      <c r="BL76" s="25"/>
      <c r="BM76" s="25"/>
      <c r="BN76" s="25"/>
      <c r="BO76" s="268"/>
      <c r="BP76" s="25"/>
      <c r="BQ76" s="305"/>
    </row>
    <row r="77" spans="1:69" ht="18.75" customHeight="1" x14ac:dyDescent="0.3">
      <c r="A77" s="242" t="str">
        <f t="shared" si="85"/>
        <v/>
      </c>
      <c r="B77" s="242" t="str">
        <f>IF(A77="","",(COUNTIF($A$8:A77,A77))/100)</f>
        <v/>
      </c>
      <c r="C77" s="242" t="str">
        <f>IFERROR(A77+B77,"")</f>
        <v/>
      </c>
      <c r="D77" s="267">
        <v>17</v>
      </c>
      <c r="E77" s="25"/>
      <c r="F77" s="25"/>
      <c r="G77" s="25"/>
      <c r="H77" s="25"/>
      <c r="I77" s="34"/>
      <c r="J77" s="25"/>
      <c r="K77" s="34"/>
      <c r="L77" s="34"/>
      <c r="M77" s="34"/>
      <c r="N77" s="34"/>
      <c r="O77" s="34"/>
      <c r="P77" s="184" t="str">
        <f t="shared" si="86"/>
        <v/>
      </c>
      <c r="Q77" s="25"/>
      <c r="R77" s="34"/>
      <c r="S77" s="25"/>
      <c r="T77" s="25"/>
      <c r="U77" s="34"/>
      <c r="V77" s="34"/>
      <c r="W77" s="34" t="str">
        <f t="shared" si="87"/>
        <v/>
      </c>
      <c r="X77" s="34" t="str">
        <f t="shared" si="88"/>
        <v/>
      </c>
      <c r="Y77" s="237"/>
      <c r="Z77" s="179" t="str">
        <f t="shared" si="89"/>
        <v/>
      </c>
      <c r="AA77" s="25"/>
      <c r="AB77" s="179" t="str">
        <f t="shared" si="90"/>
        <v/>
      </c>
      <c r="AC77" s="184" t="str">
        <f t="shared" si="91"/>
        <v/>
      </c>
      <c r="AD77" s="184"/>
      <c r="AE77" s="184"/>
      <c r="AF77" s="184"/>
      <c r="AG77" s="184"/>
      <c r="AH77" s="184"/>
      <c r="AI77" s="184"/>
      <c r="AJ77" s="184"/>
      <c r="AK77" s="184"/>
      <c r="AL77" s="184"/>
      <c r="AM77" s="184"/>
      <c r="AN77" s="184"/>
      <c r="AO77" s="184"/>
      <c r="AP77" s="25" t="str">
        <f t="shared" ref="AP77:AP108" si="92">IF(Y77="","",IF(Y77&gt;=90,I77-2,IF(Y77&gt;=70,I77-1,I77)))</f>
        <v/>
      </c>
      <c r="AQ77" s="25" t="str">
        <f t="shared" ref="AQ77:AQ86" si="93">IF(AQ37="","",IF(AQ37&gt;=90,J77-2,IF(AQ37&gt;=70,J77-1,J77)))</f>
        <v/>
      </c>
      <c r="AR77" s="25"/>
      <c r="AS77" s="25"/>
      <c r="AT77" s="214"/>
      <c r="AU77" s="268"/>
      <c r="AV77" s="25"/>
      <c r="AW77" s="25"/>
      <c r="AX77" s="25"/>
      <c r="AY77" s="268"/>
      <c r="AZ77" s="25"/>
      <c r="BA77" s="268"/>
      <c r="BB77" s="25"/>
      <c r="BC77" s="268"/>
      <c r="BD77" s="25"/>
      <c r="BE77" s="268"/>
      <c r="BF77" s="25"/>
      <c r="BG77" s="25"/>
      <c r="BH77" s="25"/>
      <c r="BI77" s="25"/>
      <c r="BJ77" s="25"/>
      <c r="BK77" s="25"/>
      <c r="BL77" s="25"/>
      <c r="BM77" s="25"/>
      <c r="BN77" s="25"/>
      <c r="BO77" s="268"/>
      <c r="BP77" s="25"/>
      <c r="BQ77" s="305"/>
    </row>
    <row r="78" spans="1:69" ht="18.75" customHeight="1" x14ac:dyDescent="0.3">
      <c r="A78" s="242" t="str">
        <f t="shared" si="85"/>
        <v/>
      </c>
      <c r="B78" s="242" t="str">
        <f>IF(A78="","",(COUNTIF($A$8:A78,A78))/100)</f>
        <v/>
      </c>
      <c r="C78" s="242" t="str">
        <f t="shared" ref="C78:C126" si="94">IFERROR(A78+B78,"")</f>
        <v/>
      </c>
      <c r="D78" s="267">
        <v>18</v>
      </c>
      <c r="E78" s="25"/>
      <c r="F78" s="25"/>
      <c r="G78" s="25"/>
      <c r="H78" s="25"/>
      <c r="I78" s="34"/>
      <c r="J78" s="25"/>
      <c r="K78" s="34"/>
      <c r="L78" s="34"/>
      <c r="M78" s="34"/>
      <c r="N78" s="34"/>
      <c r="O78" s="34"/>
      <c r="P78" s="184" t="str">
        <f t="shared" si="86"/>
        <v/>
      </c>
      <c r="Q78" s="25"/>
      <c r="R78" s="34"/>
      <c r="S78" s="25"/>
      <c r="T78" s="25"/>
      <c r="U78" s="34"/>
      <c r="V78" s="34"/>
      <c r="W78" s="34" t="str">
        <f t="shared" si="87"/>
        <v/>
      </c>
      <c r="X78" s="34" t="str">
        <f t="shared" si="88"/>
        <v/>
      </c>
      <c r="Y78" s="237"/>
      <c r="Z78" s="179" t="str">
        <f t="shared" si="89"/>
        <v/>
      </c>
      <c r="AA78" s="25"/>
      <c r="AB78" s="179" t="str">
        <f t="shared" si="90"/>
        <v/>
      </c>
      <c r="AC78" s="184" t="str">
        <f t="shared" si="91"/>
        <v/>
      </c>
      <c r="AD78" s="184"/>
      <c r="AE78" s="184"/>
      <c r="AF78" s="184"/>
      <c r="AG78" s="184"/>
      <c r="AH78" s="184"/>
      <c r="AI78" s="184"/>
      <c r="AJ78" s="184"/>
      <c r="AK78" s="184"/>
      <c r="AL78" s="184"/>
      <c r="AM78" s="184"/>
      <c r="AN78" s="184"/>
      <c r="AO78" s="184"/>
      <c r="AP78" s="25" t="str">
        <f t="shared" si="92"/>
        <v/>
      </c>
      <c r="AQ78" s="25" t="str">
        <f t="shared" si="93"/>
        <v/>
      </c>
      <c r="AR78" s="25"/>
      <c r="AS78" s="25"/>
      <c r="AT78" s="214"/>
      <c r="AU78" s="268"/>
      <c r="AV78" s="25"/>
      <c r="AW78" s="25"/>
      <c r="AX78" s="25"/>
      <c r="AY78" s="268"/>
      <c r="AZ78" s="25"/>
      <c r="BA78" s="268"/>
      <c r="BB78" s="25"/>
      <c r="BC78" s="268"/>
      <c r="BD78" s="25"/>
      <c r="BE78" s="268"/>
      <c r="BF78" s="25"/>
      <c r="BG78" s="25"/>
      <c r="BH78" s="25"/>
      <c r="BI78" s="25"/>
      <c r="BJ78" s="25"/>
      <c r="BK78" s="25"/>
      <c r="BL78" s="25"/>
      <c r="BM78" s="25"/>
      <c r="BN78" s="25"/>
      <c r="BO78" s="268"/>
      <c r="BP78" s="25"/>
      <c r="BQ78" s="305"/>
    </row>
    <row r="79" spans="1:69" ht="18.75" customHeight="1" x14ac:dyDescent="0.3">
      <c r="A79" s="242" t="str">
        <f t="shared" si="85"/>
        <v/>
      </c>
      <c r="B79" s="242" t="str">
        <f>IF(A79="","",(COUNTIF($A$8:A79,A79))/100)</f>
        <v/>
      </c>
      <c r="C79" s="242" t="str">
        <f t="shared" si="94"/>
        <v/>
      </c>
      <c r="D79" s="267">
        <v>19</v>
      </c>
      <c r="E79" s="25"/>
      <c r="F79" s="25"/>
      <c r="G79" s="25"/>
      <c r="H79" s="25"/>
      <c r="I79" s="34"/>
      <c r="J79" s="25"/>
      <c r="K79" s="34"/>
      <c r="L79" s="34"/>
      <c r="M79" s="34"/>
      <c r="N79" s="34"/>
      <c r="O79" s="34"/>
      <c r="P79" s="184" t="str">
        <f t="shared" si="86"/>
        <v/>
      </c>
      <c r="Q79" s="25"/>
      <c r="R79" s="34"/>
      <c r="S79" s="25"/>
      <c r="T79" s="25"/>
      <c r="U79" s="34"/>
      <c r="V79" s="34"/>
      <c r="W79" s="34" t="str">
        <f t="shared" si="87"/>
        <v/>
      </c>
      <c r="X79" s="34" t="str">
        <f t="shared" si="88"/>
        <v/>
      </c>
      <c r="Y79" s="237"/>
      <c r="Z79" s="179" t="str">
        <f t="shared" si="89"/>
        <v/>
      </c>
      <c r="AA79" s="25"/>
      <c r="AB79" s="179" t="str">
        <f t="shared" si="90"/>
        <v/>
      </c>
      <c r="AC79" s="184" t="str">
        <f t="shared" si="91"/>
        <v/>
      </c>
      <c r="AD79" s="184"/>
      <c r="AE79" s="184"/>
      <c r="AF79" s="184"/>
      <c r="AG79" s="184"/>
      <c r="AH79" s="184"/>
      <c r="AI79" s="184"/>
      <c r="AJ79" s="184"/>
      <c r="AK79" s="184"/>
      <c r="AL79" s="184"/>
      <c r="AM79" s="184"/>
      <c r="AN79" s="184"/>
      <c r="AO79" s="184"/>
      <c r="AP79" s="25" t="str">
        <f t="shared" si="92"/>
        <v/>
      </c>
      <c r="AQ79" s="25" t="str">
        <f t="shared" si="93"/>
        <v/>
      </c>
      <c r="AR79" s="25"/>
      <c r="AS79" s="25"/>
      <c r="AT79" s="214"/>
      <c r="AU79" s="268"/>
      <c r="AV79" s="25"/>
      <c r="AW79" s="25"/>
      <c r="AX79" s="25"/>
      <c r="AY79" s="268"/>
      <c r="AZ79" s="25"/>
      <c r="BA79" s="268"/>
      <c r="BB79" s="25"/>
      <c r="BC79" s="268"/>
      <c r="BD79" s="25"/>
      <c r="BE79" s="268"/>
      <c r="BF79" s="25"/>
      <c r="BG79" s="25"/>
      <c r="BH79" s="25"/>
      <c r="BI79" s="25"/>
      <c r="BJ79" s="25"/>
      <c r="BK79" s="25"/>
      <c r="BL79" s="25"/>
      <c r="BM79" s="25"/>
      <c r="BN79" s="25"/>
      <c r="BO79" s="268"/>
      <c r="BP79" s="25"/>
      <c r="BQ79" s="305"/>
    </row>
    <row r="80" spans="1:69" ht="18.75" customHeight="1" x14ac:dyDescent="0.3">
      <c r="A80" s="242" t="str">
        <f t="shared" si="85"/>
        <v/>
      </c>
      <c r="B80" s="242" t="str">
        <f>IF(A80="","",(COUNTIF($A$8:A80,A80))/100)</f>
        <v/>
      </c>
      <c r="C80" s="242" t="str">
        <f t="shared" si="94"/>
        <v/>
      </c>
      <c r="D80" s="267">
        <v>20</v>
      </c>
      <c r="E80" s="25"/>
      <c r="F80" s="25"/>
      <c r="G80" s="25"/>
      <c r="H80" s="25"/>
      <c r="I80" s="34"/>
      <c r="J80" s="25"/>
      <c r="K80" s="34"/>
      <c r="L80" s="34"/>
      <c r="M80" s="34"/>
      <c r="N80" s="34"/>
      <c r="O80" s="34"/>
      <c r="P80" s="184" t="str">
        <f t="shared" si="86"/>
        <v/>
      </c>
      <c r="Q80" s="25"/>
      <c r="R80" s="34"/>
      <c r="S80" s="25"/>
      <c r="T80" s="25"/>
      <c r="U80" s="34"/>
      <c r="V80" s="34"/>
      <c r="W80" s="34" t="str">
        <f t="shared" si="87"/>
        <v/>
      </c>
      <c r="X80" s="34" t="str">
        <f t="shared" si="88"/>
        <v/>
      </c>
      <c r="Y80" s="237"/>
      <c r="Z80" s="179" t="str">
        <f t="shared" si="89"/>
        <v/>
      </c>
      <c r="AA80" s="25"/>
      <c r="AB80" s="179" t="str">
        <f t="shared" si="90"/>
        <v/>
      </c>
      <c r="AC80" s="184" t="str">
        <f t="shared" si="91"/>
        <v/>
      </c>
      <c r="AD80" s="184"/>
      <c r="AE80" s="184"/>
      <c r="AF80" s="184"/>
      <c r="AG80" s="184"/>
      <c r="AH80" s="184"/>
      <c r="AI80" s="184"/>
      <c r="AJ80" s="184"/>
      <c r="AK80" s="184"/>
      <c r="AL80" s="184"/>
      <c r="AM80" s="184"/>
      <c r="AN80" s="184"/>
      <c r="AO80" s="184"/>
      <c r="AP80" s="25" t="str">
        <f t="shared" si="92"/>
        <v/>
      </c>
      <c r="AQ80" s="25" t="str">
        <f t="shared" si="93"/>
        <v/>
      </c>
      <c r="AR80" s="25"/>
      <c r="AS80" s="25"/>
      <c r="AT80" s="214"/>
      <c r="AU80" s="268"/>
      <c r="AV80" s="25"/>
      <c r="AW80" s="25"/>
      <c r="AX80" s="25"/>
      <c r="AY80" s="268"/>
      <c r="AZ80" s="25"/>
      <c r="BA80" s="268"/>
      <c r="BB80" s="25"/>
      <c r="BC80" s="268"/>
      <c r="BD80" s="25"/>
      <c r="BE80" s="268"/>
      <c r="BF80" s="25"/>
      <c r="BG80" s="25"/>
      <c r="BH80" s="25"/>
      <c r="BI80" s="25"/>
      <c r="BJ80" s="25"/>
      <c r="BK80" s="25"/>
      <c r="BL80" s="25"/>
      <c r="BM80" s="25"/>
      <c r="BN80" s="25"/>
      <c r="BO80" s="268"/>
      <c r="BP80" s="25"/>
      <c r="BQ80" s="305"/>
    </row>
    <row r="81" spans="1:69" ht="18.75" customHeight="1" x14ac:dyDescent="0.3">
      <c r="A81" s="242" t="str">
        <f t="shared" si="85"/>
        <v/>
      </c>
      <c r="B81" s="242" t="str">
        <f>IF(A81="","",(COUNTIF($A$8:A81,A81))/100)</f>
        <v/>
      </c>
      <c r="C81" s="242" t="str">
        <f t="shared" si="94"/>
        <v/>
      </c>
      <c r="D81" s="267">
        <v>21</v>
      </c>
      <c r="E81" s="25"/>
      <c r="F81" s="25"/>
      <c r="G81" s="25"/>
      <c r="H81" s="25"/>
      <c r="I81" s="34"/>
      <c r="J81" s="25"/>
      <c r="K81" s="34"/>
      <c r="L81" s="34"/>
      <c r="M81" s="34"/>
      <c r="N81" s="34"/>
      <c r="O81" s="34"/>
      <c r="P81" s="184" t="str">
        <f t="shared" si="86"/>
        <v/>
      </c>
      <c r="Q81" s="25"/>
      <c r="R81" s="34"/>
      <c r="S81" s="25"/>
      <c r="T81" s="25"/>
      <c r="U81" s="34"/>
      <c r="V81" s="34"/>
      <c r="W81" s="34" t="str">
        <f t="shared" si="87"/>
        <v/>
      </c>
      <c r="X81" s="34" t="str">
        <f t="shared" si="88"/>
        <v/>
      </c>
      <c r="Y81" s="237"/>
      <c r="Z81" s="179" t="str">
        <f t="shared" si="89"/>
        <v/>
      </c>
      <c r="AA81" s="25"/>
      <c r="AB81" s="179" t="str">
        <f t="shared" si="90"/>
        <v/>
      </c>
      <c r="AC81" s="184" t="str">
        <f t="shared" si="91"/>
        <v/>
      </c>
      <c r="AD81" s="184"/>
      <c r="AE81" s="184"/>
      <c r="AF81" s="184"/>
      <c r="AG81" s="184"/>
      <c r="AH81" s="184"/>
      <c r="AI81" s="184"/>
      <c r="AJ81" s="184"/>
      <c r="AK81" s="184"/>
      <c r="AL81" s="184"/>
      <c r="AM81" s="184"/>
      <c r="AN81" s="184"/>
      <c r="AO81" s="184"/>
      <c r="AP81" s="25" t="str">
        <f t="shared" si="92"/>
        <v/>
      </c>
      <c r="AQ81" s="25" t="str">
        <f>IF(AQ41="","",IF(AQ41&gt;=90,J81-2,IF(AQ41&gt;=70,J81-1,J81)))</f>
        <v/>
      </c>
      <c r="AR81" s="25"/>
      <c r="AS81" s="25"/>
      <c r="AT81" s="214"/>
      <c r="AU81" s="268"/>
      <c r="AV81" s="25"/>
      <c r="AW81" s="25"/>
      <c r="AX81" s="25"/>
      <c r="AY81" s="268"/>
      <c r="AZ81" s="25"/>
      <c r="BA81" s="268"/>
      <c r="BB81" s="25"/>
      <c r="BC81" s="268"/>
      <c r="BD81" s="25"/>
      <c r="BE81" s="268"/>
      <c r="BF81" s="25"/>
      <c r="BG81" s="25"/>
      <c r="BH81" s="25"/>
      <c r="BI81" s="25"/>
      <c r="BJ81" s="25"/>
      <c r="BK81" s="25"/>
      <c r="BL81" s="25"/>
      <c r="BM81" s="25"/>
      <c r="BN81" s="25"/>
      <c r="BO81" s="268"/>
      <c r="BP81" s="25"/>
      <c r="BQ81" s="305"/>
    </row>
    <row r="82" spans="1:69" ht="18.75" customHeight="1" x14ac:dyDescent="0.3">
      <c r="A82" s="242" t="str">
        <f t="shared" si="85"/>
        <v/>
      </c>
      <c r="B82" s="242" t="str">
        <f>IF(A82="","",(COUNTIF($A$8:A82,A82))/100)</f>
        <v/>
      </c>
      <c r="C82" s="242" t="str">
        <f t="shared" si="94"/>
        <v/>
      </c>
      <c r="D82" s="267">
        <v>22</v>
      </c>
      <c r="E82" s="25"/>
      <c r="F82" s="25"/>
      <c r="G82" s="25"/>
      <c r="H82" s="25"/>
      <c r="I82" s="34"/>
      <c r="J82" s="25"/>
      <c r="K82" s="34"/>
      <c r="L82" s="34"/>
      <c r="M82" s="34"/>
      <c r="N82" s="34"/>
      <c r="O82" s="34"/>
      <c r="P82" s="184" t="str">
        <f t="shared" si="86"/>
        <v/>
      </c>
      <c r="Q82" s="25"/>
      <c r="R82" s="34"/>
      <c r="S82" s="25"/>
      <c r="T82" s="25"/>
      <c r="U82" s="34"/>
      <c r="V82" s="34"/>
      <c r="W82" s="34" t="str">
        <f t="shared" si="87"/>
        <v/>
      </c>
      <c r="X82" s="34" t="str">
        <f t="shared" si="88"/>
        <v/>
      </c>
      <c r="Y82" s="237"/>
      <c r="Z82" s="179" t="str">
        <f t="shared" si="89"/>
        <v/>
      </c>
      <c r="AA82" s="25"/>
      <c r="AB82" s="179" t="str">
        <f t="shared" si="90"/>
        <v/>
      </c>
      <c r="AC82" s="184" t="str">
        <f t="shared" si="91"/>
        <v/>
      </c>
      <c r="AD82" s="184"/>
      <c r="AE82" s="184"/>
      <c r="AF82" s="184"/>
      <c r="AG82" s="184"/>
      <c r="AH82" s="184"/>
      <c r="AI82" s="184"/>
      <c r="AJ82" s="184"/>
      <c r="AK82" s="184"/>
      <c r="AL82" s="184"/>
      <c r="AM82" s="184"/>
      <c r="AN82" s="184"/>
      <c r="AO82" s="184"/>
      <c r="AP82" s="25" t="str">
        <f t="shared" si="92"/>
        <v/>
      </c>
      <c r="AQ82" s="25" t="str">
        <f t="shared" si="93"/>
        <v/>
      </c>
      <c r="AR82" s="25"/>
      <c r="AS82" s="25"/>
      <c r="AT82" s="214"/>
      <c r="AU82" s="268"/>
      <c r="AV82" s="25"/>
      <c r="AW82" s="25"/>
      <c r="AX82" s="25"/>
      <c r="AY82" s="268"/>
      <c r="AZ82" s="25"/>
      <c r="BA82" s="268"/>
      <c r="BB82" s="25"/>
      <c r="BC82" s="268"/>
      <c r="BD82" s="25"/>
      <c r="BE82" s="268"/>
      <c r="BF82" s="25"/>
      <c r="BG82" s="25"/>
      <c r="BH82" s="25"/>
      <c r="BI82" s="25"/>
      <c r="BJ82" s="25"/>
      <c r="BK82" s="25"/>
      <c r="BL82" s="25"/>
      <c r="BM82" s="25"/>
      <c r="BN82" s="25"/>
      <c r="BO82" s="268"/>
      <c r="BP82" s="25"/>
      <c r="BQ82" s="305"/>
    </row>
    <row r="83" spans="1:69" ht="18.75" customHeight="1" x14ac:dyDescent="0.3">
      <c r="A83" s="242" t="str">
        <f t="shared" si="85"/>
        <v/>
      </c>
      <c r="B83" s="242" t="str">
        <f>IF(A83="","",(COUNTIF($A$8:A83,A83))/100)</f>
        <v/>
      </c>
      <c r="C83" s="242" t="str">
        <f t="shared" si="94"/>
        <v/>
      </c>
      <c r="D83" s="267">
        <v>23</v>
      </c>
      <c r="E83" s="25"/>
      <c r="F83" s="25"/>
      <c r="G83" s="25"/>
      <c r="H83" s="25"/>
      <c r="I83" s="34"/>
      <c r="J83" s="25"/>
      <c r="K83" s="34"/>
      <c r="L83" s="34"/>
      <c r="M83" s="34"/>
      <c r="N83" s="34"/>
      <c r="O83" s="34"/>
      <c r="P83" s="184" t="str">
        <f t="shared" si="86"/>
        <v/>
      </c>
      <c r="Q83" s="25"/>
      <c r="R83" s="34"/>
      <c r="S83" s="25"/>
      <c r="T83" s="25"/>
      <c r="U83" s="34"/>
      <c r="V83" s="34"/>
      <c r="W83" s="34" t="str">
        <f t="shared" si="87"/>
        <v/>
      </c>
      <c r="X83" s="34" t="str">
        <f t="shared" si="88"/>
        <v/>
      </c>
      <c r="Y83" s="237"/>
      <c r="Z83" s="179" t="str">
        <f t="shared" si="89"/>
        <v/>
      </c>
      <c r="AA83" s="25"/>
      <c r="AB83" s="179" t="str">
        <f t="shared" si="90"/>
        <v/>
      </c>
      <c r="AC83" s="184" t="str">
        <f t="shared" si="91"/>
        <v/>
      </c>
      <c r="AD83" s="184"/>
      <c r="AE83" s="184"/>
      <c r="AF83" s="184"/>
      <c r="AG83" s="184"/>
      <c r="AH83" s="184"/>
      <c r="AI83" s="184"/>
      <c r="AJ83" s="184"/>
      <c r="AK83" s="184"/>
      <c r="AL83" s="184"/>
      <c r="AM83" s="184"/>
      <c r="AN83" s="184"/>
      <c r="AO83" s="184"/>
      <c r="AP83" s="25" t="str">
        <f t="shared" si="92"/>
        <v/>
      </c>
      <c r="AQ83" s="25" t="str">
        <f t="shared" si="93"/>
        <v/>
      </c>
      <c r="AR83" s="25"/>
      <c r="AS83" s="25"/>
      <c r="AT83" s="214"/>
      <c r="AU83" s="268"/>
      <c r="AV83" s="25"/>
      <c r="AW83" s="25"/>
      <c r="AX83" s="25"/>
      <c r="AY83" s="268"/>
      <c r="AZ83" s="25"/>
      <c r="BA83" s="268"/>
      <c r="BB83" s="25"/>
      <c r="BC83" s="268"/>
      <c r="BD83" s="25"/>
      <c r="BE83" s="268"/>
      <c r="BF83" s="25"/>
      <c r="BG83" s="25"/>
      <c r="BH83" s="25"/>
      <c r="BI83" s="25"/>
      <c r="BJ83" s="25"/>
      <c r="BK83" s="25"/>
      <c r="BL83" s="25"/>
      <c r="BM83" s="25"/>
      <c r="BN83" s="25"/>
      <c r="BO83" s="268"/>
      <c r="BP83" s="25"/>
      <c r="BQ83" s="305"/>
    </row>
    <row r="84" spans="1:69" ht="18.75" customHeight="1" x14ac:dyDescent="0.3">
      <c r="A84" s="242" t="str">
        <f t="shared" si="85"/>
        <v/>
      </c>
      <c r="B84" s="242" t="str">
        <f>IF(A84="","",(COUNTIF($A$8:A84,A84))/100)</f>
        <v/>
      </c>
      <c r="C84" s="242" t="str">
        <f t="shared" si="94"/>
        <v/>
      </c>
      <c r="D84" s="267">
        <v>24</v>
      </c>
      <c r="E84" s="25"/>
      <c r="F84" s="25"/>
      <c r="G84" s="25"/>
      <c r="H84" s="25"/>
      <c r="I84" s="34"/>
      <c r="J84" s="25"/>
      <c r="K84" s="34"/>
      <c r="L84" s="34"/>
      <c r="M84" s="34"/>
      <c r="N84" s="34"/>
      <c r="O84" s="34"/>
      <c r="P84" s="184" t="str">
        <f t="shared" si="86"/>
        <v/>
      </c>
      <c r="Q84" s="25"/>
      <c r="R84" s="34"/>
      <c r="S84" s="25"/>
      <c r="T84" s="25"/>
      <c r="U84" s="34"/>
      <c r="V84" s="34"/>
      <c r="W84" s="34" t="str">
        <f t="shared" si="87"/>
        <v/>
      </c>
      <c r="X84" s="34" t="str">
        <f t="shared" si="88"/>
        <v/>
      </c>
      <c r="Y84" s="237"/>
      <c r="Z84" s="179" t="str">
        <f t="shared" si="89"/>
        <v/>
      </c>
      <c r="AA84" s="25"/>
      <c r="AB84" s="179" t="str">
        <f t="shared" si="90"/>
        <v/>
      </c>
      <c r="AC84" s="184" t="str">
        <f t="shared" si="91"/>
        <v/>
      </c>
      <c r="AD84" s="184"/>
      <c r="AE84" s="184"/>
      <c r="AF84" s="184"/>
      <c r="AG84" s="184"/>
      <c r="AH84" s="184"/>
      <c r="AI84" s="184"/>
      <c r="AJ84" s="184"/>
      <c r="AK84" s="184"/>
      <c r="AL84" s="184"/>
      <c r="AM84" s="184"/>
      <c r="AN84" s="184"/>
      <c r="AO84" s="184"/>
      <c r="AP84" s="25" t="str">
        <f t="shared" si="92"/>
        <v/>
      </c>
      <c r="AQ84" s="25" t="str">
        <f t="shared" si="93"/>
        <v/>
      </c>
      <c r="AR84" s="25"/>
      <c r="AS84" s="25"/>
      <c r="AT84" s="214"/>
      <c r="AU84" s="268"/>
      <c r="AV84" s="25"/>
      <c r="AW84" s="25"/>
      <c r="AX84" s="25"/>
      <c r="AY84" s="268"/>
      <c r="AZ84" s="25"/>
      <c r="BA84" s="268"/>
      <c r="BB84" s="25"/>
      <c r="BC84" s="268"/>
      <c r="BD84" s="25"/>
      <c r="BE84" s="268"/>
      <c r="BF84" s="25"/>
      <c r="BG84" s="25"/>
      <c r="BH84" s="25"/>
      <c r="BI84" s="25"/>
      <c r="BJ84" s="25"/>
      <c r="BK84" s="25"/>
      <c r="BL84" s="25"/>
      <c r="BM84" s="25"/>
      <c r="BN84" s="25"/>
      <c r="BO84" s="268"/>
      <c r="BP84" s="25"/>
      <c r="BQ84" s="305"/>
    </row>
    <row r="85" spans="1:69" ht="18.75" customHeight="1" x14ac:dyDescent="0.3">
      <c r="A85" s="242" t="str">
        <f t="shared" si="85"/>
        <v/>
      </c>
      <c r="B85" s="242" t="str">
        <f>IF(A85="","",(COUNTIF($A$8:A85,A85))/100)</f>
        <v/>
      </c>
      <c r="C85" s="242" t="str">
        <f t="shared" si="94"/>
        <v/>
      </c>
      <c r="D85" s="267">
        <v>25</v>
      </c>
      <c r="E85" s="25"/>
      <c r="F85" s="25"/>
      <c r="G85" s="25"/>
      <c r="H85" s="25"/>
      <c r="I85" s="34"/>
      <c r="J85" s="25"/>
      <c r="K85" s="34"/>
      <c r="L85" s="34"/>
      <c r="M85" s="34"/>
      <c r="N85" s="34"/>
      <c r="O85" s="34"/>
      <c r="P85" s="184" t="str">
        <f t="shared" si="86"/>
        <v/>
      </c>
      <c r="Q85" s="25"/>
      <c r="R85" s="34"/>
      <c r="S85" s="25"/>
      <c r="T85" s="25"/>
      <c r="U85" s="34"/>
      <c r="V85" s="34"/>
      <c r="W85" s="34" t="str">
        <f t="shared" si="87"/>
        <v/>
      </c>
      <c r="X85" s="34" t="str">
        <f t="shared" si="88"/>
        <v/>
      </c>
      <c r="Y85" s="237"/>
      <c r="Z85" s="179" t="str">
        <f t="shared" si="89"/>
        <v/>
      </c>
      <c r="AA85" s="25"/>
      <c r="AB85" s="179" t="str">
        <f t="shared" si="90"/>
        <v/>
      </c>
      <c r="AC85" s="184" t="str">
        <f t="shared" si="91"/>
        <v/>
      </c>
      <c r="AD85" s="184"/>
      <c r="AE85" s="184"/>
      <c r="AF85" s="184"/>
      <c r="AG85" s="184"/>
      <c r="AH85" s="184"/>
      <c r="AI85" s="184"/>
      <c r="AJ85" s="184"/>
      <c r="AK85" s="184"/>
      <c r="AL85" s="184"/>
      <c r="AM85" s="184"/>
      <c r="AN85" s="184"/>
      <c r="AO85" s="184"/>
      <c r="AP85" s="25" t="str">
        <f t="shared" si="92"/>
        <v/>
      </c>
      <c r="AQ85" s="25" t="str">
        <f t="shared" si="93"/>
        <v/>
      </c>
      <c r="AR85" s="25"/>
      <c r="AS85" s="25"/>
      <c r="AT85" s="214"/>
      <c r="AU85" s="268"/>
      <c r="AV85" s="25"/>
      <c r="AW85" s="25"/>
      <c r="AX85" s="25"/>
      <c r="AY85" s="268"/>
      <c r="AZ85" s="25"/>
      <c r="BA85" s="268"/>
      <c r="BB85" s="25"/>
      <c r="BC85" s="268"/>
      <c r="BD85" s="25"/>
      <c r="BE85" s="268"/>
      <c r="BF85" s="25"/>
      <c r="BG85" s="25"/>
      <c r="BH85" s="25"/>
      <c r="BI85" s="25"/>
      <c r="BJ85" s="25"/>
      <c r="BK85" s="25"/>
      <c r="BL85" s="25"/>
      <c r="BM85" s="25"/>
      <c r="BN85" s="25"/>
      <c r="BO85" s="268"/>
      <c r="BP85" s="25"/>
      <c r="BQ85" s="305"/>
    </row>
    <row r="86" spans="1:69" ht="18.75" customHeight="1" x14ac:dyDescent="0.3">
      <c r="A86" s="242" t="str">
        <f t="shared" si="85"/>
        <v/>
      </c>
      <c r="B86" s="242" t="str">
        <f>IF(A86="","",(COUNTIF($A$8:A86,A86))/100)</f>
        <v/>
      </c>
      <c r="C86" s="242" t="str">
        <f t="shared" si="94"/>
        <v/>
      </c>
      <c r="D86" s="267">
        <v>26</v>
      </c>
      <c r="E86" s="25"/>
      <c r="F86" s="25"/>
      <c r="G86" s="25"/>
      <c r="H86" s="25"/>
      <c r="I86" s="34"/>
      <c r="J86" s="25"/>
      <c r="K86" s="34"/>
      <c r="L86" s="34"/>
      <c r="M86" s="34"/>
      <c r="N86" s="34"/>
      <c r="O86" s="34"/>
      <c r="P86" s="184" t="str">
        <f t="shared" si="86"/>
        <v/>
      </c>
      <c r="Q86" s="25"/>
      <c r="R86" s="34"/>
      <c r="S86" s="25"/>
      <c r="T86" s="25"/>
      <c r="U86" s="34"/>
      <c r="V86" s="34"/>
      <c r="W86" s="34" t="str">
        <f t="shared" si="87"/>
        <v/>
      </c>
      <c r="X86" s="34" t="str">
        <f t="shared" si="88"/>
        <v/>
      </c>
      <c r="Y86" s="237"/>
      <c r="Z86" s="179" t="str">
        <f t="shared" si="89"/>
        <v/>
      </c>
      <c r="AA86" s="25"/>
      <c r="AB86" s="179" t="str">
        <f t="shared" si="90"/>
        <v/>
      </c>
      <c r="AC86" s="184" t="str">
        <f t="shared" si="91"/>
        <v/>
      </c>
      <c r="AD86" s="184"/>
      <c r="AE86" s="184"/>
      <c r="AF86" s="184"/>
      <c r="AG86" s="184"/>
      <c r="AH86" s="184"/>
      <c r="AI86" s="184"/>
      <c r="AJ86" s="184"/>
      <c r="AK86" s="184"/>
      <c r="AL86" s="184"/>
      <c r="AM86" s="184"/>
      <c r="AN86" s="184"/>
      <c r="AO86" s="184"/>
      <c r="AP86" s="25" t="str">
        <f t="shared" si="92"/>
        <v/>
      </c>
      <c r="AQ86" s="25" t="str">
        <f t="shared" si="93"/>
        <v/>
      </c>
      <c r="AR86" s="25"/>
      <c r="AS86" s="25"/>
      <c r="AT86" s="214"/>
      <c r="AU86" s="268"/>
      <c r="AV86" s="25"/>
      <c r="AW86" s="25"/>
      <c r="AX86" s="25"/>
      <c r="AY86" s="268"/>
      <c r="AZ86" s="25"/>
      <c r="BA86" s="268"/>
      <c r="BB86" s="25"/>
      <c r="BC86" s="268"/>
      <c r="BD86" s="25"/>
      <c r="BE86" s="268"/>
      <c r="BF86" s="25"/>
      <c r="BG86" s="25"/>
      <c r="BH86" s="25"/>
      <c r="BI86" s="25"/>
      <c r="BJ86" s="25"/>
      <c r="BK86" s="25"/>
      <c r="BL86" s="25"/>
      <c r="BM86" s="25"/>
      <c r="BN86" s="25"/>
      <c r="BO86" s="268"/>
      <c r="BP86" s="25"/>
      <c r="BQ86" s="305"/>
    </row>
    <row r="87" spans="1:69" ht="18.75" customHeight="1" x14ac:dyDescent="0.3">
      <c r="A87" s="242" t="str">
        <f t="shared" si="85"/>
        <v/>
      </c>
      <c r="B87" s="242" t="str">
        <f>IF(A87="","",(COUNTIF($A$8:A87,A87))/100)</f>
        <v/>
      </c>
      <c r="C87" s="242" t="str">
        <f t="shared" si="94"/>
        <v/>
      </c>
      <c r="D87" s="267">
        <v>27</v>
      </c>
      <c r="E87" s="25"/>
      <c r="F87" s="25"/>
      <c r="G87" s="25"/>
      <c r="H87" s="25"/>
      <c r="I87" s="34"/>
      <c r="J87" s="25"/>
      <c r="K87" s="34"/>
      <c r="L87" s="34"/>
      <c r="M87" s="34"/>
      <c r="N87" s="34"/>
      <c r="O87" s="34"/>
      <c r="P87" s="184" t="str">
        <f t="shared" si="86"/>
        <v/>
      </c>
      <c r="Q87" s="25"/>
      <c r="R87" s="34"/>
      <c r="S87" s="25"/>
      <c r="T87" s="25"/>
      <c r="U87" s="34"/>
      <c r="V87" s="34"/>
      <c r="W87" s="34" t="str">
        <f t="shared" si="87"/>
        <v/>
      </c>
      <c r="X87" s="34" t="str">
        <f t="shared" si="88"/>
        <v/>
      </c>
      <c r="Y87" s="237"/>
      <c r="Z87" s="179" t="str">
        <f t="shared" si="89"/>
        <v/>
      </c>
      <c r="AA87" s="25"/>
      <c r="AB87" s="179" t="str">
        <f t="shared" si="90"/>
        <v/>
      </c>
      <c r="AC87" s="184" t="str">
        <f t="shared" si="91"/>
        <v/>
      </c>
      <c r="AD87" s="184"/>
      <c r="AE87" s="184"/>
      <c r="AF87" s="184"/>
      <c r="AG87" s="184"/>
      <c r="AH87" s="184"/>
      <c r="AI87" s="184"/>
      <c r="AJ87" s="184"/>
      <c r="AK87" s="184"/>
      <c r="AL87" s="184"/>
      <c r="AM87" s="184"/>
      <c r="AN87" s="184"/>
      <c r="AO87" s="184"/>
      <c r="AP87" s="25" t="str">
        <f t="shared" si="92"/>
        <v/>
      </c>
      <c r="AQ87" s="25" t="str">
        <f t="shared" ref="AQ87:AQ118" si="95">IF(Z87="","",IF(Z87&gt;=90,J87-2,IF(Z87&gt;=70,J87-1,J87)))</f>
        <v/>
      </c>
      <c r="AR87" s="25"/>
      <c r="AS87" s="25"/>
      <c r="AT87" s="214"/>
      <c r="AU87" s="268"/>
      <c r="AV87" s="25"/>
      <c r="AW87" s="25"/>
      <c r="AX87" s="25"/>
      <c r="AY87" s="268"/>
      <c r="AZ87" s="25"/>
      <c r="BA87" s="268"/>
      <c r="BB87" s="25"/>
      <c r="BC87" s="268"/>
      <c r="BD87" s="25"/>
      <c r="BE87" s="268"/>
      <c r="BF87" s="25"/>
      <c r="BG87" s="25"/>
      <c r="BH87" s="25"/>
      <c r="BI87" s="25"/>
      <c r="BJ87" s="25"/>
      <c r="BK87" s="25"/>
      <c r="BL87" s="25"/>
      <c r="BM87" s="25"/>
      <c r="BN87" s="25"/>
      <c r="BO87" s="268"/>
      <c r="BP87" s="25"/>
      <c r="BQ87" s="305"/>
    </row>
    <row r="88" spans="1:69" ht="18.75" customHeight="1" x14ac:dyDescent="0.3">
      <c r="A88" s="242" t="str">
        <f t="shared" si="85"/>
        <v/>
      </c>
      <c r="B88" s="242" t="str">
        <f>IF(A88="","",(COUNTIF($A$8:A88,A88))/100)</f>
        <v/>
      </c>
      <c r="C88" s="242" t="str">
        <f t="shared" si="94"/>
        <v/>
      </c>
      <c r="D88" s="267">
        <v>28</v>
      </c>
      <c r="E88" s="25"/>
      <c r="F88" s="25"/>
      <c r="G88" s="25"/>
      <c r="H88" s="25"/>
      <c r="I88" s="34"/>
      <c r="J88" s="25"/>
      <c r="K88" s="34"/>
      <c r="L88" s="34"/>
      <c r="M88" s="34"/>
      <c r="N88" s="34"/>
      <c r="O88" s="34"/>
      <c r="P88" s="184" t="str">
        <f t="shared" si="86"/>
        <v/>
      </c>
      <c r="Q88" s="25"/>
      <c r="R88" s="34"/>
      <c r="S88" s="25"/>
      <c r="T88" s="25"/>
      <c r="U88" s="34"/>
      <c r="V88" s="34"/>
      <c r="W88" s="34" t="str">
        <f t="shared" si="87"/>
        <v/>
      </c>
      <c r="X88" s="34" t="str">
        <f t="shared" si="88"/>
        <v/>
      </c>
      <c r="Y88" s="237"/>
      <c r="Z88" s="179" t="str">
        <f t="shared" si="89"/>
        <v/>
      </c>
      <c r="AA88" s="25"/>
      <c r="AB88" s="179" t="str">
        <f t="shared" si="90"/>
        <v/>
      </c>
      <c r="AC88" s="184" t="str">
        <f t="shared" si="91"/>
        <v/>
      </c>
      <c r="AD88" s="184"/>
      <c r="AE88" s="184"/>
      <c r="AF88" s="184"/>
      <c r="AG88" s="184"/>
      <c r="AH88" s="184"/>
      <c r="AI88" s="184"/>
      <c r="AJ88" s="184"/>
      <c r="AK88" s="184"/>
      <c r="AL88" s="184"/>
      <c r="AM88" s="184"/>
      <c r="AN88" s="184"/>
      <c r="AO88" s="184"/>
      <c r="AP88" s="25" t="str">
        <f t="shared" si="92"/>
        <v/>
      </c>
      <c r="AQ88" s="25" t="str">
        <f t="shared" si="95"/>
        <v/>
      </c>
      <c r="AR88" s="25"/>
      <c r="AS88" s="25"/>
      <c r="AT88" s="214"/>
      <c r="AU88" s="268"/>
      <c r="AV88" s="25"/>
      <c r="AW88" s="25"/>
      <c r="AX88" s="25"/>
      <c r="AY88" s="268"/>
      <c r="AZ88" s="25"/>
      <c r="BA88" s="268"/>
      <c r="BB88" s="25"/>
      <c r="BC88" s="268"/>
      <c r="BD88" s="25"/>
      <c r="BE88" s="268"/>
      <c r="BF88" s="25"/>
      <c r="BG88" s="25"/>
      <c r="BH88" s="25"/>
      <c r="BI88" s="25"/>
      <c r="BJ88" s="25"/>
      <c r="BK88" s="25"/>
      <c r="BL88" s="25"/>
      <c r="BM88" s="25"/>
      <c r="BN88" s="25"/>
      <c r="BO88" s="268"/>
      <c r="BP88" s="25"/>
      <c r="BQ88" s="305"/>
    </row>
    <row r="89" spans="1:69" ht="18.75" customHeight="1" x14ac:dyDescent="0.3">
      <c r="A89" s="242" t="str">
        <f t="shared" si="85"/>
        <v/>
      </c>
      <c r="B89" s="242" t="str">
        <f>IF(A89="","",(COUNTIF($A$8:A89,A89))/100)</f>
        <v/>
      </c>
      <c r="C89" s="242" t="str">
        <f t="shared" si="94"/>
        <v/>
      </c>
      <c r="D89" s="267">
        <v>29</v>
      </c>
      <c r="E89" s="25"/>
      <c r="F89" s="25"/>
      <c r="G89" s="25"/>
      <c r="H89" s="25"/>
      <c r="I89" s="34"/>
      <c r="J89" s="25"/>
      <c r="K89" s="34"/>
      <c r="L89" s="34"/>
      <c r="M89" s="34"/>
      <c r="N89" s="34"/>
      <c r="O89" s="34"/>
      <c r="P89" s="184" t="str">
        <f t="shared" si="86"/>
        <v/>
      </c>
      <c r="Q89" s="25"/>
      <c r="R89" s="34"/>
      <c r="S89" s="25"/>
      <c r="T89" s="25"/>
      <c r="U89" s="34"/>
      <c r="V89" s="34"/>
      <c r="W89" s="34" t="str">
        <f t="shared" si="87"/>
        <v/>
      </c>
      <c r="X89" s="34" t="str">
        <f t="shared" si="88"/>
        <v/>
      </c>
      <c r="Y89" s="237"/>
      <c r="Z89" s="179" t="str">
        <f t="shared" si="89"/>
        <v/>
      </c>
      <c r="AA89" s="25"/>
      <c r="AB89" s="179" t="str">
        <f t="shared" si="90"/>
        <v/>
      </c>
      <c r="AC89" s="184" t="str">
        <f t="shared" si="91"/>
        <v/>
      </c>
      <c r="AD89" s="184"/>
      <c r="AE89" s="184"/>
      <c r="AF89" s="184"/>
      <c r="AG89" s="184"/>
      <c r="AH89" s="184"/>
      <c r="AI89" s="184"/>
      <c r="AJ89" s="184"/>
      <c r="AK89" s="184"/>
      <c r="AL89" s="184"/>
      <c r="AM89" s="184"/>
      <c r="AN89" s="184"/>
      <c r="AO89" s="184"/>
      <c r="AP89" s="25" t="str">
        <f t="shared" si="92"/>
        <v/>
      </c>
      <c r="AQ89" s="25" t="str">
        <f t="shared" si="95"/>
        <v/>
      </c>
      <c r="AR89" s="25"/>
      <c r="AS89" s="25"/>
      <c r="AT89" s="214"/>
      <c r="AU89" s="268"/>
      <c r="AV89" s="25"/>
      <c r="AW89" s="25"/>
      <c r="AX89" s="25"/>
      <c r="AY89" s="268"/>
      <c r="AZ89" s="25"/>
      <c r="BA89" s="268"/>
      <c r="BB89" s="25"/>
      <c r="BC89" s="268"/>
      <c r="BD89" s="25"/>
      <c r="BE89" s="268"/>
      <c r="BF89" s="25"/>
      <c r="BG89" s="25"/>
      <c r="BH89" s="25"/>
      <c r="BI89" s="25"/>
      <c r="BJ89" s="25"/>
      <c r="BK89" s="25"/>
      <c r="BL89" s="25"/>
      <c r="BM89" s="25"/>
      <c r="BN89" s="25"/>
      <c r="BO89" s="268"/>
      <c r="BP89" s="25"/>
      <c r="BQ89" s="305"/>
    </row>
    <row r="90" spans="1:69" ht="18.75" customHeight="1" x14ac:dyDescent="0.3">
      <c r="A90" s="242" t="str">
        <f t="shared" si="85"/>
        <v/>
      </c>
      <c r="B90" s="242" t="str">
        <f>IF(A90="","",(COUNTIF($A$8:A90,A90))/100)</f>
        <v/>
      </c>
      <c r="C90" s="242" t="str">
        <f t="shared" si="94"/>
        <v/>
      </c>
      <c r="D90" s="267">
        <v>30</v>
      </c>
      <c r="E90" s="25"/>
      <c r="F90" s="25"/>
      <c r="G90" s="25"/>
      <c r="H90" s="25"/>
      <c r="I90" s="34"/>
      <c r="J90" s="25"/>
      <c r="K90" s="34"/>
      <c r="L90" s="34"/>
      <c r="M90" s="34"/>
      <c r="N90" s="34"/>
      <c r="O90" s="34"/>
      <c r="P90" s="184" t="str">
        <f t="shared" si="86"/>
        <v/>
      </c>
      <c r="Q90" s="25"/>
      <c r="R90" s="34"/>
      <c r="S90" s="25"/>
      <c r="T90" s="25"/>
      <c r="U90" s="34"/>
      <c r="V90" s="34"/>
      <c r="W90" s="34"/>
      <c r="X90" s="34" t="str">
        <f t="shared" si="88"/>
        <v/>
      </c>
      <c r="Y90" s="237"/>
      <c r="Z90" s="179" t="str">
        <f t="shared" si="89"/>
        <v/>
      </c>
      <c r="AA90" s="25"/>
      <c r="AB90" s="179" t="str">
        <f t="shared" si="90"/>
        <v/>
      </c>
      <c r="AC90" s="184" t="str">
        <f t="shared" si="91"/>
        <v/>
      </c>
      <c r="AD90" s="184"/>
      <c r="AE90" s="184"/>
      <c r="AF90" s="184"/>
      <c r="AG90" s="184"/>
      <c r="AH90" s="184"/>
      <c r="AI90" s="184"/>
      <c r="AJ90" s="184"/>
      <c r="AK90" s="184"/>
      <c r="AL90" s="184"/>
      <c r="AM90" s="184"/>
      <c r="AN90" s="184"/>
      <c r="AO90" s="184"/>
      <c r="AP90" s="25" t="str">
        <f t="shared" si="92"/>
        <v/>
      </c>
      <c r="AQ90" s="25" t="str">
        <f t="shared" si="95"/>
        <v/>
      </c>
      <c r="AR90" s="25"/>
      <c r="AS90" s="25"/>
      <c r="AT90" s="214"/>
      <c r="AU90" s="268"/>
      <c r="AV90" s="25"/>
      <c r="AW90" s="25"/>
      <c r="AX90" s="25"/>
      <c r="AY90" s="268"/>
      <c r="AZ90" s="25"/>
      <c r="BA90" s="268"/>
      <c r="BB90" s="25"/>
      <c r="BC90" s="268"/>
      <c r="BD90" s="25"/>
      <c r="BE90" s="268"/>
      <c r="BF90" s="25"/>
      <c r="BG90" s="25"/>
      <c r="BH90" s="25"/>
      <c r="BI90" s="25"/>
      <c r="BJ90" s="25"/>
      <c r="BK90" s="25"/>
      <c r="BL90" s="25"/>
      <c r="BM90" s="25"/>
      <c r="BN90" s="25"/>
      <c r="BO90" s="268"/>
      <c r="BP90" s="25"/>
      <c r="BQ90" s="305"/>
    </row>
    <row r="91" spans="1:69" ht="18.75" customHeight="1" x14ac:dyDescent="0.3">
      <c r="A91" s="242" t="str">
        <f t="shared" si="85"/>
        <v/>
      </c>
      <c r="B91" s="242" t="str">
        <f>IF(A91="","",(COUNTIF($A$8:A91,A91))/100)</f>
        <v/>
      </c>
      <c r="C91" s="242" t="str">
        <f t="shared" si="94"/>
        <v/>
      </c>
      <c r="D91" s="267">
        <v>31</v>
      </c>
      <c r="E91" s="25"/>
      <c r="F91" s="25"/>
      <c r="G91" s="25"/>
      <c r="H91" s="25"/>
      <c r="I91" s="34"/>
      <c r="J91" s="25"/>
      <c r="K91" s="34"/>
      <c r="L91" s="34"/>
      <c r="M91" s="34"/>
      <c r="N91" s="34"/>
      <c r="O91" s="34"/>
      <c r="P91" s="184" t="str">
        <f t="shared" si="86"/>
        <v/>
      </c>
      <c r="Q91" s="25"/>
      <c r="R91" s="34"/>
      <c r="S91" s="25"/>
      <c r="T91" s="25"/>
      <c r="U91" s="34"/>
      <c r="V91" s="34"/>
      <c r="W91" s="34"/>
      <c r="X91" s="34" t="str">
        <f t="shared" si="88"/>
        <v/>
      </c>
      <c r="Y91" s="237"/>
      <c r="Z91" s="179" t="str">
        <f t="shared" si="89"/>
        <v/>
      </c>
      <c r="AA91" s="25"/>
      <c r="AB91" s="179" t="str">
        <f t="shared" si="90"/>
        <v/>
      </c>
      <c r="AC91" s="184" t="str">
        <f t="shared" si="91"/>
        <v/>
      </c>
      <c r="AD91" s="184"/>
      <c r="AE91" s="184"/>
      <c r="AF91" s="184"/>
      <c r="AG91" s="184"/>
      <c r="AH91" s="184"/>
      <c r="AI91" s="184"/>
      <c r="AJ91" s="184"/>
      <c r="AK91" s="184"/>
      <c r="AL91" s="184"/>
      <c r="AM91" s="184"/>
      <c r="AN91" s="184"/>
      <c r="AO91" s="184"/>
      <c r="AP91" s="25" t="str">
        <f t="shared" si="92"/>
        <v/>
      </c>
      <c r="AQ91" s="25" t="str">
        <f t="shared" si="95"/>
        <v/>
      </c>
      <c r="AR91" s="25"/>
      <c r="AS91" s="25"/>
      <c r="AT91" s="214"/>
      <c r="AU91" s="268"/>
      <c r="AV91" s="25"/>
      <c r="AW91" s="25"/>
      <c r="AX91" s="25"/>
      <c r="AY91" s="268"/>
      <c r="AZ91" s="25"/>
      <c r="BA91" s="268"/>
      <c r="BB91" s="25"/>
      <c r="BC91" s="268"/>
      <c r="BD91" s="25"/>
      <c r="BE91" s="268"/>
      <c r="BF91" s="25"/>
      <c r="BG91" s="25"/>
      <c r="BH91" s="25"/>
      <c r="BI91" s="25"/>
      <c r="BJ91" s="25"/>
      <c r="BK91" s="25"/>
      <c r="BL91" s="25"/>
      <c r="BM91" s="25"/>
      <c r="BN91" s="25"/>
      <c r="BO91" s="268"/>
      <c r="BP91" s="25"/>
      <c r="BQ91" s="305"/>
    </row>
    <row r="92" spans="1:69" ht="18.75" customHeight="1" x14ac:dyDescent="0.3">
      <c r="A92" s="242" t="str">
        <f t="shared" si="85"/>
        <v/>
      </c>
      <c r="B92" s="242" t="str">
        <f>IF(A92="","",(COUNTIF($A$8:A92,A92))/100)</f>
        <v/>
      </c>
      <c r="C92" s="242" t="str">
        <f t="shared" si="94"/>
        <v/>
      </c>
      <c r="D92" s="267">
        <v>32</v>
      </c>
      <c r="E92" s="25"/>
      <c r="F92" s="25"/>
      <c r="G92" s="25"/>
      <c r="H92" s="25"/>
      <c r="I92" s="34"/>
      <c r="J92" s="25"/>
      <c r="K92" s="34"/>
      <c r="L92" s="34"/>
      <c r="M92" s="34"/>
      <c r="N92" s="34"/>
      <c r="O92" s="34"/>
      <c r="P92" s="184" t="str">
        <f t="shared" si="86"/>
        <v/>
      </c>
      <c r="Q92" s="25"/>
      <c r="R92" s="34"/>
      <c r="S92" s="25"/>
      <c r="T92" s="25"/>
      <c r="U92" s="34"/>
      <c r="V92" s="34"/>
      <c r="W92" s="34"/>
      <c r="X92" s="34" t="str">
        <f t="shared" si="88"/>
        <v/>
      </c>
      <c r="Y92" s="237"/>
      <c r="Z92" s="179" t="str">
        <f t="shared" si="89"/>
        <v/>
      </c>
      <c r="AA92" s="25"/>
      <c r="AB92" s="179" t="str">
        <f t="shared" si="90"/>
        <v/>
      </c>
      <c r="AC92" s="184" t="str">
        <f t="shared" si="91"/>
        <v/>
      </c>
      <c r="AD92" s="184"/>
      <c r="AE92" s="184"/>
      <c r="AF92" s="184"/>
      <c r="AG92" s="184"/>
      <c r="AH92" s="184"/>
      <c r="AI92" s="184"/>
      <c r="AJ92" s="184"/>
      <c r="AK92" s="184"/>
      <c r="AL92" s="184"/>
      <c r="AM92" s="184"/>
      <c r="AN92" s="184"/>
      <c r="AO92" s="184"/>
      <c r="AP92" s="25" t="str">
        <f t="shared" si="92"/>
        <v/>
      </c>
      <c r="AQ92" s="25" t="str">
        <f t="shared" si="95"/>
        <v/>
      </c>
      <c r="AR92" s="25"/>
      <c r="AS92" s="25"/>
      <c r="AT92" s="214"/>
      <c r="AU92" s="268"/>
      <c r="AV92" s="25"/>
      <c r="AW92" s="25"/>
      <c r="AX92" s="25"/>
      <c r="AY92" s="268"/>
      <c r="AZ92" s="25"/>
      <c r="BA92" s="268"/>
      <c r="BB92" s="25"/>
      <c r="BC92" s="268"/>
      <c r="BD92" s="25"/>
      <c r="BE92" s="268"/>
      <c r="BF92" s="25"/>
      <c r="BG92" s="25"/>
      <c r="BH92" s="25"/>
      <c r="BI92" s="25"/>
      <c r="BJ92" s="25"/>
      <c r="BK92" s="25"/>
      <c r="BL92" s="25"/>
      <c r="BM92" s="25"/>
      <c r="BN92" s="25"/>
      <c r="BO92" s="268"/>
      <c r="BP92" s="25"/>
      <c r="BQ92" s="305"/>
    </row>
    <row r="93" spans="1:69" ht="18.75" customHeight="1" x14ac:dyDescent="0.3">
      <c r="A93" s="242" t="str">
        <f t="shared" si="85"/>
        <v/>
      </c>
      <c r="B93" s="242" t="str">
        <f>IF(A93="","",(COUNTIF($A$8:A93,A93))/100)</f>
        <v/>
      </c>
      <c r="C93" s="242" t="str">
        <f t="shared" si="94"/>
        <v/>
      </c>
      <c r="D93" s="267">
        <v>33</v>
      </c>
      <c r="E93" s="25"/>
      <c r="F93" s="25"/>
      <c r="G93" s="25"/>
      <c r="H93" s="25"/>
      <c r="I93" s="34"/>
      <c r="J93" s="25"/>
      <c r="K93" s="34"/>
      <c r="L93" s="34"/>
      <c r="M93" s="34"/>
      <c r="N93" s="34"/>
      <c r="O93" s="34"/>
      <c r="P93" s="184" t="str">
        <f t="shared" ref="P93:P124" si="96">IF(OR(I93="",M93=""),"",I93*M93)</f>
        <v/>
      </c>
      <c r="Q93" s="25"/>
      <c r="R93" s="34"/>
      <c r="S93" s="25"/>
      <c r="T93" s="25"/>
      <c r="U93" s="34"/>
      <c r="V93" s="34"/>
      <c r="W93" s="34"/>
      <c r="X93" s="34" t="str">
        <f t="shared" si="88"/>
        <v/>
      </c>
      <c r="Y93" s="237"/>
      <c r="Z93" s="179" t="str">
        <f t="shared" si="89"/>
        <v/>
      </c>
      <c r="AA93" s="25"/>
      <c r="AB93" s="179" t="str">
        <f t="shared" si="90"/>
        <v/>
      </c>
      <c r="AC93" s="184" t="str">
        <f t="shared" si="91"/>
        <v/>
      </c>
      <c r="AD93" s="184"/>
      <c r="AE93" s="184"/>
      <c r="AF93" s="184"/>
      <c r="AG93" s="184"/>
      <c r="AH93" s="184"/>
      <c r="AI93" s="184"/>
      <c r="AJ93" s="184"/>
      <c r="AK93" s="184"/>
      <c r="AL93" s="184"/>
      <c r="AM93" s="184"/>
      <c r="AN93" s="184"/>
      <c r="AO93" s="184"/>
      <c r="AP93" s="25" t="str">
        <f t="shared" si="92"/>
        <v/>
      </c>
      <c r="AQ93" s="25" t="str">
        <f t="shared" si="95"/>
        <v/>
      </c>
      <c r="AR93" s="25"/>
      <c r="AS93" s="25"/>
      <c r="AT93" s="214"/>
      <c r="AU93" s="268"/>
      <c r="AV93" s="25"/>
      <c r="AW93" s="25"/>
      <c r="AX93" s="25"/>
      <c r="AY93" s="268"/>
      <c r="AZ93" s="25"/>
      <c r="BA93" s="268"/>
      <c r="BB93" s="25"/>
      <c r="BC93" s="268"/>
      <c r="BD93" s="25"/>
      <c r="BE93" s="268"/>
      <c r="BF93" s="25"/>
      <c r="BG93" s="25"/>
      <c r="BH93" s="25"/>
      <c r="BI93" s="25"/>
      <c r="BJ93" s="25"/>
      <c r="BK93" s="25"/>
      <c r="BL93" s="25"/>
      <c r="BM93" s="25"/>
      <c r="BN93" s="25"/>
      <c r="BO93" s="268"/>
      <c r="BP93" s="25"/>
      <c r="BQ93" s="305"/>
    </row>
    <row r="94" spans="1:69" ht="18.75" customHeight="1" x14ac:dyDescent="0.3">
      <c r="A94" s="242" t="str">
        <f t="shared" si="85"/>
        <v/>
      </c>
      <c r="B94" s="242" t="str">
        <f>IF(A94="","",(COUNTIF($A$8:A94,A94))/100)</f>
        <v/>
      </c>
      <c r="C94" s="242" t="str">
        <f t="shared" si="94"/>
        <v/>
      </c>
      <c r="D94" s="267">
        <v>34</v>
      </c>
      <c r="E94" s="25"/>
      <c r="F94" s="25"/>
      <c r="G94" s="25"/>
      <c r="H94" s="25"/>
      <c r="I94" s="34"/>
      <c r="J94" s="25"/>
      <c r="K94" s="34"/>
      <c r="L94" s="34"/>
      <c r="M94" s="34"/>
      <c r="N94" s="34"/>
      <c r="O94" s="34"/>
      <c r="P94" s="184" t="str">
        <f t="shared" si="96"/>
        <v/>
      </c>
      <c r="Q94" s="25"/>
      <c r="R94" s="34"/>
      <c r="S94" s="25"/>
      <c r="T94" s="25"/>
      <c r="U94" s="34"/>
      <c r="V94" s="34"/>
      <c r="W94" s="34"/>
      <c r="X94" s="34" t="str">
        <f t="shared" si="88"/>
        <v/>
      </c>
      <c r="Y94" s="237"/>
      <c r="Z94" s="179" t="str">
        <f t="shared" si="89"/>
        <v/>
      </c>
      <c r="AA94" s="25"/>
      <c r="AB94" s="179" t="str">
        <f t="shared" si="90"/>
        <v/>
      </c>
      <c r="AC94" s="184" t="str">
        <f t="shared" si="91"/>
        <v/>
      </c>
      <c r="AD94" s="184"/>
      <c r="AE94" s="184"/>
      <c r="AF94" s="184"/>
      <c r="AG94" s="184"/>
      <c r="AH94" s="184"/>
      <c r="AI94" s="184"/>
      <c r="AJ94" s="184"/>
      <c r="AK94" s="184"/>
      <c r="AL94" s="184"/>
      <c r="AM94" s="184"/>
      <c r="AN94" s="184"/>
      <c r="AO94" s="184"/>
      <c r="AP94" s="25" t="str">
        <f t="shared" si="92"/>
        <v/>
      </c>
      <c r="AQ94" s="25" t="str">
        <f t="shared" si="95"/>
        <v/>
      </c>
      <c r="AR94" s="25"/>
      <c r="AS94" s="25"/>
      <c r="AT94" s="214"/>
      <c r="AU94" s="268"/>
      <c r="AV94" s="25"/>
      <c r="AW94" s="25"/>
      <c r="AX94" s="25"/>
      <c r="AY94" s="268"/>
      <c r="AZ94" s="25"/>
      <c r="BA94" s="268"/>
      <c r="BB94" s="25"/>
      <c r="BC94" s="268"/>
      <c r="BD94" s="25"/>
      <c r="BE94" s="268"/>
      <c r="BF94" s="25"/>
      <c r="BG94" s="25"/>
      <c r="BH94" s="25"/>
      <c r="BI94" s="25"/>
      <c r="BJ94" s="25"/>
      <c r="BK94" s="25"/>
      <c r="BL94" s="25"/>
      <c r="BM94" s="25"/>
      <c r="BN94" s="25"/>
      <c r="BO94" s="268"/>
      <c r="BP94" s="25"/>
      <c r="BQ94" s="305"/>
    </row>
    <row r="95" spans="1:69" ht="18.75" customHeight="1" x14ac:dyDescent="0.3">
      <c r="A95" s="242" t="str">
        <f t="shared" si="85"/>
        <v/>
      </c>
      <c r="B95" s="242" t="str">
        <f>IF(A95="","",(COUNTIF($A$8:A95,A95))/100)</f>
        <v/>
      </c>
      <c r="C95" s="242" t="str">
        <f t="shared" si="94"/>
        <v/>
      </c>
      <c r="D95" s="267">
        <v>35</v>
      </c>
      <c r="E95" s="25"/>
      <c r="F95" s="25"/>
      <c r="G95" s="25"/>
      <c r="H95" s="25"/>
      <c r="I95" s="34"/>
      <c r="J95" s="25"/>
      <c r="K95" s="34"/>
      <c r="L95" s="34"/>
      <c r="M95" s="34"/>
      <c r="N95" s="34"/>
      <c r="O95" s="34"/>
      <c r="P95" s="184" t="str">
        <f t="shared" si="96"/>
        <v/>
      </c>
      <c r="Q95" s="25"/>
      <c r="R95" s="34"/>
      <c r="S95" s="25"/>
      <c r="T95" s="25"/>
      <c r="U95" s="34"/>
      <c r="V95" s="34"/>
      <c r="W95" s="34"/>
      <c r="X95" s="34" t="str">
        <f t="shared" si="88"/>
        <v/>
      </c>
      <c r="Y95" s="237"/>
      <c r="Z95" s="179" t="str">
        <f t="shared" si="89"/>
        <v/>
      </c>
      <c r="AA95" s="25"/>
      <c r="AB95" s="179" t="str">
        <f t="shared" si="90"/>
        <v/>
      </c>
      <c r="AC95" s="184" t="str">
        <f t="shared" si="91"/>
        <v/>
      </c>
      <c r="AD95" s="184"/>
      <c r="AE95" s="184"/>
      <c r="AF95" s="184"/>
      <c r="AG95" s="184"/>
      <c r="AH95" s="184"/>
      <c r="AI95" s="184"/>
      <c r="AJ95" s="184"/>
      <c r="AK95" s="184"/>
      <c r="AL95" s="184"/>
      <c r="AM95" s="184"/>
      <c r="AN95" s="184"/>
      <c r="AO95" s="184"/>
      <c r="AP95" s="25" t="str">
        <f t="shared" si="92"/>
        <v/>
      </c>
      <c r="AQ95" s="25" t="str">
        <f t="shared" si="95"/>
        <v/>
      </c>
      <c r="AR95" s="25"/>
      <c r="AS95" s="25"/>
      <c r="AT95" s="214"/>
      <c r="AU95" s="268"/>
      <c r="AV95" s="25"/>
      <c r="AW95" s="25"/>
      <c r="AX95" s="25"/>
      <c r="AY95" s="268"/>
      <c r="AZ95" s="25"/>
      <c r="BA95" s="268"/>
      <c r="BB95" s="25"/>
      <c r="BC95" s="268"/>
      <c r="BD95" s="25"/>
      <c r="BE95" s="268"/>
      <c r="BF95" s="25"/>
      <c r="BG95" s="25"/>
      <c r="BH95" s="25"/>
      <c r="BI95" s="25"/>
      <c r="BJ95" s="25"/>
      <c r="BK95" s="25"/>
      <c r="BL95" s="25"/>
      <c r="BM95" s="25"/>
      <c r="BN95" s="25"/>
      <c r="BO95" s="268"/>
      <c r="BP95" s="25"/>
      <c r="BQ95" s="305"/>
    </row>
    <row r="96" spans="1:69" ht="18.75" customHeight="1" x14ac:dyDescent="0.3">
      <c r="A96" s="242" t="str">
        <f t="shared" si="85"/>
        <v/>
      </c>
      <c r="B96" s="242" t="str">
        <f>IF(A96="","",(COUNTIF($A$8:A96,A96))/100)</f>
        <v/>
      </c>
      <c r="C96" s="242" t="str">
        <f t="shared" si="94"/>
        <v/>
      </c>
      <c r="D96" s="267">
        <v>36</v>
      </c>
      <c r="E96" s="25"/>
      <c r="F96" s="25"/>
      <c r="G96" s="25"/>
      <c r="H96" s="25"/>
      <c r="I96" s="34"/>
      <c r="J96" s="25"/>
      <c r="K96" s="34"/>
      <c r="L96" s="34"/>
      <c r="M96" s="34"/>
      <c r="N96" s="34"/>
      <c r="O96" s="34"/>
      <c r="P96" s="184" t="str">
        <f t="shared" si="96"/>
        <v/>
      </c>
      <c r="Q96" s="25"/>
      <c r="R96" s="34"/>
      <c r="S96" s="25"/>
      <c r="T96" s="25"/>
      <c r="U96" s="34"/>
      <c r="V96" s="34"/>
      <c r="W96" s="34"/>
      <c r="X96" s="34" t="str">
        <f t="shared" si="88"/>
        <v/>
      </c>
      <c r="Y96" s="237"/>
      <c r="Z96" s="179" t="str">
        <f t="shared" si="89"/>
        <v/>
      </c>
      <c r="AA96" s="25"/>
      <c r="AB96" s="179" t="str">
        <f t="shared" si="90"/>
        <v/>
      </c>
      <c r="AC96" s="184" t="str">
        <f t="shared" si="91"/>
        <v/>
      </c>
      <c r="AD96" s="184"/>
      <c r="AE96" s="184"/>
      <c r="AF96" s="184"/>
      <c r="AG96" s="184"/>
      <c r="AH96" s="184"/>
      <c r="AI96" s="184"/>
      <c r="AJ96" s="184"/>
      <c r="AK96" s="184"/>
      <c r="AL96" s="184"/>
      <c r="AM96" s="184"/>
      <c r="AN96" s="184"/>
      <c r="AO96" s="184"/>
      <c r="AP96" s="25" t="str">
        <f t="shared" si="92"/>
        <v/>
      </c>
      <c r="AQ96" s="25" t="str">
        <f t="shared" si="95"/>
        <v/>
      </c>
      <c r="AR96" s="25"/>
      <c r="AS96" s="25"/>
      <c r="AT96" s="214"/>
      <c r="AU96" s="268"/>
      <c r="AV96" s="25"/>
      <c r="AW96" s="25"/>
      <c r="AX96" s="25"/>
      <c r="AY96" s="268"/>
      <c r="AZ96" s="25"/>
      <c r="BA96" s="268"/>
      <c r="BB96" s="25"/>
      <c r="BC96" s="268"/>
      <c r="BD96" s="25"/>
      <c r="BE96" s="268"/>
      <c r="BF96" s="25"/>
      <c r="BG96" s="25"/>
      <c r="BH96" s="25"/>
      <c r="BI96" s="25"/>
      <c r="BJ96" s="25"/>
      <c r="BK96" s="25"/>
      <c r="BL96" s="25"/>
      <c r="BM96" s="25"/>
      <c r="BN96" s="25"/>
      <c r="BO96" s="268"/>
      <c r="BP96" s="25"/>
      <c r="BQ96" s="305"/>
    </row>
    <row r="97" spans="1:69" ht="18.75" customHeight="1" x14ac:dyDescent="0.3">
      <c r="A97" s="242" t="str">
        <f t="shared" si="85"/>
        <v/>
      </c>
      <c r="B97" s="242" t="str">
        <f>IF(A97="","",(COUNTIF($A$8:A97,A97))/100)</f>
        <v/>
      </c>
      <c r="C97" s="242" t="str">
        <f t="shared" si="94"/>
        <v/>
      </c>
      <c r="D97" s="267">
        <v>37</v>
      </c>
      <c r="E97" s="25"/>
      <c r="F97" s="25"/>
      <c r="G97" s="25"/>
      <c r="H97" s="25"/>
      <c r="I97" s="34"/>
      <c r="J97" s="25"/>
      <c r="K97" s="34"/>
      <c r="L97" s="34"/>
      <c r="M97" s="34"/>
      <c r="N97" s="34"/>
      <c r="O97" s="34"/>
      <c r="P97" s="184" t="str">
        <f t="shared" si="96"/>
        <v/>
      </c>
      <c r="Q97" s="25"/>
      <c r="R97" s="34"/>
      <c r="S97" s="25"/>
      <c r="T97" s="25"/>
      <c r="U97" s="34"/>
      <c r="V97" s="34"/>
      <c r="W97" s="34"/>
      <c r="X97" s="34" t="str">
        <f t="shared" si="88"/>
        <v/>
      </c>
      <c r="Y97" s="237"/>
      <c r="Z97" s="179" t="str">
        <f t="shared" si="89"/>
        <v/>
      </c>
      <c r="AA97" s="25"/>
      <c r="AB97" s="179" t="str">
        <f t="shared" si="90"/>
        <v/>
      </c>
      <c r="AC97" s="184" t="str">
        <f t="shared" si="91"/>
        <v/>
      </c>
      <c r="AD97" s="184"/>
      <c r="AE97" s="184"/>
      <c r="AF97" s="184"/>
      <c r="AG97" s="184"/>
      <c r="AH97" s="184"/>
      <c r="AI97" s="184"/>
      <c r="AJ97" s="184"/>
      <c r="AK97" s="184"/>
      <c r="AL97" s="184"/>
      <c r="AM97" s="184"/>
      <c r="AN97" s="184"/>
      <c r="AO97" s="184"/>
      <c r="AP97" s="25" t="str">
        <f t="shared" si="92"/>
        <v/>
      </c>
      <c r="AQ97" s="25" t="str">
        <f t="shared" si="95"/>
        <v/>
      </c>
      <c r="AR97" s="25"/>
      <c r="AS97" s="25"/>
      <c r="AT97" s="214"/>
      <c r="AU97" s="268"/>
      <c r="AV97" s="25"/>
      <c r="AW97" s="25"/>
      <c r="AX97" s="25"/>
      <c r="AY97" s="268"/>
      <c r="AZ97" s="25"/>
      <c r="BA97" s="268"/>
      <c r="BB97" s="25"/>
      <c r="BC97" s="268"/>
      <c r="BD97" s="25"/>
      <c r="BE97" s="268"/>
      <c r="BF97" s="25"/>
      <c r="BG97" s="25"/>
      <c r="BH97" s="25"/>
      <c r="BI97" s="25"/>
      <c r="BJ97" s="25"/>
      <c r="BK97" s="25"/>
      <c r="BL97" s="25"/>
      <c r="BM97" s="25"/>
      <c r="BN97" s="25"/>
      <c r="BO97" s="268"/>
      <c r="BP97" s="25"/>
      <c r="BQ97" s="305"/>
    </row>
    <row r="98" spans="1:69" ht="18.75" customHeight="1" x14ac:dyDescent="0.3">
      <c r="A98" s="242" t="str">
        <f t="shared" si="85"/>
        <v/>
      </c>
      <c r="B98" s="242" t="str">
        <f>IF(A98="","",(COUNTIF($A$8:A98,A98))/100)</f>
        <v/>
      </c>
      <c r="C98" s="242" t="str">
        <f t="shared" si="94"/>
        <v/>
      </c>
      <c r="D98" s="267">
        <v>38</v>
      </c>
      <c r="E98" s="25"/>
      <c r="F98" s="25"/>
      <c r="G98" s="25"/>
      <c r="H98" s="25"/>
      <c r="I98" s="34"/>
      <c r="J98" s="25"/>
      <c r="K98" s="34"/>
      <c r="L98" s="34"/>
      <c r="M98" s="34"/>
      <c r="N98" s="34"/>
      <c r="O98" s="34"/>
      <c r="P98" s="184" t="str">
        <f t="shared" si="96"/>
        <v/>
      </c>
      <c r="Q98" s="25"/>
      <c r="R98" s="34"/>
      <c r="S98" s="25"/>
      <c r="T98" s="25"/>
      <c r="U98" s="34"/>
      <c r="V98" s="34"/>
      <c r="W98" s="34"/>
      <c r="X98" s="34" t="str">
        <f t="shared" si="88"/>
        <v/>
      </c>
      <c r="Y98" s="237"/>
      <c r="Z98" s="179" t="str">
        <f t="shared" si="89"/>
        <v/>
      </c>
      <c r="AA98" s="25"/>
      <c r="AB98" s="179" t="str">
        <f t="shared" si="90"/>
        <v/>
      </c>
      <c r="AC98" s="184" t="str">
        <f t="shared" si="91"/>
        <v/>
      </c>
      <c r="AD98" s="184"/>
      <c r="AE98" s="184"/>
      <c r="AF98" s="184"/>
      <c r="AG98" s="184"/>
      <c r="AH98" s="184"/>
      <c r="AI98" s="184"/>
      <c r="AJ98" s="184"/>
      <c r="AK98" s="184"/>
      <c r="AL98" s="184"/>
      <c r="AM98" s="184"/>
      <c r="AN98" s="184"/>
      <c r="AO98" s="184"/>
      <c r="AP98" s="25" t="str">
        <f t="shared" si="92"/>
        <v/>
      </c>
      <c r="AQ98" s="25" t="str">
        <f t="shared" si="95"/>
        <v/>
      </c>
      <c r="AR98" s="25"/>
      <c r="AS98" s="25"/>
      <c r="AT98" s="214"/>
      <c r="AU98" s="268"/>
      <c r="AV98" s="25"/>
      <c r="AW98" s="25"/>
      <c r="AX98" s="25"/>
      <c r="AY98" s="268"/>
      <c r="AZ98" s="25"/>
      <c r="BA98" s="268"/>
      <c r="BB98" s="25"/>
      <c r="BC98" s="268"/>
      <c r="BD98" s="25"/>
      <c r="BE98" s="268"/>
      <c r="BF98" s="25"/>
      <c r="BG98" s="25"/>
      <c r="BH98" s="25"/>
      <c r="BI98" s="25"/>
      <c r="BJ98" s="25"/>
      <c r="BK98" s="25"/>
      <c r="BL98" s="25"/>
      <c r="BM98" s="25"/>
      <c r="BN98" s="25"/>
      <c r="BO98" s="268"/>
      <c r="BP98" s="25"/>
      <c r="BQ98" s="305"/>
    </row>
    <row r="99" spans="1:69" ht="18.75" customHeight="1" x14ac:dyDescent="0.3">
      <c r="A99" s="242" t="str">
        <f t="shared" si="85"/>
        <v/>
      </c>
      <c r="B99" s="242" t="str">
        <f>IF(A99="","",(COUNTIF($A$8:A99,A99))/100)</f>
        <v/>
      </c>
      <c r="C99" s="242" t="str">
        <f t="shared" si="94"/>
        <v/>
      </c>
      <c r="D99" s="267">
        <v>39</v>
      </c>
      <c r="E99" s="25"/>
      <c r="F99" s="25"/>
      <c r="G99" s="25"/>
      <c r="H99" s="25"/>
      <c r="I99" s="34"/>
      <c r="J99" s="25"/>
      <c r="K99" s="34"/>
      <c r="L99" s="34"/>
      <c r="M99" s="34"/>
      <c r="N99" s="34"/>
      <c r="O99" s="34"/>
      <c r="P99" s="184" t="str">
        <f t="shared" si="96"/>
        <v/>
      </c>
      <c r="Q99" s="25"/>
      <c r="R99" s="34"/>
      <c r="S99" s="25"/>
      <c r="T99" s="25"/>
      <c r="U99" s="34"/>
      <c r="V99" s="34"/>
      <c r="W99" s="34"/>
      <c r="X99" s="34" t="str">
        <f t="shared" si="88"/>
        <v/>
      </c>
      <c r="Y99" s="237"/>
      <c r="Z99" s="179" t="str">
        <f t="shared" si="89"/>
        <v/>
      </c>
      <c r="AA99" s="25"/>
      <c r="AB99" s="179" t="str">
        <f t="shared" si="90"/>
        <v/>
      </c>
      <c r="AC99" s="184" t="str">
        <f t="shared" si="91"/>
        <v/>
      </c>
      <c r="AD99" s="184"/>
      <c r="AE99" s="184"/>
      <c r="AF99" s="184"/>
      <c r="AG99" s="184"/>
      <c r="AH99" s="184"/>
      <c r="AI99" s="184"/>
      <c r="AJ99" s="184"/>
      <c r="AK99" s="184"/>
      <c r="AL99" s="184"/>
      <c r="AM99" s="184"/>
      <c r="AN99" s="184"/>
      <c r="AO99" s="184"/>
      <c r="AP99" s="25" t="str">
        <f t="shared" si="92"/>
        <v/>
      </c>
      <c r="AQ99" s="25" t="str">
        <f t="shared" si="95"/>
        <v/>
      </c>
      <c r="AR99" s="25"/>
      <c r="AS99" s="25"/>
      <c r="AT99" s="214"/>
      <c r="AU99" s="268"/>
      <c r="AV99" s="25"/>
      <c r="AW99" s="25"/>
      <c r="AX99" s="25"/>
      <c r="AY99" s="268"/>
      <c r="AZ99" s="25"/>
      <c r="BA99" s="268"/>
      <c r="BB99" s="25"/>
      <c r="BC99" s="268"/>
      <c r="BD99" s="25"/>
      <c r="BE99" s="268"/>
      <c r="BF99" s="25"/>
      <c r="BG99" s="25"/>
      <c r="BH99" s="25"/>
      <c r="BI99" s="25"/>
      <c r="BJ99" s="25"/>
      <c r="BK99" s="25"/>
      <c r="BL99" s="25"/>
      <c r="BM99" s="25"/>
      <c r="BN99" s="25"/>
      <c r="BO99" s="268"/>
      <c r="BP99" s="25"/>
      <c r="BQ99" s="305"/>
    </row>
    <row r="100" spans="1:69" ht="18.75" customHeight="1" x14ac:dyDescent="0.3">
      <c r="A100" s="242" t="str">
        <f t="shared" si="85"/>
        <v/>
      </c>
      <c r="B100" s="242" t="str">
        <f>IF(A100="","",(COUNTIF($A$8:A100,A100))/100)</f>
        <v/>
      </c>
      <c r="C100" s="242" t="str">
        <f t="shared" si="94"/>
        <v/>
      </c>
      <c r="D100" s="267">
        <v>40</v>
      </c>
      <c r="E100" s="25"/>
      <c r="F100" s="25"/>
      <c r="G100" s="25"/>
      <c r="H100" s="25"/>
      <c r="I100" s="34"/>
      <c r="J100" s="25"/>
      <c r="K100" s="34"/>
      <c r="L100" s="34"/>
      <c r="M100" s="34"/>
      <c r="N100" s="34"/>
      <c r="O100" s="34"/>
      <c r="P100" s="184" t="str">
        <f t="shared" si="96"/>
        <v/>
      </c>
      <c r="Q100" s="25"/>
      <c r="R100" s="34"/>
      <c r="S100" s="25"/>
      <c r="T100" s="25"/>
      <c r="U100" s="34"/>
      <c r="V100" s="34"/>
      <c r="W100" s="34"/>
      <c r="X100" s="34" t="str">
        <f t="shared" si="88"/>
        <v/>
      </c>
      <c r="Y100" s="237"/>
      <c r="Z100" s="179" t="str">
        <f t="shared" si="89"/>
        <v/>
      </c>
      <c r="AA100" s="25"/>
      <c r="AB100" s="179" t="str">
        <f t="shared" si="90"/>
        <v/>
      </c>
      <c r="AC100" s="184" t="str">
        <f t="shared" si="91"/>
        <v/>
      </c>
      <c r="AD100" s="184"/>
      <c r="AE100" s="184"/>
      <c r="AF100" s="184"/>
      <c r="AG100" s="184"/>
      <c r="AH100" s="184"/>
      <c r="AI100" s="184"/>
      <c r="AJ100" s="184"/>
      <c r="AK100" s="184"/>
      <c r="AL100" s="184"/>
      <c r="AM100" s="184"/>
      <c r="AN100" s="184"/>
      <c r="AO100" s="184"/>
      <c r="AP100" s="25" t="str">
        <f t="shared" si="92"/>
        <v/>
      </c>
      <c r="AQ100" s="25" t="str">
        <f t="shared" si="95"/>
        <v/>
      </c>
      <c r="AR100" s="25"/>
      <c r="AS100" s="25"/>
      <c r="AT100" s="214"/>
      <c r="AU100" s="268"/>
      <c r="AV100" s="25"/>
      <c r="AW100" s="25"/>
      <c r="AX100" s="25"/>
      <c r="AY100" s="268"/>
      <c r="AZ100" s="25"/>
      <c r="BA100" s="268"/>
      <c r="BB100" s="25"/>
      <c r="BC100" s="268"/>
      <c r="BD100" s="25"/>
      <c r="BE100" s="268"/>
      <c r="BF100" s="25"/>
      <c r="BG100" s="25"/>
      <c r="BH100" s="25"/>
      <c r="BI100" s="25"/>
      <c r="BJ100" s="25"/>
      <c r="BK100" s="25"/>
      <c r="BL100" s="25"/>
      <c r="BM100" s="25"/>
      <c r="BN100" s="25"/>
      <c r="BO100" s="268"/>
      <c r="BP100" s="25"/>
      <c r="BQ100" s="305"/>
    </row>
    <row r="101" spans="1:69" ht="18.75" customHeight="1" x14ac:dyDescent="0.3">
      <c r="A101" s="242" t="str">
        <f t="shared" si="85"/>
        <v/>
      </c>
      <c r="B101" s="242" t="str">
        <f>IF(A101="","",(COUNTIF($A$8:A101,A101))/100)</f>
        <v/>
      </c>
      <c r="C101" s="242" t="str">
        <f t="shared" si="94"/>
        <v/>
      </c>
      <c r="D101" s="267">
        <v>41</v>
      </c>
      <c r="E101" s="25"/>
      <c r="F101" s="25"/>
      <c r="G101" s="25"/>
      <c r="H101" s="25"/>
      <c r="I101" s="34"/>
      <c r="J101" s="25"/>
      <c r="K101" s="34"/>
      <c r="L101" s="34"/>
      <c r="M101" s="34"/>
      <c r="N101" s="34"/>
      <c r="O101" s="34"/>
      <c r="P101" s="184" t="str">
        <f t="shared" si="96"/>
        <v/>
      </c>
      <c r="Q101" s="25"/>
      <c r="R101" s="34"/>
      <c r="S101" s="25"/>
      <c r="T101" s="25"/>
      <c r="U101" s="34"/>
      <c r="V101" s="34"/>
      <c r="W101" s="34"/>
      <c r="X101" s="34" t="str">
        <f t="shared" si="88"/>
        <v/>
      </c>
      <c r="Y101" s="237"/>
      <c r="Z101" s="179" t="str">
        <f t="shared" si="89"/>
        <v/>
      </c>
      <c r="AA101" s="25"/>
      <c r="AB101" s="179" t="str">
        <f t="shared" si="90"/>
        <v/>
      </c>
      <c r="AC101" s="184" t="str">
        <f t="shared" si="91"/>
        <v/>
      </c>
      <c r="AD101" s="184"/>
      <c r="AE101" s="184"/>
      <c r="AF101" s="184"/>
      <c r="AG101" s="184"/>
      <c r="AH101" s="184"/>
      <c r="AI101" s="184"/>
      <c r="AJ101" s="184"/>
      <c r="AK101" s="184"/>
      <c r="AL101" s="184"/>
      <c r="AM101" s="184"/>
      <c r="AN101" s="184"/>
      <c r="AO101" s="184"/>
      <c r="AP101" s="25" t="str">
        <f t="shared" si="92"/>
        <v/>
      </c>
      <c r="AQ101" s="25" t="str">
        <f t="shared" si="95"/>
        <v/>
      </c>
      <c r="AR101" s="25"/>
      <c r="AS101" s="25"/>
      <c r="AT101" s="214"/>
      <c r="AU101" s="268"/>
      <c r="AV101" s="25"/>
      <c r="AW101" s="25"/>
      <c r="AX101" s="25"/>
      <c r="AY101" s="268"/>
      <c r="AZ101" s="25"/>
      <c r="BA101" s="268"/>
      <c r="BB101" s="25"/>
      <c r="BC101" s="268"/>
      <c r="BD101" s="25"/>
      <c r="BE101" s="268"/>
      <c r="BF101" s="25"/>
      <c r="BG101" s="25"/>
      <c r="BH101" s="25"/>
      <c r="BI101" s="25"/>
      <c r="BJ101" s="25"/>
      <c r="BK101" s="25"/>
      <c r="BL101" s="25"/>
      <c r="BM101" s="25"/>
      <c r="BN101" s="25"/>
      <c r="BO101" s="268"/>
      <c r="BP101" s="25"/>
      <c r="BQ101" s="305"/>
    </row>
    <row r="102" spans="1:69" ht="18.75" customHeight="1" x14ac:dyDescent="0.3">
      <c r="A102" s="242" t="str">
        <f t="shared" si="85"/>
        <v/>
      </c>
      <c r="B102" s="242" t="str">
        <f>IF(A102="","",(COUNTIF($A$8:A102,A102))/100)</f>
        <v/>
      </c>
      <c r="C102" s="242" t="str">
        <f t="shared" si="94"/>
        <v/>
      </c>
      <c r="D102" s="267">
        <v>42</v>
      </c>
      <c r="E102" s="25"/>
      <c r="F102" s="25"/>
      <c r="G102" s="25"/>
      <c r="H102" s="25"/>
      <c r="I102" s="34"/>
      <c r="J102" s="25"/>
      <c r="K102" s="34"/>
      <c r="L102" s="34"/>
      <c r="M102" s="34"/>
      <c r="N102" s="34"/>
      <c r="O102" s="34"/>
      <c r="P102" s="184" t="str">
        <f t="shared" si="96"/>
        <v/>
      </c>
      <c r="Q102" s="25"/>
      <c r="R102" s="34"/>
      <c r="S102" s="25"/>
      <c r="T102" s="25"/>
      <c r="U102" s="34"/>
      <c r="V102" s="34"/>
      <c r="W102" s="34"/>
      <c r="X102" s="34" t="str">
        <f t="shared" si="88"/>
        <v/>
      </c>
      <c r="Y102" s="237"/>
      <c r="Z102" s="179" t="str">
        <f t="shared" si="89"/>
        <v/>
      </c>
      <c r="AA102" s="25"/>
      <c r="AB102" s="179" t="str">
        <f t="shared" si="90"/>
        <v/>
      </c>
      <c r="AC102" s="184" t="str">
        <f t="shared" si="91"/>
        <v/>
      </c>
      <c r="AD102" s="184"/>
      <c r="AE102" s="184"/>
      <c r="AF102" s="184"/>
      <c r="AG102" s="184"/>
      <c r="AH102" s="184"/>
      <c r="AI102" s="184"/>
      <c r="AJ102" s="184"/>
      <c r="AK102" s="184"/>
      <c r="AL102" s="184"/>
      <c r="AM102" s="184"/>
      <c r="AN102" s="184"/>
      <c r="AO102" s="184"/>
      <c r="AP102" s="25" t="str">
        <f t="shared" si="92"/>
        <v/>
      </c>
      <c r="AQ102" s="25" t="str">
        <f t="shared" si="95"/>
        <v/>
      </c>
      <c r="AR102" s="25"/>
      <c r="AS102" s="25"/>
      <c r="AT102" s="214"/>
      <c r="AU102" s="268"/>
      <c r="AV102" s="25"/>
      <c r="AW102" s="25"/>
      <c r="AX102" s="25"/>
      <c r="AY102" s="268"/>
      <c r="AZ102" s="25"/>
      <c r="BA102" s="268"/>
      <c r="BB102" s="25"/>
      <c r="BC102" s="268"/>
      <c r="BD102" s="25"/>
      <c r="BE102" s="268"/>
      <c r="BF102" s="25"/>
      <c r="BG102" s="25"/>
      <c r="BH102" s="25"/>
      <c r="BI102" s="25"/>
      <c r="BJ102" s="25"/>
      <c r="BK102" s="25"/>
      <c r="BL102" s="25"/>
      <c r="BM102" s="25"/>
      <c r="BN102" s="25"/>
      <c r="BO102" s="268"/>
      <c r="BP102" s="25"/>
      <c r="BQ102" s="305"/>
    </row>
    <row r="103" spans="1:69" ht="18.75" customHeight="1" x14ac:dyDescent="0.3">
      <c r="A103" s="242" t="str">
        <f t="shared" ref="A103:A134" si="97">IF(AND(AP103=1,AR103=1),1,IF(AND(AP103=1,AR103=2),2,IF(AND(AP103=1,AR103=3),3,IF(AND(AP103=1,AR103=4),4,IF(AND(AP103=1,AR103=5),5,IF(AND(AP103=2,AR103=1),6,IF(AND(AP103=2,AR103=2),7,IF(AND(AP103=2,AR103=3),8,IF(AND(AP103=2,AR103=4),9,IF(AND(AP103=2,AR103=5),10,IF(AND(AP103=3,AR103=1),11,IF(AND(AP103=3,AR103=2),12,IF(AND(AP103=3,AR103=3),13,IF(AND(AP103=3,AR103=4),14,IF(AND(AP103=3,AR103=5),15,IF(AND(AP103=4,AR103=1),16,IF(AND(AP103=4,AR103=2),17,IF(AND(AP103=4,AR103=3),18,IF(AND(AP103=4,AR103=4),19,IF(AND(AP103=4,AR103=5),20,IF(AND(AP103=5,AR103=1),21,IF(AND(AP103=5,AR103=2),22,IF(AND(AP103=5,AR103=3),23,IF(AND(AP103=5,AR103=4),24,IF(AND(AP103=5,AR103=5),25,"")))))))))))))))))))))))))</f>
        <v/>
      </c>
      <c r="B103" s="242" t="str">
        <f>IF(A103="","",(COUNTIF($A$8:A103,A103))/100)</f>
        <v/>
      </c>
      <c r="C103" s="242" t="str">
        <f t="shared" si="94"/>
        <v/>
      </c>
      <c r="D103" s="267">
        <v>43</v>
      </c>
      <c r="E103" s="25"/>
      <c r="F103" s="25"/>
      <c r="G103" s="25"/>
      <c r="H103" s="25"/>
      <c r="I103" s="34"/>
      <c r="J103" s="25"/>
      <c r="K103" s="34"/>
      <c r="L103" s="34"/>
      <c r="M103" s="34"/>
      <c r="N103" s="34"/>
      <c r="O103" s="34"/>
      <c r="P103" s="184" t="str">
        <f t="shared" si="96"/>
        <v/>
      </c>
      <c r="Q103" s="25"/>
      <c r="R103" s="34"/>
      <c r="S103" s="25"/>
      <c r="T103" s="25"/>
      <c r="U103" s="34"/>
      <c r="V103" s="34"/>
      <c r="W103" s="34"/>
      <c r="X103" s="34" t="str">
        <f t="shared" si="88"/>
        <v/>
      </c>
      <c r="Y103" s="237"/>
      <c r="Z103" s="179" t="str">
        <f t="shared" si="89"/>
        <v/>
      </c>
      <c r="AA103" s="25"/>
      <c r="AB103" s="179" t="str">
        <f t="shared" si="90"/>
        <v/>
      </c>
      <c r="AC103" s="269"/>
      <c r="AD103" s="269"/>
      <c r="AE103" s="269"/>
      <c r="AF103" s="269"/>
      <c r="AG103" s="269"/>
      <c r="AH103" s="269"/>
      <c r="AI103" s="269"/>
      <c r="AJ103" s="269"/>
      <c r="AK103" s="269"/>
      <c r="AL103" s="269"/>
      <c r="AM103" s="269"/>
      <c r="AN103" s="269"/>
      <c r="AO103" s="269"/>
      <c r="AP103" s="25" t="str">
        <f t="shared" si="92"/>
        <v/>
      </c>
      <c r="AQ103" s="25" t="str">
        <f t="shared" si="95"/>
        <v/>
      </c>
      <c r="AR103" s="25"/>
      <c r="AS103" s="25"/>
      <c r="AT103" s="214"/>
      <c r="AU103" s="268"/>
      <c r="AV103" s="25"/>
      <c r="AW103" s="25"/>
      <c r="AX103" s="25"/>
      <c r="AY103" s="268"/>
      <c r="AZ103" s="25"/>
      <c r="BA103" s="268"/>
      <c r="BB103" s="25"/>
      <c r="BC103" s="268"/>
      <c r="BD103" s="25"/>
      <c r="BE103" s="268"/>
      <c r="BF103" s="25"/>
      <c r="BG103" s="25"/>
      <c r="BH103" s="25"/>
      <c r="BI103" s="25"/>
      <c r="BJ103" s="25"/>
      <c r="BK103" s="25"/>
      <c r="BL103" s="25"/>
      <c r="BM103" s="25"/>
      <c r="BN103" s="25"/>
      <c r="BO103" s="268"/>
      <c r="BP103" s="25"/>
      <c r="BQ103" s="305"/>
    </row>
    <row r="104" spans="1:69" ht="18.75" customHeight="1" x14ac:dyDescent="0.3">
      <c r="A104" s="242" t="str">
        <f t="shared" si="97"/>
        <v/>
      </c>
      <c r="B104" s="242" t="str">
        <f>IF(A104="","",(COUNTIF($A$8:A104,A104))/100)</f>
        <v/>
      </c>
      <c r="C104" s="242" t="str">
        <f t="shared" si="94"/>
        <v/>
      </c>
      <c r="D104" s="267">
        <v>44</v>
      </c>
      <c r="E104" s="25"/>
      <c r="F104" s="25"/>
      <c r="G104" s="25"/>
      <c r="H104" s="25"/>
      <c r="I104" s="34"/>
      <c r="J104" s="25"/>
      <c r="K104" s="34"/>
      <c r="L104" s="34"/>
      <c r="M104" s="34"/>
      <c r="N104" s="34"/>
      <c r="O104" s="34"/>
      <c r="P104" s="184" t="str">
        <f t="shared" si="96"/>
        <v/>
      </c>
      <c r="Q104" s="25"/>
      <c r="R104" s="34"/>
      <c r="S104" s="25"/>
      <c r="T104" s="25"/>
      <c r="U104" s="34"/>
      <c r="V104" s="34"/>
      <c r="W104" s="34"/>
      <c r="X104" s="34" t="str">
        <f t="shared" si="88"/>
        <v/>
      </c>
      <c r="Y104" s="237"/>
      <c r="Z104" s="179" t="str">
        <f t="shared" si="89"/>
        <v/>
      </c>
      <c r="AA104" s="25"/>
      <c r="AB104" s="179" t="str">
        <f t="shared" si="90"/>
        <v/>
      </c>
      <c r="AC104" s="269"/>
      <c r="AD104" s="269"/>
      <c r="AE104" s="269"/>
      <c r="AF104" s="269"/>
      <c r="AG104" s="269"/>
      <c r="AH104" s="269"/>
      <c r="AI104" s="269"/>
      <c r="AJ104" s="269"/>
      <c r="AK104" s="269"/>
      <c r="AL104" s="269"/>
      <c r="AM104" s="269"/>
      <c r="AN104" s="269"/>
      <c r="AO104" s="269"/>
      <c r="AP104" s="25" t="str">
        <f t="shared" si="92"/>
        <v/>
      </c>
      <c r="AQ104" s="25" t="str">
        <f t="shared" si="95"/>
        <v/>
      </c>
      <c r="AR104" s="25"/>
      <c r="AS104" s="25"/>
      <c r="AT104" s="214"/>
      <c r="AU104" s="268"/>
      <c r="AV104" s="25"/>
      <c r="AW104" s="25"/>
      <c r="AX104" s="25"/>
      <c r="AY104" s="268"/>
      <c r="AZ104" s="25"/>
      <c r="BA104" s="268"/>
      <c r="BB104" s="25"/>
      <c r="BC104" s="268"/>
      <c r="BD104" s="25"/>
      <c r="BE104" s="268"/>
      <c r="BF104" s="25"/>
      <c r="BG104" s="25"/>
      <c r="BH104" s="25"/>
      <c r="BI104" s="25"/>
      <c r="BJ104" s="25"/>
      <c r="BK104" s="25"/>
      <c r="BL104" s="25"/>
      <c r="BM104" s="25"/>
      <c r="BN104" s="25"/>
      <c r="BO104" s="268"/>
      <c r="BP104" s="25"/>
      <c r="BQ104" s="305"/>
    </row>
    <row r="105" spans="1:69" ht="18.75" customHeight="1" x14ac:dyDescent="0.3">
      <c r="A105" s="242" t="str">
        <f t="shared" si="97"/>
        <v/>
      </c>
      <c r="B105" s="242" t="str">
        <f>IF(A105="","",(COUNTIF($A$8:A105,A105))/100)</f>
        <v/>
      </c>
      <c r="C105" s="242" t="str">
        <f t="shared" si="94"/>
        <v/>
      </c>
      <c r="D105" s="267">
        <v>45</v>
      </c>
      <c r="E105" s="25"/>
      <c r="F105" s="25"/>
      <c r="G105" s="25"/>
      <c r="H105" s="25"/>
      <c r="I105" s="34"/>
      <c r="J105" s="25"/>
      <c r="K105" s="34"/>
      <c r="L105" s="34"/>
      <c r="M105" s="34"/>
      <c r="N105" s="34"/>
      <c r="O105" s="34"/>
      <c r="P105" s="184" t="str">
        <f t="shared" si="96"/>
        <v/>
      </c>
      <c r="Q105" s="25"/>
      <c r="R105" s="34"/>
      <c r="S105" s="25"/>
      <c r="T105" s="25"/>
      <c r="U105" s="34"/>
      <c r="V105" s="34"/>
      <c r="W105" s="34"/>
      <c r="X105" s="34" t="str">
        <f t="shared" si="88"/>
        <v/>
      </c>
      <c r="Y105" s="237"/>
      <c r="Z105" s="179" t="str">
        <f t="shared" si="89"/>
        <v/>
      </c>
      <c r="AA105" s="25"/>
      <c r="AB105" s="179" t="str">
        <f t="shared" si="90"/>
        <v/>
      </c>
      <c r="AC105" s="269"/>
      <c r="AD105" s="269"/>
      <c r="AE105" s="269"/>
      <c r="AF105" s="269"/>
      <c r="AG105" s="269"/>
      <c r="AH105" s="269"/>
      <c r="AI105" s="269"/>
      <c r="AJ105" s="269"/>
      <c r="AK105" s="269"/>
      <c r="AL105" s="269"/>
      <c r="AM105" s="269"/>
      <c r="AN105" s="269"/>
      <c r="AO105" s="269"/>
      <c r="AP105" s="25" t="str">
        <f t="shared" si="92"/>
        <v/>
      </c>
      <c r="AQ105" s="25" t="str">
        <f t="shared" si="95"/>
        <v/>
      </c>
      <c r="AR105" s="25"/>
      <c r="AS105" s="25"/>
      <c r="AT105" s="214"/>
      <c r="AU105" s="268"/>
      <c r="AV105" s="25"/>
      <c r="AW105" s="25"/>
      <c r="AX105" s="25"/>
      <c r="AY105" s="268"/>
      <c r="AZ105" s="25"/>
      <c r="BA105" s="268"/>
      <c r="BB105" s="25"/>
      <c r="BC105" s="268"/>
      <c r="BD105" s="25"/>
      <c r="BE105" s="268"/>
      <c r="BF105" s="25"/>
      <c r="BG105" s="25"/>
      <c r="BH105" s="25"/>
      <c r="BI105" s="25"/>
      <c r="BJ105" s="25"/>
      <c r="BK105" s="25"/>
      <c r="BL105" s="25"/>
      <c r="BM105" s="25"/>
      <c r="BN105" s="25"/>
      <c r="BO105" s="268"/>
      <c r="BP105" s="25"/>
      <c r="BQ105" s="305"/>
    </row>
    <row r="106" spans="1:69" ht="18.75" customHeight="1" x14ac:dyDescent="0.3">
      <c r="A106" s="242" t="str">
        <f t="shared" si="97"/>
        <v/>
      </c>
      <c r="B106" s="242" t="str">
        <f>IF(A106="","",(COUNTIF($A$8:A106,A106))/100)</f>
        <v/>
      </c>
      <c r="C106" s="242" t="str">
        <f t="shared" si="94"/>
        <v/>
      </c>
      <c r="D106" s="267">
        <v>46</v>
      </c>
      <c r="E106" s="25"/>
      <c r="F106" s="25"/>
      <c r="G106" s="25"/>
      <c r="H106" s="25"/>
      <c r="I106" s="34"/>
      <c r="J106" s="25"/>
      <c r="K106" s="34"/>
      <c r="L106" s="34"/>
      <c r="M106" s="34"/>
      <c r="N106" s="34"/>
      <c r="O106" s="34"/>
      <c r="P106" s="184" t="str">
        <f t="shared" si="96"/>
        <v/>
      </c>
      <c r="Q106" s="25"/>
      <c r="R106" s="34"/>
      <c r="S106" s="25"/>
      <c r="T106" s="25"/>
      <c r="U106" s="34"/>
      <c r="V106" s="34"/>
      <c r="W106" s="34"/>
      <c r="X106" s="34" t="str">
        <f t="shared" si="88"/>
        <v/>
      </c>
      <c r="Y106" s="237"/>
      <c r="Z106" s="179" t="str">
        <f t="shared" si="89"/>
        <v/>
      </c>
      <c r="AA106" s="25"/>
      <c r="AB106" s="179" t="str">
        <f t="shared" si="90"/>
        <v/>
      </c>
      <c r="AC106" s="269"/>
      <c r="AD106" s="269"/>
      <c r="AE106" s="269"/>
      <c r="AF106" s="269"/>
      <c r="AG106" s="269"/>
      <c r="AH106" s="269"/>
      <c r="AI106" s="269"/>
      <c r="AJ106" s="269"/>
      <c r="AK106" s="269"/>
      <c r="AL106" s="269"/>
      <c r="AM106" s="269"/>
      <c r="AN106" s="269"/>
      <c r="AO106" s="269"/>
      <c r="AP106" s="25" t="str">
        <f t="shared" si="92"/>
        <v/>
      </c>
      <c r="AQ106" s="25" t="str">
        <f t="shared" si="95"/>
        <v/>
      </c>
      <c r="AR106" s="25"/>
      <c r="AS106" s="25"/>
      <c r="AT106" s="214"/>
      <c r="AU106" s="268"/>
      <c r="AV106" s="25"/>
      <c r="AW106" s="25"/>
      <c r="AX106" s="25"/>
      <c r="AY106" s="268"/>
      <c r="AZ106" s="25"/>
      <c r="BA106" s="268"/>
      <c r="BB106" s="25"/>
      <c r="BC106" s="268"/>
      <c r="BD106" s="25"/>
      <c r="BE106" s="268"/>
      <c r="BF106" s="25"/>
      <c r="BG106" s="25"/>
      <c r="BH106" s="25"/>
      <c r="BI106" s="25"/>
      <c r="BJ106" s="25"/>
      <c r="BK106" s="25"/>
      <c r="BL106" s="25"/>
      <c r="BM106" s="25"/>
      <c r="BN106" s="25"/>
      <c r="BO106" s="268"/>
      <c r="BP106" s="25"/>
      <c r="BQ106" s="305"/>
    </row>
    <row r="107" spans="1:69" ht="18.75" customHeight="1" x14ac:dyDescent="0.3">
      <c r="A107" s="242" t="str">
        <f t="shared" si="97"/>
        <v/>
      </c>
      <c r="B107" s="242" t="str">
        <f>IF(A107="","",(COUNTIF($A$8:A107,A107))/100)</f>
        <v/>
      </c>
      <c r="C107" s="242" t="str">
        <f t="shared" si="94"/>
        <v/>
      </c>
      <c r="D107" s="267">
        <v>47</v>
      </c>
      <c r="E107" s="25"/>
      <c r="F107" s="25"/>
      <c r="G107" s="25"/>
      <c r="H107" s="25"/>
      <c r="I107" s="34"/>
      <c r="J107" s="25"/>
      <c r="K107" s="34"/>
      <c r="L107" s="34"/>
      <c r="M107" s="34"/>
      <c r="N107" s="34"/>
      <c r="O107" s="34"/>
      <c r="P107" s="184" t="str">
        <f t="shared" si="96"/>
        <v/>
      </c>
      <c r="Q107" s="25"/>
      <c r="R107" s="34"/>
      <c r="S107" s="25"/>
      <c r="T107" s="25"/>
      <c r="U107" s="34"/>
      <c r="V107" s="34"/>
      <c r="W107" s="34"/>
      <c r="X107" s="34" t="str">
        <f t="shared" si="88"/>
        <v/>
      </c>
      <c r="Y107" s="237"/>
      <c r="Z107" s="179" t="str">
        <f t="shared" si="89"/>
        <v/>
      </c>
      <c r="AA107" s="25"/>
      <c r="AB107" s="179" t="str">
        <f t="shared" si="90"/>
        <v/>
      </c>
      <c r="AC107" s="269"/>
      <c r="AD107" s="269"/>
      <c r="AE107" s="269"/>
      <c r="AF107" s="269"/>
      <c r="AG107" s="269"/>
      <c r="AH107" s="269"/>
      <c r="AI107" s="269"/>
      <c r="AJ107" s="269"/>
      <c r="AK107" s="269"/>
      <c r="AL107" s="269"/>
      <c r="AM107" s="269"/>
      <c r="AN107" s="269"/>
      <c r="AO107" s="269"/>
      <c r="AP107" s="25" t="str">
        <f t="shared" si="92"/>
        <v/>
      </c>
      <c r="AQ107" s="25" t="str">
        <f t="shared" si="95"/>
        <v/>
      </c>
      <c r="AR107" s="25"/>
      <c r="AS107" s="25"/>
      <c r="AT107" s="214"/>
      <c r="AU107" s="268"/>
      <c r="AV107" s="25"/>
      <c r="AW107" s="25"/>
      <c r="AX107" s="25"/>
      <c r="AY107" s="268"/>
      <c r="AZ107" s="25"/>
      <c r="BA107" s="268"/>
      <c r="BB107" s="25"/>
      <c r="BC107" s="268"/>
      <c r="BD107" s="25"/>
      <c r="BE107" s="268"/>
      <c r="BF107" s="25"/>
      <c r="BG107" s="25"/>
      <c r="BH107" s="25"/>
      <c r="BI107" s="25"/>
      <c r="BJ107" s="25"/>
      <c r="BK107" s="25"/>
      <c r="BL107" s="25"/>
      <c r="BM107" s="25"/>
      <c r="BN107" s="25"/>
      <c r="BO107" s="268"/>
      <c r="BP107" s="25"/>
      <c r="BQ107" s="305"/>
    </row>
    <row r="108" spans="1:69" ht="18.75" customHeight="1" x14ac:dyDescent="0.3">
      <c r="A108" s="242" t="str">
        <f t="shared" si="97"/>
        <v/>
      </c>
      <c r="B108" s="242" t="str">
        <f>IF(A108="","",(COUNTIF($A$8:A108,A108))/100)</f>
        <v/>
      </c>
      <c r="C108" s="242" t="str">
        <f t="shared" si="94"/>
        <v/>
      </c>
      <c r="D108" s="267">
        <v>48</v>
      </c>
      <c r="E108" s="25"/>
      <c r="F108" s="25"/>
      <c r="G108" s="25"/>
      <c r="H108" s="25"/>
      <c r="I108" s="34"/>
      <c r="J108" s="25"/>
      <c r="K108" s="34"/>
      <c r="L108" s="34"/>
      <c r="M108" s="34"/>
      <c r="N108" s="34"/>
      <c r="O108" s="34"/>
      <c r="P108" s="184" t="str">
        <f t="shared" si="96"/>
        <v/>
      </c>
      <c r="Q108" s="25"/>
      <c r="R108" s="34"/>
      <c r="S108" s="25"/>
      <c r="T108" s="25"/>
      <c r="U108" s="34"/>
      <c r="V108" s="34"/>
      <c r="W108" s="34"/>
      <c r="X108" s="34" t="str">
        <f t="shared" si="88"/>
        <v/>
      </c>
      <c r="Y108" s="237"/>
      <c r="Z108" s="179" t="str">
        <f t="shared" si="89"/>
        <v/>
      </c>
      <c r="AA108" s="25"/>
      <c r="AB108" s="179" t="str">
        <f t="shared" si="90"/>
        <v/>
      </c>
      <c r="AC108" s="269"/>
      <c r="AD108" s="269"/>
      <c r="AE108" s="269"/>
      <c r="AF108" s="269"/>
      <c r="AG108" s="269"/>
      <c r="AH108" s="269"/>
      <c r="AI108" s="269"/>
      <c r="AJ108" s="269"/>
      <c r="AK108" s="269"/>
      <c r="AL108" s="269"/>
      <c r="AM108" s="269"/>
      <c r="AN108" s="269"/>
      <c r="AO108" s="269"/>
      <c r="AP108" s="25" t="str">
        <f t="shared" si="92"/>
        <v/>
      </c>
      <c r="AQ108" s="25" t="str">
        <f t="shared" si="95"/>
        <v/>
      </c>
      <c r="AR108" s="25"/>
      <c r="AS108" s="25"/>
      <c r="AT108" s="214"/>
      <c r="AU108" s="268"/>
      <c r="AV108" s="25"/>
      <c r="AW108" s="25"/>
      <c r="AX108" s="25"/>
      <c r="AY108" s="268"/>
      <c r="AZ108" s="25"/>
      <c r="BA108" s="268"/>
      <c r="BB108" s="25"/>
      <c r="BC108" s="268"/>
      <c r="BD108" s="25"/>
      <c r="BE108" s="268"/>
      <c r="BF108" s="25"/>
      <c r="BG108" s="25"/>
      <c r="BH108" s="25"/>
      <c r="BI108" s="25"/>
      <c r="BJ108" s="25"/>
      <c r="BK108" s="25"/>
      <c r="BL108" s="25"/>
      <c r="BM108" s="25"/>
      <c r="BN108" s="25"/>
      <c r="BO108" s="268"/>
      <c r="BP108" s="25"/>
      <c r="BQ108" s="305"/>
    </row>
    <row r="109" spans="1:69" ht="18.75" customHeight="1" x14ac:dyDescent="0.3">
      <c r="A109" s="242" t="str">
        <f t="shared" si="97"/>
        <v/>
      </c>
      <c r="B109" s="242" t="str">
        <f>IF(A109="","",(COUNTIF($A$8:A109,A109))/100)</f>
        <v/>
      </c>
      <c r="C109" s="242" t="str">
        <f t="shared" si="94"/>
        <v/>
      </c>
      <c r="D109" s="267">
        <v>49</v>
      </c>
      <c r="E109" s="25"/>
      <c r="F109" s="25"/>
      <c r="G109" s="25"/>
      <c r="H109" s="25"/>
      <c r="I109" s="34"/>
      <c r="J109" s="25"/>
      <c r="K109" s="34"/>
      <c r="L109" s="34"/>
      <c r="M109" s="34"/>
      <c r="N109" s="34"/>
      <c r="O109" s="34"/>
      <c r="P109" s="184" t="str">
        <f t="shared" si="96"/>
        <v/>
      </c>
      <c r="Q109" s="25"/>
      <c r="R109" s="34"/>
      <c r="S109" s="25"/>
      <c r="T109" s="25"/>
      <c r="U109" s="34"/>
      <c r="V109" s="34"/>
      <c r="W109" s="34"/>
      <c r="X109" s="34" t="str">
        <f t="shared" si="88"/>
        <v/>
      </c>
      <c r="Y109" s="237"/>
      <c r="Z109" s="179" t="str">
        <f t="shared" si="89"/>
        <v/>
      </c>
      <c r="AA109" s="25"/>
      <c r="AB109" s="179" t="str">
        <f t="shared" si="90"/>
        <v/>
      </c>
      <c r="AC109" s="269"/>
      <c r="AD109" s="269"/>
      <c r="AE109" s="269"/>
      <c r="AF109" s="269"/>
      <c r="AG109" s="269"/>
      <c r="AH109" s="269"/>
      <c r="AI109" s="269"/>
      <c r="AJ109" s="269"/>
      <c r="AK109" s="269"/>
      <c r="AL109" s="269"/>
      <c r="AM109" s="269"/>
      <c r="AN109" s="269"/>
      <c r="AO109" s="269"/>
      <c r="AP109" s="25" t="str">
        <f t="shared" ref="AP109:AP139" si="98">IF(Y109="","",IF(Y109&gt;=90,I109-2,IF(Y109&gt;=70,I109-1,I109)))</f>
        <v/>
      </c>
      <c r="AQ109" s="25" t="str">
        <f t="shared" si="95"/>
        <v/>
      </c>
      <c r="AR109" s="25"/>
      <c r="AS109" s="25"/>
      <c r="AT109" s="214"/>
      <c r="AU109" s="268"/>
      <c r="AV109" s="25"/>
      <c r="AW109" s="25"/>
      <c r="AX109" s="25"/>
      <c r="AY109" s="268"/>
      <c r="AZ109" s="25"/>
      <c r="BA109" s="268"/>
      <c r="BB109" s="25"/>
      <c r="BC109" s="268"/>
      <c r="BD109" s="25"/>
      <c r="BE109" s="268"/>
      <c r="BF109" s="25"/>
      <c r="BG109" s="25"/>
      <c r="BH109" s="25"/>
      <c r="BI109" s="25"/>
      <c r="BJ109" s="25"/>
      <c r="BK109" s="25"/>
      <c r="BL109" s="25"/>
      <c r="BM109" s="25"/>
      <c r="BN109" s="25"/>
      <c r="BO109" s="268"/>
      <c r="BP109" s="25"/>
      <c r="BQ109" s="305"/>
    </row>
    <row r="110" spans="1:69" ht="18.75" customHeight="1" x14ac:dyDescent="0.3">
      <c r="A110" s="242" t="str">
        <f t="shared" si="97"/>
        <v/>
      </c>
      <c r="B110" s="242" t="str">
        <f>IF(A110="","",(COUNTIF($A$8:A110,A110))/100)</f>
        <v/>
      </c>
      <c r="C110" s="242" t="str">
        <f t="shared" si="94"/>
        <v/>
      </c>
      <c r="D110" s="267">
        <v>50</v>
      </c>
      <c r="E110" s="25"/>
      <c r="F110" s="25"/>
      <c r="G110" s="25"/>
      <c r="H110" s="25"/>
      <c r="I110" s="34"/>
      <c r="J110" s="25"/>
      <c r="K110" s="34"/>
      <c r="L110" s="34"/>
      <c r="M110" s="34"/>
      <c r="N110" s="34"/>
      <c r="O110" s="34"/>
      <c r="P110" s="184" t="str">
        <f t="shared" si="96"/>
        <v/>
      </c>
      <c r="Q110" s="25"/>
      <c r="R110" s="34"/>
      <c r="S110" s="25"/>
      <c r="T110" s="25"/>
      <c r="U110" s="34"/>
      <c r="V110" s="34"/>
      <c r="W110" s="34"/>
      <c r="X110" s="34" t="str">
        <f t="shared" si="88"/>
        <v/>
      </c>
      <c r="Y110" s="237"/>
      <c r="Z110" s="179" t="str">
        <f t="shared" si="89"/>
        <v/>
      </c>
      <c r="AA110" s="25"/>
      <c r="AB110" s="179" t="str">
        <f t="shared" si="90"/>
        <v/>
      </c>
      <c r="AC110" s="269"/>
      <c r="AD110" s="269"/>
      <c r="AE110" s="269"/>
      <c r="AF110" s="269"/>
      <c r="AG110" s="269"/>
      <c r="AH110" s="269"/>
      <c r="AI110" s="269"/>
      <c r="AJ110" s="269"/>
      <c r="AK110" s="269"/>
      <c r="AL110" s="269"/>
      <c r="AM110" s="269"/>
      <c r="AN110" s="269"/>
      <c r="AO110" s="269"/>
      <c r="AP110" s="25" t="str">
        <f t="shared" si="98"/>
        <v/>
      </c>
      <c r="AQ110" s="25" t="str">
        <f t="shared" si="95"/>
        <v/>
      </c>
      <c r="AR110" s="25"/>
      <c r="AS110" s="25"/>
      <c r="AT110" s="214"/>
      <c r="AU110" s="268"/>
      <c r="AV110" s="25"/>
      <c r="AW110" s="25"/>
      <c r="AX110" s="25"/>
      <c r="AY110" s="268"/>
      <c r="AZ110" s="25"/>
      <c r="BA110" s="268"/>
      <c r="BB110" s="25"/>
      <c r="BC110" s="268"/>
      <c r="BD110" s="25"/>
      <c r="BE110" s="268"/>
      <c r="BF110" s="25"/>
      <c r="BG110" s="25"/>
      <c r="BH110" s="25"/>
      <c r="BI110" s="25"/>
      <c r="BJ110" s="25"/>
      <c r="BK110" s="25"/>
      <c r="BL110" s="25"/>
      <c r="BM110" s="25"/>
      <c r="BN110" s="25"/>
      <c r="BO110" s="268"/>
      <c r="BP110" s="25"/>
      <c r="BQ110" s="305"/>
    </row>
    <row r="111" spans="1:69" ht="18.75" customHeight="1" x14ac:dyDescent="0.3">
      <c r="A111" s="242" t="str">
        <f t="shared" si="97"/>
        <v/>
      </c>
      <c r="B111" s="242" t="str">
        <f>IF(A111="","",(COUNTIF($A$8:A111,A111))/100)</f>
        <v/>
      </c>
      <c r="C111" s="242" t="str">
        <f t="shared" si="94"/>
        <v/>
      </c>
      <c r="D111" s="267">
        <v>51</v>
      </c>
      <c r="E111" s="25"/>
      <c r="F111" s="25"/>
      <c r="G111" s="25"/>
      <c r="H111" s="25"/>
      <c r="I111" s="34"/>
      <c r="J111" s="25"/>
      <c r="K111" s="34"/>
      <c r="L111" s="34"/>
      <c r="M111" s="34"/>
      <c r="N111" s="34"/>
      <c r="O111" s="34"/>
      <c r="P111" s="184" t="str">
        <f t="shared" si="96"/>
        <v/>
      </c>
      <c r="Q111" s="25"/>
      <c r="R111" s="34"/>
      <c r="S111" s="25"/>
      <c r="T111" s="25"/>
      <c r="U111" s="34"/>
      <c r="V111" s="34"/>
      <c r="W111" s="34"/>
      <c r="X111" s="34" t="str">
        <f t="shared" si="88"/>
        <v/>
      </c>
      <c r="Y111" s="237"/>
      <c r="Z111" s="179" t="str">
        <f t="shared" si="89"/>
        <v/>
      </c>
      <c r="AA111" s="25"/>
      <c r="AB111" s="179" t="str">
        <f t="shared" si="90"/>
        <v/>
      </c>
      <c r="AC111" s="269"/>
      <c r="AD111" s="269"/>
      <c r="AE111" s="269"/>
      <c r="AF111" s="269"/>
      <c r="AG111" s="269"/>
      <c r="AH111" s="269"/>
      <c r="AI111" s="269"/>
      <c r="AJ111" s="269"/>
      <c r="AK111" s="269"/>
      <c r="AL111" s="269"/>
      <c r="AM111" s="269"/>
      <c r="AN111" s="269"/>
      <c r="AO111" s="269"/>
      <c r="AP111" s="25" t="str">
        <f t="shared" si="98"/>
        <v/>
      </c>
      <c r="AQ111" s="25" t="str">
        <f t="shared" si="95"/>
        <v/>
      </c>
      <c r="AR111" s="25"/>
      <c r="AS111" s="25"/>
      <c r="AT111" s="214"/>
      <c r="AU111" s="268"/>
      <c r="AV111" s="25"/>
      <c r="AW111" s="25"/>
      <c r="AX111" s="25"/>
      <c r="AY111" s="268"/>
      <c r="AZ111" s="25"/>
      <c r="BA111" s="268"/>
      <c r="BB111" s="25"/>
      <c r="BC111" s="268"/>
      <c r="BD111" s="25"/>
      <c r="BE111" s="268"/>
      <c r="BF111" s="25"/>
      <c r="BG111" s="25"/>
      <c r="BH111" s="25"/>
      <c r="BI111" s="25"/>
      <c r="BJ111" s="25"/>
      <c r="BK111" s="25"/>
      <c r="BL111" s="25"/>
      <c r="BM111" s="25"/>
      <c r="BN111" s="25"/>
      <c r="BO111" s="268"/>
      <c r="BP111" s="25"/>
      <c r="BQ111" s="305"/>
    </row>
    <row r="112" spans="1:69" ht="18.75" customHeight="1" x14ac:dyDescent="0.3">
      <c r="A112" s="242" t="str">
        <f t="shared" si="97"/>
        <v/>
      </c>
      <c r="B112" s="242" t="str">
        <f>IF(A112="","",(COUNTIF($A$8:A112,A112))/100)</f>
        <v/>
      </c>
      <c r="C112" s="242" t="str">
        <f t="shared" si="94"/>
        <v/>
      </c>
      <c r="D112" s="267">
        <v>52</v>
      </c>
      <c r="E112" s="25"/>
      <c r="F112" s="25"/>
      <c r="G112" s="25"/>
      <c r="H112" s="25"/>
      <c r="I112" s="34"/>
      <c r="J112" s="25"/>
      <c r="K112" s="34"/>
      <c r="L112" s="34"/>
      <c r="M112" s="34"/>
      <c r="N112" s="34"/>
      <c r="O112" s="34"/>
      <c r="P112" s="184" t="str">
        <f t="shared" si="96"/>
        <v/>
      </c>
      <c r="Q112" s="25"/>
      <c r="R112" s="34"/>
      <c r="S112" s="25"/>
      <c r="T112" s="25"/>
      <c r="U112" s="34"/>
      <c r="V112" s="34"/>
      <c r="W112" s="34"/>
      <c r="X112" s="34" t="str">
        <f t="shared" si="88"/>
        <v/>
      </c>
      <c r="Y112" s="237"/>
      <c r="Z112" s="179" t="str">
        <f t="shared" si="89"/>
        <v/>
      </c>
      <c r="AA112" s="25"/>
      <c r="AB112" s="179" t="str">
        <f t="shared" si="90"/>
        <v/>
      </c>
      <c r="AC112" s="269"/>
      <c r="AD112" s="269"/>
      <c r="AE112" s="269"/>
      <c r="AF112" s="269"/>
      <c r="AG112" s="269"/>
      <c r="AH112" s="269"/>
      <c r="AI112" s="269"/>
      <c r="AJ112" s="269"/>
      <c r="AK112" s="269"/>
      <c r="AL112" s="269"/>
      <c r="AM112" s="269"/>
      <c r="AN112" s="269"/>
      <c r="AO112" s="269"/>
      <c r="AP112" s="25" t="str">
        <f t="shared" si="98"/>
        <v/>
      </c>
      <c r="AQ112" s="25" t="str">
        <f t="shared" si="95"/>
        <v/>
      </c>
      <c r="AR112" s="25"/>
      <c r="AS112" s="25"/>
      <c r="AT112" s="214"/>
      <c r="AU112" s="268"/>
      <c r="AV112" s="25"/>
      <c r="AW112" s="25"/>
      <c r="AX112" s="25"/>
      <c r="AY112" s="268"/>
      <c r="AZ112" s="25"/>
      <c r="BA112" s="268"/>
      <c r="BB112" s="25"/>
      <c r="BC112" s="268"/>
      <c r="BD112" s="25"/>
      <c r="BE112" s="268"/>
      <c r="BF112" s="25"/>
      <c r="BG112" s="25"/>
      <c r="BH112" s="25"/>
      <c r="BI112" s="25"/>
      <c r="BJ112" s="25"/>
      <c r="BK112" s="25"/>
      <c r="BL112" s="25"/>
      <c r="BM112" s="25"/>
      <c r="BN112" s="25"/>
      <c r="BO112" s="268"/>
      <c r="BP112" s="25"/>
      <c r="BQ112" s="305"/>
    </row>
    <row r="113" spans="1:69" ht="18.75" customHeight="1" x14ac:dyDescent="0.3">
      <c r="A113" s="242" t="str">
        <f t="shared" si="97"/>
        <v/>
      </c>
      <c r="B113" s="242" t="str">
        <f>IF(A113="","",(COUNTIF($A$8:A113,A113))/100)</f>
        <v/>
      </c>
      <c r="C113" s="242" t="str">
        <f t="shared" si="94"/>
        <v/>
      </c>
      <c r="D113" s="267">
        <v>53</v>
      </c>
      <c r="E113" s="25"/>
      <c r="F113" s="25"/>
      <c r="G113" s="25"/>
      <c r="H113" s="25"/>
      <c r="I113" s="34"/>
      <c r="J113" s="25"/>
      <c r="K113" s="34"/>
      <c r="L113" s="34"/>
      <c r="M113" s="34"/>
      <c r="N113" s="34"/>
      <c r="O113" s="34"/>
      <c r="P113" s="184" t="str">
        <f t="shared" si="96"/>
        <v/>
      </c>
      <c r="Q113" s="25"/>
      <c r="R113" s="34"/>
      <c r="S113" s="25"/>
      <c r="T113" s="25"/>
      <c r="U113" s="34"/>
      <c r="V113" s="34"/>
      <c r="W113" s="34"/>
      <c r="X113" s="34" t="str">
        <f t="shared" si="88"/>
        <v/>
      </c>
      <c r="Y113" s="237"/>
      <c r="Z113" s="179" t="str">
        <f t="shared" si="89"/>
        <v/>
      </c>
      <c r="AA113" s="25"/>
      <c r="AB113" s="179" t="str">
        <f t="shared" si="90"/>
        <v/>
      </c>
      <c r="AC113" s="269"/>
      <c r="AD113" s="269"/>
      <c r="AE113" s="269"/>
      <c r="AF113" s="269"/>
      <c r="AG113" s="269"/>
      <c r="AH113" s="269"/>
      <c r="AI113" s="269"/>
      <c r="AJ113" s="269"/>
      <c r="AK113" s="269"/>
      <c r="AL113" s="269"/>
      <c r="AM113" s="269"/>
      <c r="AN113" s="269"/>
      <c r="AO113" s="269"/>
      <c r="AP113" s="25" t="str">
        <f t="shared" si="98"/>
        <v/>
      </c>
      <c r="AQ113" s="25" t="str">
        <f t="shared" si="95"/>
        <v/>
      </c>
      <c r="AR113" s="25"/>
      <c r="AS113" s="25"/>
      <c r="AT113" s="214"/>
      <c r="AU113" s="268"/>
      <c r="AV113" s="25"/>
      <c r="AW113" s="25"/>
      <c r="AX113" s="25"/>
      <c r="AY113" s="268"/>
      <c r="AZ113" s="25"/>
      <c r="BA113" s="268"/>
      <c r="BB113" s="25"/>
      <c r="BC113" s="268"/>
      <c r="BD113" s="25"/>
      <c r="BE113" s="268"/>
      <c r="BF113" s="25"/>
      <c r="BG113" s="25"/>
      <c r="BH113" s="25"/>
      <c r="BI113" s="25"/>
      <c r="BJ113" s="25"/>
      <c r="BK113" s="25"/>
      <c r="BL113" s="25"/>
      <c r="BM113" s="25"/>
      <c r="BN113" s="25"/>
      <c r="BO113" s="268"/>
      <c r="BP113" s="25"/>
      <c r="BQ113" s="305"/>
    </row>
    <row r="114" spans="1:69" ht="18.75" customHeight="1" x14ac:dyDescent="0.3">
      <c r="A114" s="242" t="str">
        <f t="shared" si="97"/>
        <v/>
      </c>
      <c r="B114" s="242" t="str">
        <f>IF(A114="","",(COUNTIF($A$8:A114,A114))/100)</f>
        <v/>
      </c>
      <c r="C114" s="242" t="str">
        <f t="shared" si="94"/>
        <v/>
      </c>
      <c r="D114" s="267">
        <v>54</v>
      </c>
      <c r="E114" s="25"/>
      <c r="F114" s="25"/>
      <c r="G114" s="25"/>
      <c r="H114" s="25"/>
      <c r="I114" s="34"/>
      <c r="J114" s="25"/>
      <c r="K114" s="34"/>
      <c r="L114" s="34"/>
      <c r="M114" s="34"/>
      <c r="N114" s="34"/>
      <c r="O114" s="34"/>
      <c r="P114" s="184" t="str">
        <f t="shared" si="96"/>
        <v/>
      </c>
      <c r="Q114" s="25"/>
      <c r="R114" s="34"/>
      <c r="S114" s="25"/>
      <c r="T114" s="25"/>
      <c r="U114" s="34"/>
      <c r="V114" s="34"/>
      <c r="W114" s="34"/>
      <c r="X114" s="34" t="str">
        <f t="shared" si="88"/>
        <v/>
      </c>
      <c r="Y114" s="237"/>
      <c r="Z114" s="179" t="str">
        <f t="shared" si="89"/>
        <v/>
      </c>
      <c r="AA114" s="25"/>
      <c r="AB114" s="179" t="str">
        <f t="shared" si="90"/>
        <v/>
      </c>
      <c r="AC114" s="269"/>
      <c r="AD114" s="269"/>
      <c r="AE114" s="269"/>
      <c r="AF114" s="269"/>
      <c r="AG114" s="269"/>
      <c r="AH114" s="269"/>
      <c r="AI114" s="269"/>
      <c r="AJ114" s="269"/>
      <c r="AK114" s="269"/>
      <c r="AL114" s="269"/>
      <c r="AM114" s="269"/>
      <c r="AN114" s="269"/>
      <c r="AO114" s="269"/>
      <c r="AP114" s="25" t="str">
        <f t="shared" si="98"/>
        <v/>
      </c>
      <c r="AQ114" s="25" t="str">
        <f t="shared" si="95"/>
        <v/>
      </c>
      <c r="AR114" s="25"/>
      <c r="AS114" s="25"/>
      <c r="AT114" s="214"/>
      <c r="AU114" s="268"/>
      <c r="AV114" s="25"/>
      <c r="AW114" s="25"/>
      <c r="AX114" s="25"/>
      <c r="AY114" s="268"/>
      <c r="AZ114" s="25"/>
      <c r="BA114" s="268"/>
      <c r="BB114" s="25"/>
      <c r="BC114" s="268"/>
      <c r="BD114" s="25"/>
      <c r="BE114" s="268"/>
      <c r="BF114" s="25"/>
      <c r="BG114" s="25"/>
      <c r="BH114" s="25"/>
      <c r="BI114" s="25"/>
      <c r="BJ114" s="25"/>
      <c r="BK114" s="25"/>
      <c r="BL114" s="25"/>
      <c r="BM114" s="25"/>
      <c r="BN114" s="25"/>
      <c r="BO114" s="268"/>
      <c r="BP114" s="25"/>
      <c r="BQ114" s="305"/>
    </row>
    <row r="115" spans="1:69" ht="18.75" customHeight="1" x14ac:dyDescent="0.3">
      <c r="A115" s="242" t="str">
        <f t="shared" si="97"/>
        <v/>
      </c>
      <c r="B115" s="242" t="str">
        <f>IF(A115="","",(COUNTIF($A$8:A115,A115))/100)</f>
        <v/>
      </c>
      <c r="C115" s="242" t="str">
        <f t="shared" si="94"/>
        <v/>
      </c>
      <c r="D115" s="267">
        <v>55</v>
      </c>
      <c r="E115" s="25"/>
      <c r="F115" s="25"/>
      <c r="G115" s="25"/>
      <c r="H115" s="25"/>
      <c r="I115" s="34"/>
      <c r="J115" s="25"/>
      <c r="K115" s="34"/>
      <c r="L115" s="34"/>
      <c r="M115" s="34"/>
      <c r="N115" s="34"/>
      <c r="O115" s="34"/>
      <c r="P115" s="184" t="str">
        <f t="shared" si="96"/>
        <v/>
      </c>
      <c r="Q115" s="25"/>
      <c r="R115" s="34"/>
      <c r="S115" s="25"/>
      <c r="T115" s="25"/>
      <c r="U115" s="34"/>
      <c r="V115" s="34"/>
      <c r="W115" s="34"/>
      <c r="X115" s="34" t="str">
        <f t="shared" si="88"/>
        <v/>
      </c>
      <c r="Y115" s="237"/>
      <c r="Z115" s="179" t="str">
        <f t="shared" si="89"/>
        <v/>
      </c>
      <c r="AA115" s="25"/>
      <c r="AB115" s="179" t="str">
        <f t="shared" si="90"/>
        <v/>
      </c>
      <c r="AC115" s="269"/>
      <c r="AD115" s="269"/>
      <c r="AE115" s="269"/>
      <c r="AF115" s="269"/>
      <c r="AG115" s="269"/>
      <c r="AH115" s="269"/>
      <c r="AI115" s="269"/>
      <c r="AJ115" s="269"/>
      <c r="AK115" s="269"/>
      <c r="AL115" s="269"/>
      <c r="AM115" s="269"/>
      <c r="AN115" s="269"/>
      <c r="AO115" s="269"/>
      <c r="AP115" s="25" t="str">
        <f t="shared" si="98"/>
        <v/>
      </c>
      <c r="AQ115" s="25" t="str">
        <f t="shared" si="95"/>
        <v/>
      </c>
      <c r="AR115" s="25"/>
      <c r="AS115" s="25"/>
      <c r="AT115" s="214"/>
      <c r="AU115" s="268"/>
      <c r="AV115" s="25"/>
      <c r="AW115" s="25"/>
      <c r="AX115" s="25"/>
      <c r="AY115" s="268"/>
      <c r="AZ115" s="25"/>
      <c r="BA115" s="268"/>
      <c r="BB115" s="25"/>
      <c r="BC115" s="268"/>
      <c r="BD115" s="25"/>
      <c r="BE115" s="268"/>
      <c r="BF115" s="25"/>
      <c r="BG115" s="25"/>
      <c r="BH115" s="25"/>
      <c r="BI115" s="25"/>
      <c r="BJ115" s="25"/>
      <c r="BK115" s="25"/>
      <c r="BL115" s="25"/>
      <c r="BM115" s="25"/>
      <c r="BN115" s="25"/>
      <c r="BO115" s="268"/>
      <c r="BP115" s="25"/>
      <c r="BQ115" s="305"/>
    </row>
    <row r="116" spans="1:69" ht="18.75" customHeight="1" x14ac:dyDescent="0.3">
      <c r="A116" s="242" t="str">
        <f t="shared" si="97"/>
        <v/>
      </c>
      <c r="B116" s="242" t="str">
        <f>IF(A116="","",(COUNTIF($A$8:A116,A116))/100)</f>
        <v/>
      </c>
      <c r="C116" s="242" t="str">
        <f t="shared" si="94"/>
        <v/>
      </c>
      <c r="D116" s="267">
        <v>56</v>
      </c>
      <c r="E116" s="25"/>
      <c r="F116" s="25"/>
      <c r="G116" s="25"/>
      <c r="H116" s="25"/>
      <c r="I116" s="34"/>
      <c r="J116" s="25"/>
      <c r="K116" s="34"/>
      <c r="L116" s="34"/>
      <c r="M116" s="34"/>
      <c r="N116" s="34"/>
      <c r="O116" s="34"/>
      <c r="P116" s="184" t="str">
        <f t="shared" si="96"/>
        <v/>
      </c>
      <c r="Q116" s="25"/>
      <c r="R116" s="34"/>
      <c r="S116" s="25"/>
      <c r="T116" s="25"/>
      <c r="U116" s="34"/>
      <c r="V116" s="34"/>
      <c r="W116" s="34"/>
      <c r="X116" s="34" t="str">
        <f t="shared" si="88"/>
        <v/>
      </c>
      <c r="Y116" s="237"/>
      <c r="Z116" s="179" t="str">
        <f t="shared" si="89"/>
        <v/>
      </c>
      <c r="AA116" s="25"/>
      <c r="AB116" s="179" t="str">
        <f t="shared" si="90"/>
        <v/>
      </c>
      <c r="AC116" s="269"/>
      <c r="AD116" s="269"/>
      <c r="AE116" s="269"/>
      <c r="AF116" s="269"/>
      <c r="AG116" s="269"/>
      <c r="AH116" s="269"/>
      <c r="AI116" s="269"/>
      <c r="AJ116" s="269"/>
      <c r="AK116" s="269"/>
      <c r="AL116" s="269"/>
      <c r="AM116" s="269"/>
      <c r="AN116" s="269"/>
      <c r="AO116" s="269"/>
      <c r="AP116" s="25" t="str">
        <f t="shared" si="98"/>
        <v/>
      </c>
      <c r="AQ116" s="25" t="str">
        <f t="shared" si="95"/>
        <v/>
      </c>
      <c r="AR116" s="25"/>
      <c r="AS116" s="25"/>
      <c r="AT116" s="214"/>
      <c r="AU116" s="268"/>
      <c r="AV116" s="25"/>
      <c r="AW116" s="25"/>
      <c r="AX116" s="25"/>
      <c r="AY116" s="268"/>
      <c r="AZ116" s="25"/>
      <c r="BA116" s="268"/>
      <c r="BB116" s="25"/>
      <c r="BC116" s="268"/>
      <c r="BD116" s="25"/>
      <c r="BE116" s="268"/>
      <c r="BF116" s="25"/>
      <c r="BG116" s="25"/>
      <c r="BH116" s="25"/>
      <c r="BI116" s="25"/>
      <c r="BJ116" s="25"/>
      <c r="BK116" s="25"/>
      <c r="BL116" s="25"/>
      <c r="BM116" s="25"/>
      <c r="BN116" s="25"/>
      <c r="BO116" s="268"/>
      <c r="BP116" s="25"/>
      <c r="BQ116" s="305"/>
    </row>
    <row r="117" spans="1:69" ht="18.75" customHeight="1" x14ac:dyDescent="0.3">
      <c r="A117" s="242" t="str">
        <f t="shared" si="97"/>
        <v/>
      </c>
      <c r="B117" s="242" t="str">
        <f>IF(A117="","",(COUNTIF($A$8:A117,A117))/100)</f>
        <v/>
      </c>
      <c r="C117" s="242" t="str">
        <f t="shared" si="94"/>
        <v/>
      </c>
      <c r="D117" s="267">
        <v>57</v>
      </c>
      <c r="E117" s="25"/>
      <c r="F117" s="25"/>
      <c r="G117" s="25"/>
      <c r="H117" s="25"/>
      <c r="I117" s="34"/>
      <c r="J117" s="25"/>
      <c r="K117" s="34"/>
      <c r="L117" s="34"/>
      <c r="M117" s="34"/>
      <c r="N117" s="34"/>
      <c r="O117" s="34"/>
      <c r="P117" s="184" t="str">
        <f t="shared" si="96"/>
        <v/>
      </c>
      <c r="Q117" s="25"/>
      <c r="R117" s="34"/>
      <c r="S117" s="25"/>
      <c r="T117" s="25"/>
      <c r="U117" s="34"/>
      <c r="V117" s="34"/>
      <c r="W117" s="34"/>
      <c r="X117" s="34" t="str">
        <f t="shared" si="88"/>
        <v/>
      </c>
      <c r="Y117" s="237"/>
      <c r="Z117" s="179" t="str">
        <f t="shared" si="89"/>
        <v/>
      </c>
      <c r="AA117" s="25"/>
      <c r="AB117" s="179" t="str">
        <f t="shared" si="90"/>
        <v/>
      </c>
      <c r="AC117" s="269"/>
      <c r="AD117" s="269"/>
      <c r="AE117" s="269"/>
      <c r="AF117" s="269"/>
      <c r="AG117" s="269"/>
      <c r="AH117" s="269"/>
      <c r="AI117" s="269"/>
      <c r="AJ117" s="269"/>
      <c r="AK117" s="269"/>
      <c r="AL117" s="269"/>
      <c r="AM117" s="269"/>
      <c r="AN117" s="269"/>
      <c r="AO117" s="269"/>
      <c r="AP117" s="25" t="str">
        <f t="shared" si="98"/>
        <v/>
      </c>
      <c r="AQ117" s="25" t="str">
        <f t="shared" si="95"/>
        <v/>
      </c>
      <c r="AR117" s="25"/>
      <c r="AS117" s="25"/>
      <c r="AT117" s="214"/>
      <c r="AU117" s="268"/>
      <c r="AV117" s="25"/>
      <c r="AW117" s="25"/>
      <c r="AX117" s="25"/>
      <c r="AY117" s="268"/>
      <c r="AZ117" s="25"/>
      <c r="BA117" s="268"/>
      <c r="BB117" s="25"/>
      <c r="BC117" s="268"/>
      <c r="BD117" s="25"/>
      <c r="BE117" s="268"/>
      <c r="BF117" s="25"/>
      <c r="BG117" s="25"/>
      <c r="BH117" s="25"/>
      <c r="BI117" s="25"/>
      <c r="BJ117" s="25"/>
      <c r="BK117" s="25"/>
      <c r="BL117" s="25"/>
      <c r="BM117" s="25"/>
      <c r="BN117" s="25"/>
      <c r="BO117" s="268"/>
      <c r="BP117" s="25"/>
      <c r="BQ117" s="305"/>
    </row>
    <row r="118" spans="1:69" ht="18.75" customHeight="1" x14ac:dyDescent="0.3">
      <c r="A118" s="242" t="str">
        <f t="shared" si="97"/>
        <v/>
      </c>
      <c r="B118" s="242" t="str">
        <f>IF(A118="","",(COUNTIF($A$8:A118,A118))/100)</f>
        <v/>
      </c>
      <c r="C118" s="242" t="str">
        <f t="shared" si="94"/>
        <v/>
      </c>
      <c r="D118" s="267">
        <v>58</v>
      </c>
      <c r="E118" s="25"/>
      <c r="F118" s="25"/>
      <c r="G118" s="25"/>
      <c r="H118" s="25"/>
      <c r="I118" s="34"/>
      <c r="J118" s="25"/>
      <c r="K118" s="34"/>
      <c r="L118" s="34"/>
      <c r="M118" s="34"/>
      <c r="N118" s="34"/>
      <c r="O118" s="34"/>
      <c r="P118" s="184" t="str">
        <f t="shared" si="96"/>
        <v/>
      </c>
      <c r="Q118" s="25"/>
      <c r="R118" s="34"/>
      <c r="S118" s="25"/>
      <c r="T118" s="25"/>
      <c r="U118" s="34"/>
      <c r="V118" s="34"/>
      <c r="W118" s="34"/>
      <c r="X118" s="34" t="str">
        <f t="shared" si="88"/>
        <v/>
      </c>
      <c r="Y118" s="237"/>
      <c r="Z118" s="179" t="str">
        <f t="shared" si="89"/>
        <v/>
      </c>
      <c r="AA118" s="25"/>
      <c r="AB118" s="179" t="str">
        <f t="shared" si="90"/>
        <v/>
      </c>
      <c r="AC118" s="269"/>
      <c r="AD118" s="269"/>
      <c r="AE118" s="269"/>
      <c r="AF118" s="269"/>
      <c r="AG118" s="269"/>
      <c r="AH118" s="269"/>
      <c r="AI118" s="269"/>
      <c r="AJ118" s="269"/>
      <c r="AK118" s="269"/>
      <c r="AL118" s="269"/>
      <c r="AM118" s="269"/>
      <c r="AN118" s="269"/>
      <c r="AO118" s="269"/>
      <c r="AP118" s="25" t="str">
        <f t="shared" si="98"/>
        <v/>
      </c>
      <c r="AQ118" s="25" t="str">
        <f t="shared" si="95"/>
        <v/>
      </c>
      <c r="AR118" s="25"/>
      <c r="AS118" s="25"/>
      <c r="AT118" s="214"/>
      <c r="AU118" s="268"/>
      <c r="AV118" s="25"/>
      <c r="AW118" s="25"/>
      <c r="AX118" s="25"/>
      <c r="AY118" s="268"/>
      <c r="AZ118" s="25"/>
      <c r="BA118" s="268"/>
      <c r="BB118" s="25"/>
      <c r="BC118" s="268"/>
      <c r="BD118" s="25"/>
      <c r="BE118" s="268"/>
      <c r="BF118" s="25"/>
      <c r="BG118" s="25"/>
      <c r="BH118" s="25"/>
      <c r="BI118" s="25"/>
      <c r="BJ118" s="25"/>
      <c r="BK118" s="25"/>
      <c r="BL118" s="25"/>
      <c r="BM118" s="25"/>
      <c r="BN118" s="25"/>
      <c r="BO118" s="268"/>
      <c r="BP118" s="25"/>
      <c r="BQ118" s="305"/>
    </row>
    <row r="119" spans="1:69" ht="18.75" customHeight="1" x14ac:dyDescent="0.3">
      <c r="A119" s="242" t="str">
        <f t="shared" si="97"/>
        <v/>
      </c>
      <c r="B119" s="242" t="str">
        <f>IF(A119="","",(COUNTIF($A$8:A119,A119))/100)</f>
        <v/>
      </c>
      <c r="C119" s="242" t="str">
        <f t="shared" si="94"/>
        <v/>
      </c>
      <c r="D119" s="267">
        <v>59</v>
      </c>
      <c r="E119" s="25"/>
      <c r="F119" s="25"/>
      <c r="G119" s="25"/>
      <c r="H119" s="25"/>
      <c r="I119" s="34"/>
      <c r="J119" s="25"/>
      <c r="K119" s="34"/>
      <c r="L119" s="34"/>
      <c r="M119" s="34"/>
      <c r="N119" s="34"/>
      <c r="O119" s="34"/>
      <c r="P119" s="184" t="str">
        <f t="shared" si="96"/>
        <v/>
      </c>
      <c r="Q119" s="25"/>
      <c r="R119" s="34"/>
      <c r="S119" s="25"/>
      <c r="T119" s="25"/>
      <c r="U119" s="34"/>
      <c r="V119" s="34"/>
      <c r="W119" s="34"/>
      <c r="X119" s="34" t="str">
        <f t="shared" si="88"/>
        <v/>
      </c>
      <c r="Y119" s="237"/>
      <c r="Z119" s="179" t="str">
        <f t="shared" si="89"/>
        <v/>
      </c>
      <c r="AA119" s="25"/>
      <c r="AB119" s="179" t="str">
        <f t="shared" si="90"/>
        <v/>
      </c>
      <c r="AC119" s="269"/>
      <c r="AD119" s="269"/>
      <c r="AE119" s="269"/>
      <c r="AF119" s="269"/>
      <c r="AG119" s="269"/>
      <c r="AH119" s="269"/>
      <c r="AI119" s="269"/>
      <c r="AJ119" s="269"/>
      <c r="AK119" s="269"/>
      <c r="AL119" s="269"/>
      <c r="AM119" s="269"/>
      <c r="AN119" s="269"/>
      <c r="AO119" s="269"/>
      <c r="AP119" s="25" t="str">
        <f t="shared" si="98"/>
        <v/>
      </c>
      <c r="AQ119" s="25" t="str">
        <f t="shared" ref="AQ119:AQ139" si="99">IF(Z119="","",IF(Z119&gt;=90,J119-2,IF(Z119&gt;=70,J119-1,J119)))</f>
        <v/>
      </c>
      <c r="AR119" s="25"/>
      <c r="AS119" s="25"/>
      <c r="AT119" s="214"/>
      <c r="AU119" s="268"/>
      <c r="AV119" s="25"/>
      <c r="AW119" s="25"/>
      <c r="AX119" s="25"/>
      <c r="AY119" s="268"/>
      <c r="AZ119" s="25"/>
      <c r="BA119" s="268"/>
      <c r="BB119" s="25"/>
      <c r="BC119" s="268"/>
      <c r="BD119" s="25"/>
      <c r="BE119" s="268"/>
      <c r="BF119" s="25"/>
      <c r="BG119" s="25"/>
      <c r="BH119" s="25"/>
      <c r="BI119" s="25"/>
      <c r="BJ119" s="25"/>
      <c r="BK119" s="25"/>
      <c r="BL119" s="25"/>
      <c r="BM119" s="25"/>
      <c r="BN119" s="25"/>
      <c r="BO119" s="268"/>
      <c r="BP119" s="25"/>
      <c r="BQ119" s="305"/>
    </row>
    <row r="120" spans="1:69" ht="18.75" customHeight="1" x14ac:dyDescent="0.3">
      <c r="A120" s="242" t="str">
        <f t="shared" si="97"/>
        <v/>
      </c>
      <c r="B120" s="242" t="str">
        <f>IF(A120="","",(COUNTIF($A$8:A120,A120))/100)</f>
        <v/>
      </c>
      <c r="C120" s="242" t="str">
        <f t="shared" si="94"/>
        <v/>
      </c>
      <c r="D120" s="267">
        <v>60</v>
      </c>
      <c r="E120" s="25"/>
      <c r="F120" s="25"/>
      <c r="G120" s="25"/>
      <c r="H120" s="25"/>
      <c r="I120" s="34"/>
      <c r="J120" s="25"/>
      <c r="K120" s="34"/>
      <c r="L120" s="34"/>
      <c r="M120" s="34"/>
      <c r="N120" s="34"/>
      <c r="O120" s="34"/>
      <c r="P120" s="184" t="str">
        <f t="shared" si="96"/>
        <v/>
      </c>
      <c r="Q120" s="25"/>
      <c r="R120" s="34"/>
      <c r="S120" s="25"/>
      <c r="T120" s="25"/>
      <c r="U120" s="34"/>
      <c r="V120" s="34"/>
      <c r="W120" s="34"/>
      <c r="X120" s="34" t="str">
        <f t="shared" si="88"/>
        <v/>
      </c>
      <c r="Y120" s="237"/>
      <c r="Z120" s="179" t="str">
        <f t="shared" si="89"/>
        <v/>
      </c>
      <c r="AA120" s="25"/>
      <c r="AB120" s="179" t="str">
        <f t="shared" si="90"/>
        <v/>
      </c>
      <c r="AC120" s="269"/>
      <c r="AD120" s="269"/>
      <c r="AE120" s="269"/>
      <c r="AF120" s="269"/>
      <c r="AG120" s="269"/>
      <c r="AH120" s="269"/>
      <c r="AI120" s="269"/>
      <c r="AJ120" s="269"/>
      <c r="AK120" s="269"/>
      <c r="AL120" s="269"/>
      <c r="AM120" s="269"/>
      <c r="AN120" s="269"/>
      <c r="AO120" s="269"/>
      <c r="AP120" s="25" t="str">
        <f t="shared" si="98"/>
        <v/>
      </c>
      <c r="AQ120" s="25" t="str">
        <f t="shared" si="99"/>
        <v/>
      </c>
      <c r="AR120" s="25"/>
      <c r="AS120" s="25"/>
      <c r="AT120" s="214"/>
      <c r="AU120" s="268"/>
      <c r="AV120" s="25"/>
      <c r="AW120" s="25"/>
      <c r="AX120" s="25"/>
      <c r="AY120" s="268"/>
      <c r="AZ120" s="25"/>
      <c r="BA120" s="268"/>
      <c r="BB120" s="25"/>
      <c r="BC120" s="268"/>
      <c r="BD120" s="25"/>
      <c r="BE120" s="268"/>
      <c r="BF120" s="25"/>
      <c r="BG120" s="25"/>
      <c r="BH120" s="25"/>
      <c r="BI120" s="25"/>
      <c r="BJ120" s="25"/>
      <c r="BK120" s="25"/>
      <c r="BL120" s="25"/>
      <c r="BM120" s="25"/>
      <c r="BN120" s="25"/>
      <c r="BO120" s="268"/>
      <c r="BP120" s="25"/>
      <c r="BQ120" s="305"/>
    </row>
    <row r="121" spans="1:69" ht="18.75" customHeight="1" x14ac:dyDescent="0.3">
      <c r="A121" s="242" t="str">
        <f t="shared" si="97"/>
        <v/>
      </c>
      <c r="B121" s="242" t="str">
        <f>IF(A121="","",(COUNTIF($A$8:A121,A121))/100)</f>
        <v/>
      </c>
      <c r="C121" s="242" t="str">
        <f t="shared" si="94"/>
        <v/>
      </c>
      <c r="D121" s="267">
        <v>61</v>
      </c>
      <c r="E121" s="25"/>
      <c r="F121" s="25"/>
      <c r="G121" s="25"/>
      <c r="H121" s="25"/>
      <c r="I121" s="34"/>
      <c r="J121" s="25"/>
      <c r="K121" s="34"/>
      <c r="L121" s="34"/>
      <c r="M121" s="34"/>
      <c r="N121" s="34"/>
      <c r="O121" s="34"/>
      <c r="P121" s="184" t="str">
        <f t="shared" si="96"/>
        <v/>
      </c>
      <c r="Q121" s="25"/>
      <c r="R121" s="34"/>
      <c r="S121" s="25"/>
      <c r="T121" s="25"/>
      <c r="U121" s="34"/>
      <c r="V121" s="34"/>
      <c r="W121" s="34"/>
      <c r="X121" s="34" t="str">
        <f t="shared" si="88"/>
        <v/>
      </c>
      <c r="Y121" s="237"/>
      <c r="Z121" s="179" t="str">
        <f t="shared" si="89"/>
        <v/>
      </c>
      <c r="AA121" s="25"/>
      <c r="AB121" s="179" t="str">
        <f t="shared" si="90"/>
        <v/>
      </c>
      <c r="AC121" s="269"/>
      <c r="AD121" s="269"/>
      <c r="AE121" s="269"/>
      <c r="AF121" s="269"/>
      <c r="AG121" s="269"/>
      <c r="AH121" s="269"/>
      <c r="AI121" s="269"/>
      <c r="AJ121" s="269"/>
      <c r="AK121" s="269"/>
      <c r="AL121" s="269"/>
      <c r="AM121" s="269"/>
      <c r="AN121" s="269"/>
      <c r="AO121" s="269"/>
      <c r="AP121" s="25" t="str">
        <f t="shared" si="98"/>
        <v/>
      </c>
      <c r="AQ121" s="25" t="str">
        <f t="shared" si="99"/>
        <v/>
      </c>
      <c r="AR121" s="25"/>
      <c r="AS121" s="25"/>
      <c r="AT121" s="214"/>
      <c r="AU121" s="268"/>
      <c r="AV121" s="25"/>
      <c r="AW121" s="25"/>
      <c r="AX121" s="25"/>
      <c r="AY121" s="268"/>
      <c r="AZ121" s="25"/>
      <c r="BA121" s="268"/>
      <c r="BB121" s="25"/>
      <c r="BC121" s="268"/>
      <c r="BD121" s="25"/>
      <c r="BE121" s="268"/>
      <c r="BF121" s="25"/>
      <c r="BG121" s="25"/>
      <c r="BH121" s="25"/>
      <c r="BI121" s="25"/>
      <c r="BJ121" s="25"/>
      <c r="BK121" s="25"/>
      <c r="BL121" s="25"/>
      <c r="BM121" s="25"/>
      <c r="BN121" s="25"/>
      <c r="BO121" s="268"/>
      <c r="BP121" s="25"/>
      <c r="BQ121" s="305"/>
    </row>
    <row r="122" spans="1:69" ht="18.75" customHeight="1" x14ac:dyDescent="0.3">
      <c r="A122" s="242" t="str">
        <f t="shared" si="97"/>
        <v/>
      </c>
      <c r="B122" s="242" t="str">
        <f>IF(A122="","",(COUNTIF($A$8:A122,A122))/100)</f>
        <v/>
      </c>
      <c r="C122" s="242" t="str">
        <f t="shared" si="94"/>
        <v/>
      </c>
      <c r="D122" s="267">
        <v>62</v>
      </c>
      <c r="E122" s="25"/>
      <c r="F122" s="25"/>
      <c r="G122" s="25"/>
      <c r="H122" s="25"/>
      <c r="I122" s="34"/>
      <c r="J122" s="25"/>
      <c r="K122" s="34"/>
      <c r="L122" s="34"/>
      <c r="M122" s="34"/>
      <c r="N122" s="34"/>
      <c r="O122" s="34"/>
      <c r="P122" s="184" t="str">
        <f t="shared" si="96"/>
        <v/>
      </c>
      <c r="Q122" s="25"/>
      <c r="R122" s="34"/>
      <c r="S122" s="25"/>
      <c r="T122" s="25"/>
      <c r="U122" s="34"/>
      <c r="V122" s="34"/>
      <c r="W122" s="34"/>
      <c r="X122" s="34" t="str">
        <f t="shared" si="88"/>
        <v/>
      </c>
      <c r="Y122" s="237"/>
      <c r="Z122" s="179" t="str">
        <f t="shared" si="89"/>
        <v/>
      </c>
      <c r="AA122" s="25"/>
      <c r="AB122" s="179" t="str">
        <f t="shared" si="90"/>
        <v/>
      </c>
      <c r="AC122" s="269"/>
      <c r="AD122" s="269"/>
      <c r="AE122" s="269"/>
      <c r="AF122" s="269"/>
      <c r="AG122" s="269"/>
      <c r="AH122" s="269"/>
      <c r="AI122" s="269"/>
      <c r="AJ122" s="269"/>
      <c r="AK122" s="269"/>
      <c r="AL122" s="269"/>
      <c r="AM122" s="269"/>
      <c r="AN122" s="269"/>
      <c r="AO122" s="269"/>
      <c r="AP122" s="25" t="str">
        <f t="shared" si="98"/>
        <v/>
      </c>
      <c r="AQ122" s="25" t="str">
        <f t="shared" si="99"/>
        <v/>
      </c>
      <c r="AR122" s="25"/>
      <c r="AS122" s="25"/>
      <c r="AT122" s="214"/>
      <c r="AU122" s="268"/>
      <c r="AV122" s="25"/>
      <c r="AW122" s="25"/>
      <c r="AX122" s="25"/>
      <c r="AY122" s="268"/>
      <c r="AZ122" s="25"/>
      <c r="BA122" s="268"/>
      <c r="BB122" s="25"/>
      <c r="BC122" s="268"/>
      <c r="BD122" s="25"/>
      <c r="BE122" s="268"/>
      <c r="BF122" s="25"/>
      <c r="BG122" s="25"/>
      <c r="BH122" s="25"/>
      <c r="BI122" s="25"/>
      <c r="BJ122" s="25"/>
      <c r="BK122" s="25"/>
      <c r="BL122" s="25"/>
      <c r="BM122" s="25"/>
      <c r="BN122" s="25"/>
      <c r="BO122" s="268"/>
      <c r="BP122" s="25"/>
      <c r="BQ122" s="305"/>
    </row>
    <row r="123" spans="1:69" ht="18.75" customHeight="1" x14ac:dyDescent="0.3">
      <c r="A123" s="242" t="str">
        <f t="shared" si="97"/>
        <v/>
      </c>
      <c r="B123" s="242" t="str">
        <f>IF(A123="","",(COUNTIF($A$8:A123,A123))/100)</f>
        <v/>
      </c>
      <c r="C123" s="242" t="str">
        <f t="shared" si="94"/>
        <v/>
      </c>
      <c r="D123" s="267">
        <v>63</v>
      </c>
      <c r="E123" s="25"/>
      <c r="F123" s="25"/>
      <c r="G123" s="25"/>
      <c r="H123" s="25"/>
      <c r="I123" s="34"/>
      <c r="J123" s="25"/>
      <c r="K123" s="34"/>
      <c r="L123" s="34"/>
      <c r="M123" s="34"/>
      <c r="N123" s="34"/>
      <c r="O123" s="34"/>
      <c r="P123" s="184" t="str">
        <f t="shared" si="96"/>
        <v/>
      </c>
      <c r="Q123" s="25"/>
      <c r="R123" s="34"/>
      <c r="S123" s="25"/>
      <c r="T123" s="25"/>
      <c r="U123" s="34"/>
      <c r="V123" s="34"/>
      <c r="W123" s="34"/>
      <c r="X123" s="34" t="str">
        <f t="shared" si="88"/>
        <v/>
      </c>
      <c r="Y123" s="237"/>
      <c r="Z123" s="179" t="str">
        <f t="shared" si="89"/>
        <v/>
      </c>
      <c r="AA123" s="25"/>
      <c r="AB123" s="179" t="str">
        <f t="shared" si="90"/>
        <v/>
      </c>
      <c r="AC123" s="269"/>
      <c r="AD123" s="269"/>
      <c r="AE123" s="269"/>
      <c r="AF123" s="269"/>
      <c r="AG123" s="269"/>
      <c r="AH123" s="269"/>
      <c r="AI123" s="269"/>
      <c r="AJ123" s="269"/>
      <c r="AK123" s="269"/>
      <c r="AL123" s="269"/>
      <c r="AM123" s="269"/>
      <c r="AN123" s="269"/>
      <c r="AO123" s="269"/>
      <c r="AP123" s="25" t="str">
        <f t="shared" si="98"/>
        <v/>
      </c>
      <c r="AQ123" s="25" t="str">
        <f t="shared" si="99"/>
        <v/>
      </c>
      <c r="AR123" s="25"/>
      <c r="AS123" s="25"/>
      <c r="AT123" s="214"/>
      <c r="AU123" s="268"/>
      <c r="AV123" s="25"/>
      <c r="AW123" s="25"/>
      <c r="AX123" s="25"/>
      <c r="AY123" s="268"/>
      <c r="AZ123" s="25"/>
      <c r="BA123" s="268"/>
      <c r="BB123" s="25"/>
      <c r="BC123" s="268"/>
      <c r="BD123" s="25"/>
      <c r="BE123" s="268"/>
      <c r="BF123" s="25"/>
      <c r="BG123" s="25"/>
      <c r="BH123" s="25"/>
      <c r="BI123" s="25"/>
      <c r="BJ123" s="25"/>
      <c r="BK123" s="25"/>
      <c r="BL123" s="25"/>
      <c r="BM123" s="25"/>
      <c r="BN123" s="25"/>
      <c r="BO123" s="268"/>
      <c r="BP123" s="25"/>
      <c r="BQ123" s="305"/>
    </row>
    <row r="124" spans="1:69" ht="18.75" customHeight="1" x14ac:dyDescent="0.3">
      <c r="A124" s="242" t="str">
        <f t="shared" si="97"/>
        <v/>
      </c>
      <c r="B124" s="242" t="str">
        <f>IF(A124="","",(COUNTIF($A$8:A124,A124))/100)</f>
        <v/>
      </c>
      <c r="C124" s="242" t="str">
        <f t="shared" si="94"/>
        <v/>
      </c>
      <c r="D124" s="267">
        <v>64</v>
      </c>
      <c r="E124" s="25"/>
      <c r="F124" s="25"/>
      <c r="G124" s="25"/>
      <c r="H124" s="25"/>
      <c r="I124" s="34"/>
      <c r="J124" s="25"/>
      <c r="K124" s="34"/>
      <c r="L124" s="34"/>
      <c r="M124" s="34"/>
      <c r="N124" s="34"/>
      <c r="O124" s="34"/>
      <c r="P124" s="184" t="str">
        <f t="shared" si="96"/>
        <v/>
      </c>
      <c r="Q124" s="25"/>
      <c r="R124" s="34"/>
      <c r="S124" s="25"/>
      <c r="T124" s="25"/>
      <c r="U124" s="34"/>
      <c r="V124" s="34"/>
      <c r="W124" s="34"/>
      <c r="X124" s="34" t="str">
        <f t="shared" si="88"/>
        <v/>
      </c>
      <c r="Y124" s="237"/>
      <c r="Z124" s="179" t="str">
        <f t="shared" si="89"/>
        <v/>
      </c>
      <c r="AA124" s="25"/>
      <c r="AB124" s="179" t="str">
        <f t="shared" si="90"/>
        <v/>
      </c>
      <c r="AC124" s="269"/>
      <c r="AD124" s="269"/>
      <c r="AE124" s="269"/>
      <c r="AF124" s="269"/>
      <c r="AG124" s="269"/>
      <c r="AH124" s="269"/>
      <c r="AI124" s="269"/>
      <c r="AJ124" s="269"/>
      <c r="AK124" s="269"/>
      <c r="AL124" s="269"/>
      <c r="AM124" s="269"/>
      <c r="AN124" s="269"/>
      <c r="AO124" s="269"/>
      <c r="AP124" s="25" t="str">
        <f t="shared" si="98"/>
        <v/>
      </c>
      <c r="AQ124" s="25" t="str">
        <f t="shared" si="99"/>
        <v/>
      </c>
      <c r="AR124" s="25"/>
      <c r="AS124" s="25"/>
      <c r="AT124" s="214"/>
      <c r="AU124" s="268"/>
      <c r="AV124" s="25"/>
      <c r="AW124" s="25"/>
      <c r="AX124" s="25"/>
      <c r="AY124" s="268"/>
      <c r="AZ124" s="25"/>
      <c r="BA124" s="268"/>
      <c r="BB124" s="25"/>
      <c r="BC124" s="268"/>
      <c r="BD124" s="25"/>
      <c r="BE124" s="268"/>
      <c r="BF124" s="25"/>
      <c r="BG124" s="25"/>
      <c r="BH124" s="25"/>
      <c r="BI124" s="25"/>
      <c r="BJ124" s="25"/>
      <c r="BK124" s="25"/>
      <c r="BL124" s="25"/>
      <c r="BM124" s="25"/>
      <c r="BN124" s="25"/>
      <c r="BO124" s="268"/>
      <c r="BP124" s="25"/>
      <c r="BQ124" s="305"/>
    </row>
    <row r="125" spans="1:69" ht="18.75" customHeight="1" x14ac:dyDescent="0.3">
      <c r="A125" s="242" t="str">
        <f t="shared" si="97"/>
        <v/>
      </c>
      <c r="B125" s="242" t="str">
        <f>IF(A125="","",(COUNTIF($A$8:A125,A125))/100)</f>
        <v/>
      </c>
      <c r="C125" s="242" t="str">
        <f t="shared" si="94"/>
        <v/>
      </c>
      <c r="D125" s="267">
        <v>65</v>
      </c>
      <c r="E125" s="25"/>
      <c r="F125" s="25"/>
      <c r="G125" s="25"/>
      <c r="H125" s="25"/>
      <c r="I125" s="34"/>
      <c r="J125" s="25"/>
      <c r="K125" s="34"/>
      <c r="L125" s="34"/>
      <c r="M125" s="34"/>
      <c r="N125" s="34"/>
      <c r="O125" s="34"/>
      <c r="P125" s="184" t="str">
        <f t="shared" ref="P125:P160" si="100">IF(OR(I125="",M125=""),"",I125*M125)</f>
        <v/>
      </c>
      <c r="Q125" s="25"/>
      <c r="R125" s="34"/>
      <c r="S125" s="25"/>
      <c r="T125" s="25"/>
      <c r="U125" s="34"/>
      <c r="V125" s="34"/>
      <c r="W125" s="34"/>
      <c r="X125" s="34" t="str">
        <f t="shared" si="88"/>
        <v/>
      </c>
      <c r="Y125" s="237"/>
      <c r="Z125" s="179" t="str">
        <f t="shared" si="89"/>
        <v/>
      </c>
      <c r="AA125" s="25"/>
      <c r="AB125" s="179" t="str">
        <f t="shared" si="90"/>
        <v/>
      </c>
      <c r="AC125" s="269"/>
      <c r="AD125" s="269"/>
      <c r="AE125" s="269"/>
      <c r="AF125" s="269"/>
      <c r="AG125" s="269"/>
      <c r="AH125" s="269"/>
      <c r="AI125" s="269"/>
      <c r="AJ125" s="269"/>
      <c r="AK125" s="269"/>
      <c r="AL125" s="269"/>
      <c r="AM125" s="269"/>
      <c r="AN125" s="269"/>
      <c r="AO125" s="269"/>
      <c r="AP125" s="25" t="str">
        <f t="shared" si="98"/>
        <v/>
      </c>
      <c r="AQ125" s="25" t="str">
        <f t="shared" si="99"/>
        <v/>
      </c>
      <c r="AR125" s="25"/>
      <c r="AS125" s="25"/>
      <c r="AT125" s="214"/>
      <c r="AU125" s="268"/>
      <c r="AV125" s="25"/>
      <c r="AW125" s="25"/>
      <c r="AX125" s="25"/>
      <c r="AY125" s="268"/>
      <c r="AZ125" s="25"/>
      <c r="BA125" s="268"/>
      <c r="BB125" s="25"/>
      <c r="BC125" s="268"/>
      <c r="BD125" s="25"/>
      <c r="BE125" s="268"/>
      <c r="BF125" s="25"/>
      <c r="BG125" s="25"/>
      <c r="BH125" s="25"/>
      <c r="BI125" s="25"/>
      <c r="BJ125" s="25"/>
      <c r="BK125" s="25"/>
      <c r="BL125" s="25"/>
      <c r="BM125" s="25"/>
      <c r="BN125" s="25"/>
      <c r="BO125" s="268"/>
      <c r="BP125" s="25"/>
      <c r="BQ125" s="305"/>
    </row>
    <row r="126" spans="1:69" ht="18.75" customHeight="1" x14ac:dyDescent="0.3">
      <c r="A126" s="242" t="str">
        <f t="shared" si="97"/>
        <v/>
      </c>
      <c r="B126" s="242" t="str">
        <f>IF(A126="","",(COUNTIF($A$8:A126,A126))/100)</f>
        <v/>
      </c>
      <c r="C126" s="242" t="str">
        <f t="shared" si="94"/>
        <v/>
      </c>
      <c r="D126" s="267">
        <v>66</v>
      </c>
      <c r="E126" s="25"/>
      <c r="F126" s="25"/>
      <c r="G126" s="25"/>
      <c r="H126" s="25"/>
      <c r="I126" s="34"/>
      <c r="J126" s="25"/>
      <c r="K126" s="34"/>
      <c r="L126" s="34"/>
      <c r="M126" s="34"/>
      <c r="N126" s="34"/>
      <c r="O126" s="34"/>
      <c r="P126" s="184" t="str">
        <f t="shared" si="100"/>
        <v/>
      </c>
      <c r="Q126" s="25"/>
      <c r="R126" s="34"/>
      <c r="S126" s="25"/>
      <c r="T126" s="25"/>
      <c r="U126" s="34"/>
      <c r="V126" s="34"/>
      <c r="W126" s="34"/>
      <c r="X126" s="34" t="str">
        <f t="shared" si="88"/>
        <v/>
      </c>
      <c r="Y126" s="237"/>
      <c r="Z126" s="179" t="str">
        <f t="shared" si="89"/>
        <v/>
      </c>
      <c r="AA126" s="25"/>
      <c r="AB126" s="179" t="str">
        <f t="shared" si="90"/>
        <v/>
      </c>
      <c r="AC126" s="269"/>
      <c r="AD126" s="269"/>
      <c r="AE126" s="269"/>
      <c r="AF126" s="269"/>
      <c r="AG126" s="269"/>
      <c r="AH126" s="269"/>
      <c r="AI126" s="269"/>
      <c r="AJ126" s="269"/>
      <c r="AK126" s="269"/>
      <c r="AL126" s="269"/>
      <c r="AM126" s="269"/>
      <c r="AN126" s="269"/>
      <c r="AO126" s="269"/>
      <c r="AP126" s="25" t="str">
        <f t="shared" si="98"/>
        <v/>
      </c>
      <c r="AQ126" s="25" t="str">
        <f t="shared" si="99"/>
        <v/>
      </c>
      <c r="AR126" s="25"/>
      <c r="AS126" s="25"/>
      <c r="AT126" s="214"/>
      <c r="AU126" s="268"/>
      <c r="AV126" s="25"/>
      <c r="AW126" s="25"/>
      <c r="AX126" s="25"/>
      <c r="AY126" s="268"/>
      <c r="AZ126" s="25"/>
      <c r="BA126" s="268"/>
      <c r="BB126" s="25"/>
      <c r="BC126" s="268"/>
      <c r="BD126" s="25"/>
      <c r="BE126" s="268"/>
      <c r="BF126" s="25"/>
      <c r="BG126" s="25"/>
      <c r="BH126" s="25"/>
      <c r="BI126" s="25"/>
      <c r="BJ126" s="25"/>
      <c r="BK126" s="25"/>
      <c r="BL126" s="25"/>
      <c r="BM126" s="25"/>
      <c r="BN126" s="25"/>
      <c r="BO126" s="268"/>
      <c r="BP126" s="25"/>
      <c r="BQ126" s="305"/>
    </row>
    <row r="127" spans="1:69" ht="18.75" customHeight="1" x14ac:dyDescent="0.3">
      <c r="A127" s="242" t="str">
        <f t="shared" si="97"/>
        <v/>
      </c>
      <c r="B127" s="242" t="str">
        <f>IF(A127="","",(COUNTIF($A$8:A127,A127))/100)</f>
        <v/>
      </c>
      <c r="C127" s="242" t="str">
        <f t="shared" ref="C127:C160" si="101">IFERROR(A127+B127,"")</f>
        <v/>
      </c>
      <c r="D127" s="267">
        <v>67</v>
      </c>
      <c r="E127" s="25"/>
      <c r="F127" s="25"/>
      <c r="G127" s="25"/>
      <c r="H127" s="25"/>
      <c r="I127" s="34"/>
      <c r="J127" s="25"/>
      <c r="K127" s="34"/>
      <c r="L127" s="34"/>
      <c r="M127" s="34"/>
      <c r="N127" s="34"/>
      <c r="O127" s="34"/>
      <c r="P127" s="184" t="str">
        <f t="shared" si="100"/>
        <v/>
      </c>
      <c r="Q127" s="25"/>
      <c r="R127" s="34"/>
      <c r="S127" s="25"/>
      <c r="T127" s="25"/>
      <c r="U127" s="34"/>
      <c r="V127" s="34"/>
      <c r="W127" s="34"/>
      <c r="X127" s="34" t="str">
        <f t="shared" si="88"/>
        <v/>
      </c>
      <c r="Y127" s="237"/>
      <c r="Z127" s="179" t="str">
        <f t="shared" si="89"/>
        <v/>
      </c>
      <c r="AA127" s="25"/>
      <c r="AB127" s="179" t="str">
        <f t="shared" si="90"/>
        <v/>
      </c>
      <c r="AC127" s="269"/>
      <c r="AD127" s="269"/>
      <c r="AE127" s="269"/>
      <c r="AF127" s="269"/>
      <c r="AG127" s="269"/>
      <c r="AH127" s="269"/>
      <c r="AI127" s="269"/>
      <c r="AJ127" s="269"/>
      <c r="AK127" s="269"/>
      <c r="AL127" s="269"/>
      <c r="AM127" s="269"/>
      <c r="AN127" s="269"/>
      <c r="AO127" s="269"/>
      <c r="AP127" s="25" t="str">
        <f t="shared" si="98"/>
        <v/>
      </c>
      <c r="AQ127" s="25" t="str">
        <f t="shared" si="99"/>
        <v/>
      </c>
      <c r="AR127" s="25"/>
      <c r="AS127" s="25"/>
      <c r="AT127" s="214"/>
      <c r="AU127" s="268"/>
      <c r="AV127" s="25"/>
      <c r="AW127" s="25"/>
      <c r="AX127" s="25"/>
      <c r="AY127" s="268"/>
      <c r="AZ127" s="25"/>
      <c r="BA127" s="268"/>
      <c r="BB127" s="25"/>
      <c r="BC127" s="268"/>
      <c r="BD127" s="25"/>
      <c r="BE127" s="268"/>
      <c r="BF127" s="25"/>
      <c r="BG127" s="25"/>
      <c r="BH127" s="25"/>
      <c r="BI127" s="25"/>
      <c r="BJ127" s="25"/>
      <c r="BK127" s="25"/>
      <c r="BL127" s="25"/>
      <c r="BM127" s="25"/>
      <c r="BN127" s="25"/>
      <c r="BO127" s="268"/>
      <c r="BP127" s="25"/>
      <c r="BQ127" s="305"/>
    </row>
    <row r="128" spans="1:69" ht="18.75" customHeight="1" x14ac:dyDescent="0.3">
      <c r="A128" s="242" t="str">
        <f t="shared" si="97"/>
        <v/>
      </c>
      <c r="B128" s="242" t="str">
        <f>IF(A128="","",(COUNTIF($A$8:A128,A128))/100)</f>
        <v/>
      </c>
      <c r="C128" s="242" t="str">
        <f t="shared" si="101"/>
        <v/>
      </c>
      <c r="D128" s="267">
        <v>68</v>
      </c>
      <c r="E128" s="25"/>
      <c r="F128" s="25"/>
      <c r="G128" s="25"/>
      <c r="H128" s="25"/>
      <c r="I128" s="34"/>
      <c r="J128" s="25"/>
      <c r="K128" s="34"/>
      <c r="L128" s="34"/>
      <c r="M128" s="34"/>
      <c r="N128" s="34"/>
      <c r="O128" s="34"/>
      <c r="P128" s="184" t="str">
        <f t="shared" si="100"/>
        <v/>
      </c>
      <c r="Q128" s="25"/>
      <c r="R128" s="34"/>
      <c r="S128" s="25"/>
      <c r="T128" s="25"/>
      <c r="U128" s="34"/>
      <c r="V128" s="34"/>
      <c r="W128" s="34"/>
      <c r="X128" s="34" t="str">
        <f t="shared" si="88"/>
        <v/>
      </c>
      <c r="Y128" s="237"/>
      <c r="Z128" s="179" t="str">
        <f t="shared" si="89"/>
        <v/>
      </c>
      <c r="AA128" s="25"/>
      <c r="AB128" s="179" t="str">
        <f t="shared" si="90"/>
        <v/>
      </c>
      <c r="AC128" s="269"/>
      <c r="AD128" s="269"/>
      <c r="AE128" s="269"/>
      <c r="AF128" s="269"/>
      <c r="AG128" s="269"/>
      <c r="AH128" s="269"/>
      <c r="AI128" s="269"/>
      <c r="AJ128" s="269"/>
      <c r="AK128" s="269"/>
      <c r="AL128" s="269"/>
      <c r="AM128" s="269"/>
      <c r="AN128" s="269"/>
      <c r="AO128" s="269"/>
      <c r="AP128" s="25" t="str">
        <f t="shared" si="98"/>
        <v/>
      </c>
      <c r="AQ128" s="25" t="str">
        <f t="shared" si="99"/>
        <v/>
      </c>
      <c r="AR128" s="25"/>
      <c r="AS128" s="25"/>
      <c r="AT128" s="214"/>
      <c r="AU128" s="268"/>
      <c r="AV128" s="25"/>
      <c r="AW128" s="25"/>
      <c r="AX128" s="25"/>
      <c r="AY128" s="268"/>
      <c r="AZ128" s="25"/>
      <c r="BA128" s="268"/>
      <c r="BB128" s="25"/>
      <c r="BC128" s="268"/>
      <c r="BD128" s="25"/>
      <c r="BE128" s="268"/>
      <c r="BF128" s="25"/>
      <c r="BG128" s="25"/>
      <c r="BH128" s="25"/>
      <c r="BI128" s="25"/>
      <c r="BJ128" s="25"/>
      <c r="BK128" s="25"/>
      <c r="BL128" s="25"/>
      <c r="BM128" s="25"/>
      <c r="BN128" s="25"/>
      <c r="BO128" s="268"/>
      <c r="BP128" s="25"/>
      <c r="BQ128" s="305"/>
    </row>
    <row r="129" spans="1:69" ht="18.75" customHeight="1" x14ac:dyDescent="0.3">
      <c r="A129" s="242" t="str">
        <f t="shared" si="97"/>
        <v/>
      </c>
      <c r="B129" s="242" t="str">
        <f>IF(A129="","",(COUNTIF($A$8:A129,A129))/100)</f>
        <v/>
      </c>
      <c r="C129" s="242" t="str">
        <f t="shared" si="101"/>
        <v/>
      </c>
      <c r="D129" s="267">
        <v>69</v>
      </c>
      <c r="E129" s="25"/>
      <c r="F129" s="25"/>
      <c r="G129" s="25"/>
      <c r="H129" s="25"/>
      <c r="I129" s="34"/>
      <c r="J129" s="25"/>
      <c r="K129" s="34"/>
      <c r="L129" s="34"/>
      <c r="M129" s="34"/>
      <c r="N129" s="34"/>
      <c r="O129" s="34"/>
      <c r="P129" s="184" t="str">
        <f t="shared" si="100"/>
        <v/>
      </c>
      <c r="Q129" s="25"/>
      <c r="R129" s="34"/>
      <c r="S129" s="25"/>
      <c r="T129" s="25"/>
      <c r="U129" s="34"/>
      <c r="V129" s="34"/>
      <c r="W129" s="34"/>
      <c r="X129" s="34" t="str">
        <f t="shared" si="88"/>
        <v/>
      </c>
      <c r="Y129" s="237"/>
      <c r="Z129" s="179" t="str">
        <f t="shared" si="89"/>
        <v/>
      </c>
      <c r="AA129" s="25"/>
      <c r="AB129" s="179" t="str">
        <f t="shared" si="90"/>
        <v/>
      </c>
      <c r="AC129" s="269"/>
      <c r="AD129" s="269"/>
      <c r="AE129" s="269"/>
      <c r="AF129" s="269"/>
      <c r="AG129" s="269"/>
      <c r="AH129" s="269"/>
      <c r="AI129" s="269"/>
      <c r="AJ129" s="269"/>
      <c r="AK129" s="269"/>
      <c r="AL129" s="269"/>
      <c r="AM129" s="269"/>
      <c r="AN129" s="269"/>
      <c r="AO129" s="269"/>
      <c r="AP129" s="25" t="str">
        <f t="shared" si="98"/>
        <v/>
      </c>
      <c r="AQ129" s="25" t="str">
        <f t="shared" si="99"/>
        <v/>
      </c>
      <c r="AR129" s="25"/>
      <c r="AS129" s="25"/>
      <c r="AT129" s="214"/>
      <c r="AU129" s="268"/>
      <c r="AV129" s="25"/>
      <c r="AW129" s="25"/>
      <c r="AX129" s="25"/>
      <c r="AY129" s="268"/>
      <c r="AZ129" s="25"/>
      <c r="BA129" s="268"/>
      <c r="BB129" s="25"/>
      <c r="BC129" s="268"/>
      <c r="BD129" s="25"/>
      <c r="BE129" s="268"/>
      <c r="BF129" s="25"/>
      <c r="BG129" s="25"/>
      <c r="BH129" s="25"/>
      <c r="BI129" s="25"/>
      <c r="BJ129" s="25"/>
      <c r="BK129" s="25"/>
      <c r="BL129" s="25"/>
      <c r="BM129" s="25"/>
      <c r="BN129" s="25"/>
      <c r="BO129" s="268"/>
      <c r="BP129" s="25"/>
      <c r="BQ129" s="305"/>
    </row>
    <row r="130" spans="1:69" ht="18.75" customHeight="1" x14ac:dyDescent="0.3">
      <c r="A130" s="242" t="str">
        <f t="shared" si="97"/>
        <v/>
      </c>
      <c r="B130" s="242" t="str">
        <f>IF(A130="","",(COUNTIF($A$8:A130,A130))/100)</f>
        <v/>
      </c>
      <c r="C130" s="242" t="str">
        <f t="shared" si="101"/>
        <v/>
      </c>
      <c r="D130" s="267">
        <v>70</v>
      </c>
      <c r="E130" s="25"/>
      <c r="F130" s="25"/>
      <c r="G130" s="25"/>
      <c r="H130" s="25"/>
      <c r="I130" s="34"/>
      <c r="J130" s="25"/>
      <c r="K130" s="34"/>
      <c r="L130" s="34"/>
      <c r="M130" s="34"/>
      <c r="N130" s="34"/>
      <c r="O130" s="34"/>
      <c r="P130" s="184" t="str">
        <f t="shared" si="100"/>
        <v/>
      </c>
      <c r="Q130" s="25"/>
      <c r="R130" s="34"/>
      <c r="S130" s="25"/>
      <c r="T130" s="25"/>
      <c r="U130" s="34"/>
      <c r="V130" s="34"/>
      <c r="W130" s="34"/>
      <c r="X130" s="34" t="str">
        <f t="shared" ref="X130:X156" si="102">IF(AND(U130="PREVENTIVO",V130="AUTOMÁTICO"),"50%",IF(AND(U130="PREVENTIVO",V130="MANUAL"),"40%",IF(AND(U130="DETECTIVO",V130="AUTOMÁTICO"),"40%",IF(AND(U130="DETECTIVO",V130="MANUAL"),"30%",IF(AND(U130="CORRECTIVO",V130="AUTOMÁTICO"),"35%",IF(AND(U130="CORRECTIVO",V130="MANUAL"),"25%",""))))))</f>
        <v/>
      </c>
      <c r="Y130" s="237"/>
      <c r="Z130" s="179" t="str">
        <f t="shared" ref="Z130:Z150" si="103">IFERROR(IF(Y130="","",IF(Y130&lt;=0.2,"MUY BAJA",IF(Y130&lt;=0.4,"BAJA",IF(Y130&lt;=0.6,"MEDIA",IF(Y130&lt;=0.8,"ALTA",IF(Y130=1,"MUY ALTA")))))),"")</f>
        <v/>
      </c>
      <c r="AA130" s="25"/>
      <c r="AB130" s="179" t="str">
        <f t="shared" ref="AB130:AB148" si="104">IFERROR(IF(AA130="","",IF(AA130&lt;=0.2,"LEVE",IF(AA130&lt;=0.4,"MENOR",IF(AA130&lt;=0.6,"MODERADO",IF(AA130&lt;=0.8,"MAYOR",IF(AA130=1,"CATASTRÓFICO")))))),"")</f>
        <v/>
      </c>
      <c r="AC130" s="269"/>
      <c r="AD130" s="269"/>
      <c r="AE130" s="269"/>
      <c r="AF130" s="269"/>
      <c r="AG130" s="269"/>
      <c r="AH130" s="269"/>
      <c r="AI130" s="269"/>
      <c r="AJ130" s="269"/>
      <c r="AK130" s="269"/>
      <c r="AL130" s="269"/>
      <c r="AM130" s="269"/>
      <c r="AN130" s="269"/>
      <c r="AO130" s="269"/>
      <c r="AP130" s="25" t="str">
        <f t="shared" si="98"/>
        <v/>
      </c>
      <c r="AQ130" s="25" t="str">
        <f t="shared" si="99"/>
        <v/>
      </c>
      <c r="AR130" s="25"/>
      <c r="AS130" s="25"/>
      <c r="AT130" s="214"/>
      <c r="AU130" s="268"/>
      <c r="AV130" s="25"/>
      <c r="AW130" s="25"/>
      <c r="AX130" s="25"/>
      <c r="AY130" s="268"/>
      <c r="AZ130" s="25"/>
      <c r="BA130" s="268"/>
      <c r="BB130" s="25"/>
      <c r="BC130" s="268"/>
      <c r="BD130" s="25"/>
      <c r="BE130" s="268"/>
      <c r="BF130" s="25"/>
      <c r="BG130" s="25"/>
      <c r="BH130" s="25"/>
      <c r="BI130" s="25"/>
      <c r="BJ130" s="25"/>
      <c r="BK130" s="25"/>
      <c r="BL130" s="25"/>
      <c r="BM130" s="25"/>
      <c r="BN130" s="25"/>
      <c r="BO130" s="268"/>
      <c r="BP130" s="25"/>
      <c r="BQ130" s="305"/>
    </row>
    <row r="131" spans="1:69" ht="18.75" customHeight="1" x14ac:dyDescent="0.3">
      <c r="A131" s="242" t="str">
        <f t="shared" si="97"/>
        <v/>
      </c>
      <c r="B131" s="242" t="str">
        <f>IF(A131="","",(COUNTIF($A$8:A131,A131))/100)</f>
        <v/>
      </c>
      <c r="C131" s="242" t="str">
        <f t="shared" si="101"/>
        <v/>
      </c>
      <c r="D131" s="267">
        <v>71</v>
      </c>
      <c r="E131" s="25"/>
      <c r="F131" s="25"/>
      <c r="G131" s="25"/>
      <c r="H131" s="25"/>
      <c r="I131" s="34"/>
      <c r="J131" s="25"/>
      <c r="K131" s="34"/>
      <c r="L131" s="34"/>
      <c r="M131" s="34"/>
      <c r="N131" s="34"/>
      <c r="O131" s="34"/>
      <c r="P131" s="184" t="str">
        <f t="shared" si="100"/>
        <v/>
      </c>
      <c r="Q131" s="25"/>
      <c r="R131" s="34"/>
      <c r="S131" s="25"/>
      <c r="T131" s="25"/>
      <c r="U131" s="34"/>
      <c r="V131" s="34"/>
      <c r="W131" s="34"/>
      <c r="X131" s="34" t="str">
        <f t="shared" si="102"/>
        <v/>
      </c>
      <c r="Y131" s="237"/>
      <c r="Z131" s="179" t="str">
        <f t="shared" si="103"/>
        <v/>
      </c>
      <c r="AA131" s="25"/>
      <c r="AB131" s="179" t="str">
        <f t="shared" si="104"/>
        <v/>
      </c>
      <c r="AC131" s="269"/>
      <c r="AD131" s="269"/>
      <c r="AE131" s="269"/>
      <c r="AF131" s="269"/>
      <c r="AG131" s="269"/>
      <c r="AH131" s="269"/>
      <c r="AI131" s="269"/>
      <c r="AJ131" s="269"/>
      <c r="AK131" s="269"/>
      <c r="AL131" s="269"/>
      <c r="AM131" s="269"/>
      <c r="AN131" s="269"/>
      <c r="AO131" s="269"/>
      <c r="AP131" s="25" t="str">
        <f t="shared" si="98"/>
        <v/>
      </c>
      <c r="AQ131" s="25" t="str">
        <f t="shared" si="99"/>
        <v/>
      </c>
      <c r="AR131" s="25"/>
      <c r="AS131" s="25"/>
      <c r="AT131" s="214"/>
      <c r="AU131" s="268"/>
      <c r="AV131" s="25"/>
      <c r="AW131" s="25"/>
      <c r="AX131" s="25"/>
      <c r="AY131" s="268"/>
      <c r="AZ131" s="25"/>
      <c r="BA131" s="268"/>
      <c r="BB131" s="25"/>
      <c r="BC131" s="268"/>
      <c r="BD131" s="25"/>
      <c r="BE131" s="268"/>
      <c r="BF131" s="25"/>
      <c r="BG131" s="25"/>
      <c r="BH131" s="25"/>
      <c r="BI131" s="25"/>
      <c r="BJ131" s="25"/>
      <c r="BK131" s="25"/>
      <c r="BL131" s="25"/>
      <c r="BM131" s="25"/>
      <c r="BN131" s="25"/>
      <c r="BO131" s="268"/>
      <c r="BP131" s="25"/>
      <c r="BQ131" s="305"/>
    </row>
    <row r="132" spans="1:69" ht="18.75" customHeight="1" x14ac:dyDescent="0.3">
      <c r="A132" s="242" t="str">
        <f t="shared" si="97"/>
        <v/>
      </c>
      <c r="B132" s="242" t="str">
        <f>IF(A132="","",(COUNTIF($A$8:A132,A132))/100)</f>
        <v/>
      </c>
      <c r="C132" s="242" t="str">
        <f t="shared" si="101"/>
        <v/>
      </c>
      <c r="D132" s="267">
        <v>72</v>
      </c>
      <c r="E132" s="25"/>
      <c r="F132" s="25"/>
      <c r="G132" s="25"/>
      <c r="H132" s="25"/>
      <c r="I132" s="34"/>
      <c r="J132" s="25"/>
      <c r="K132" s="34"/>
      <c r="L132" s="34"/>
      <c r="M132" s="34"/>
      <c r="N132" s="34"/>
      <c r="O132" s="34"/>
      <c r="P132" s="184" t="str">
        <f t="shared" si="100"/>
        <v/>
      </c>
      <c r="Q132" s="25"/>
      <c r="R132" s="34"/>
      <c r="S132" s="25"/>
      <c r="T132" s="25"/>
      <c r="U132" s="34"/>
      <c r="V132" s="34"/>
      <c r="W132" s="34"/>
      <c r="X132" s="34" t="str">
        <f t="shared" si="102"/>
        <v/>
      </c>
      <c r="Y132" s="237"/>
      <c r="Z132" s="179" t="str">
        <f t="shared" si="103"/>
        <v/>
      </c>
      <c r="AA132" s="25"/>
      <c r="AB132" s="179" t="str">
        <f t="shared" si="104"/>
        <v/>
      </c>
      <c r="AC132" s="269"/>
      <c r="AD132" s="269"/>
      <c r="AE132" s="269"/>
      <c r="AF132" s="269"/>
      <c r="AG132" s="269"/>
      <c r="AH132" s="269"/>
      <c r="AI132" s="269"/>
      <c r="AJ132" s="269"/>
      <c r="AK132" s="269"/>
      <c r="AL132" s="269"/>
      <c r="AM132" s="269"/>
      <c r="AN132" s="269"/>
      <c r="AO132" s="269"/>
      <c r="AP132" s="25" t="str">
        <f t="shared" si="98"/>
        <v/>
      </c>
      <c r="AQ132" s="25" t="str">
        <f t="shared" si="99"/>
        <v/>
      </c>
      <c r="AR132" s="25"/>
      <c r="AS132" s="25"/>
      <c r="AT132" s="214"/>
      <c r="AU132" s="268"/>
      <c r="AV132" s="25"/>
      <c r="AW132" s="25"/>
      <c r="AX132" s="25"/>
      <c r="AY132" s="268"/>
      <c r="AZ132" s="25"/>
      <c r="BA132" s="268"/>
      <c r="BB132" s="25"/>
      <c r="BC132" s="268"/>
      <c r="BD132" s="25"/>
      <c r="BE132" s="268"/>
      <c r="BF132" s="25"/>
      <c r="BG132" s="25"/>
      <c r="BH132" s="25"/>
      <c r="BI132" s="25"/>
      <c r="BJ132" s="25"/>
      <c r="BK132" s="25"/>
      <c r="BL132" s="25"/>
      <c r="BM132" s="25"/>
      <c r="BN132" s="25"/>
      <c r="BO132" s="268"/>
      <c r="BP132" s="25"/>
      <c r="BQ132" s="305"/>
    </row>
    <row r="133" spans="1:69" ht="18.75" customHeight="1" x14ac:dyDescent="0.3">
      <c r="A133" s="242" t="str">
        <f t="shared" si="97"/>
        <v/>
      </c>
      <c r="B133" s="242" t="str">
        <f>IF(A133="","",(COUNTIF($A$8:A133,A133))/100)</f>
        <v/>
      </c>
      <c r="C133" s="242" t="str">
        <f t="shared" si="101"/>
        <v/>
      </c>
      <c r="D133" s="267">
        <v>73</v>
      </c>
      <c r="E133" s="25"/>
      <c r="F133" s="25"/>
      <c r="G133" s="25"/>
      <c r="H133" s="25"/>
      <c r="I133" s="34"/>
      <c r="J133" s="25"/>
      <c r="K133" s="34"/>
      <c r="L133" s="34"/>
      <c r="M133" s="34"/>
      <c r="N133" s="34"/>
      <c r="O133" s="34"/>
      <c r="P133" s="184" t="str">
        <f t="shared" si="100"/>
        <v/>
      </c>
      <c r="Q133" s="25"/>
      <c r="R133" s="34"/>
      <c r="S133" s="25"/>
      <c r="T133" s="25"/>
      <c r="U133" s="34"/>
      <c r="V133" s="34"/>
      <c r="W133" s="34"/>
      <c r="X133" s="34" t="str">
        <f t="shared" si="102"/>
        <v/>
      </c>
      <c r="Y133" s="237"/>
      <c r="Z133" s="179" t="str">
        <f t="shared" si="103"/>
        <v/>
      </c>
      <c r="AA133" s="25"/>
      <c r="AB133" s="179" t="str">
        <f t="shared" si="104"/>
        <v/>
      </c>
      <c r="AC133" s="269"/>
      <c r="AD133" s="269"/>
      <c r="AE133" s="269"/>
      <c r="AF133" s="269"/>
      <c r="AG133" s="269"/>
      <c r="AH133" s="269"/>
      <c r="AI133" s="269"/>
      <c r="AJ133" s="269"/>
      <c r="AK133" s="269"/>
      <c r="AL133" s="269"/>
      <c r="AM133" s="269"/>
      <c r="AN133" s="269"/>
      <c r="AO133" s="269"/>
      <c r="AP133" s="25" t="str">
        <f t="shared" si="98"/>
        <v/>
      </c>
      <c r="AQ133" s="25" t="str">
        <f t="shared" si="99"/>
        <v/>
      </c>
      <c r="AR133" s="25"/>
      <c r="AS133" s="25"/>
      <c r="AT133" s="214"/>
      <c r="AU133" s="268"/>
      <c r="AV133" s="25"/>
      <c r="AW133" s="25"/>
      <c r="AX133" s="25"/>
      <c r="AY133" s="268"/>
      <c r="AZ133" s="25"/>
      <c r="BA133" s="268"/>
      <c r="BB133" s="25"/>
      <c r="BC133" s="268"/>
      <c r="BD133" s="25"/>
      <c r="BE133" s="268"/>
      <c r="BF133" s="25"/>
      <c r="BG133" s="25"/>
      <c r="BH133" s="25"/>
      <c r="BI133" s="25"/>
      <c r="BJ133" s="25"/>
      <c r="BK133" s="25"/>
      <c r="BL133" s="25"/>
      <c r="BM133" s="25"/>
      <c r="BN133" s="25"/>
      <c r="BO133" s="268"/>
      <c r="BP133" s="25"/>
      <c r="BQ133" s="305"/>
    </row>
    <row r="134" spans="1:69" ht="18.75" customHeight="1" x14ac:dyDescent="0.3">
      <c r="A134" s="242" t="str">
        <f t="shared" si="97"/>
        <v/>
      </c>
      <c r="B134" s="242" t="str">
        <f>IF(A134="","",(COUNTIF($A$8:A134,A134))/100)</f>
        <v/>
      </c>
      <c r="C134" s="242" t="str">
        <f t="shared" si="101"/>
        <v/>
      </c>
      <c r="D134" s="267">
        <v>74</v>
      </c>
      <c r="E134" s="25"/>
      <c r="F134" s="25"/>
      <c r="G134" s="25"/>
      <c r="H134" s="25"/>
      <c r="I134" s="34"/>
      <c r="J134" s="25"/>
      <c r="K134" s="34"/>
      <c r="L134" s="34"/>
      <c r="M134" s="34"/>
      <c r="N134" s="34"/>
      <c r="O134" s="34"/>
      <c r="P134" s="184" t="str">
        <f t="shared" si="100"/>
        <v/>
      </c>
      <c r="Q134" s="25"/>
      <c r="R134" s="34"/>
      <c r="S134" s="25"/>
      <c r="T134" s="25"/>
      <c r="U134" s="34"/>
      <c r="V134" s="34"/>
      <c r="W134" s="34"/>
      <c r="X134" s="34" t="str">
        <f t="shared" si="102"/>
        <v/>
      </c>
      <c r="Y134" s="237"/>
      <c r="Z134" s="179" t="str">
        <f t="shared" si="103"/>
        <v/>
      </c>
      <c r="AA134" s="25"/>
      <c r="AB134" s="179" t="str">
        <f t="shared" si="104"/>
        <v/>
      </c>
      <c r="AC134" s="269"/>
      <c r="AD134" s="269"/>
      <c r="AE134" s="269"/>
      <c r="AF134" s="269"/>
      <c r="AG134" s="269"/>
      <c r="AH134" s="269"/>
      <c r="AI134" s="269"/>
      <c r="AJ134" s="269"/>
      <c r="AK134" s="269"/>
      <c r="AL134" s="269"/>
      <c r="AM134" s="269"/>
      <c r="AN134" s="269"/>
      <c r="AO134" s="269"/>
      <c r="AP134" s="25" t="str">
        <f t="shared" si="98"/>
        <v/>
      </c>
      <c r="AQ134" s="25" t="str">
        <f t="shared" si="99"/>
        <v/>
      </c>
      <c r="AR134" s="25"/>
      <c r="AS134" s="25"/>
      <c r="AT134" s="214"/>
      <c r="AU134" s="268"/>
      <c r="AV134" s="25"/>
      <c r="AW134" s="25"/>
      <c r="AX134" s="25"/>
      <c r="AY134" s="268"/>
      <c r="AZ134" s="25"/>
      <c r="BA134" s="268"/>
      <c r="BB134" s="25"/>
      <c r="BC134" s="268"/>
      <c r="BD134" s="25"/>
      <c r="BE134" s="268"/>
      <c r="BF134" s="25"/>
      <c r="BG134" s="25"/>
      <c r="BH134" s="25"/>
      <c r="BI134" s="25"/>
      <c r="BJ134" s="25"/>
      <c r="BK134" s="25"/>
      <c r="BL134" s="25"/>
      <c r="BM134" s="25"/>
      <c r="BN134" s="25"/>
      <c r="BO134" s="268"/>
      <c r="BP134" s="25"/>
      <c r="BQ134" s="305"/>
    </row>
    <row r="135" spans="1:69" ht="18.75" customHeight="1" x14ac:dyDescent="0.3">
      <c r="A135" s="242" t="str">
        <f t="shared" ref="A135:A160" si="105">IF(AND(AP135=1,AR135=1),1,IF(AND(AP135=1,AR135=2),2,IF(AND(AP135=1,AR135=3),3,IF(AND(AP135=1,AR135=4),4,IF(AND(AP135=1,AR135=5),5,IF(AND(AP135=2,AR135=1),6,IF(AND(AP135=2,AR135=2),7,IF(AND(AP135=2,AR135=3),8,IF(AND(AP135=2,AR135=4),9,IF(AND(AP135=2,AR135=5),10,IF(AND(AP135=3,AR135=1),11,IF(AND(AP135=3,AR135=2),12,IF(AND(AP135=3,AR135=3),13,IF(AND(AP135=3,AR135=4),14,IF(AND(AP135=3,AR135=5),15,IF(AND(AP135=4,AR135=1),16,IF(AND(AP135=4,AR135=2),17,IF(AND(AP135=4,AR135=3),18,IF(AND(AP135=4,AR135=4),19,IF(AND(AP135=4,AR135=5),20,IF(AND(AP135=5,AR135=1),21,IF(AND(AP135=5,AR135=2),22,IF(AND(AP135=5,AR135=3),23,IF(AND(AP135=5,AR135=4),24,IF(AND(AP135=5,AR135=5),25,"")))))))))))))))))))))))))</f>
        <v/>
      </c>
      <c r="B135" s="242" t="str">
        <f>IF(A135="","",(COUNTIF($A$8:A135,A135))/100)</f>
        <v/>
      </c>
      <c r="C135" s="242" t="str">
        <f t="shared" si="101"/>
        <v/>
      </c>
      <c r="D135" s="267">
        <v>75</v>
      </c>
      <c r="E135" s="25"/>
      <c r="F135" s="25"/>
      <c r="G135" s="25"/>
      <c r="H135" s="25"/>
      <c r="I135" s="34"/>
      <c r="J135" s="25"/>
      <c r="K135" s="34"/>
      <c r="L135" s="34"/>
      <c r="M135" s="34"/>
      <c r="N135" s="34"/>
      <c r="O135" s="34"/>
      <c r="P135" s="184" t="str">
        <f t="shared" si="100"/>
        <v/>
      </c>
      <c r="Q135" s="25"/>
      <c r="R135" s="34"/>
      <c r="S135" s="25"/>
      <c r="T135" s="25"/>
      <c r="U135" s="34"/>
      <c r="V135" s="34"/>
      <c r="W135" s="34"/>
      <c r="X135" s="34" t="str">
        <f t="shared" si="102"/>
        <v/>
      </c>
      <c r="Y135" s="237"/>
      <c r="Z135" s="179" t="str">
        <f t="shared" si="103"/>
        <v/>
      </c>
      <c r="AA135" s="25"/>
      <c r="AB135" s="179" t="str">
        <f t="shared" si="104"/>
        <v/>
      </c>
      <c r="AC135" s="269"/>
      <c r="AD135" s="269"/>
      <c r="AE135" s="269"/>
      <c r="AF135" s="269"/>
      <c r="AG135" s="269"/>
      <c r="AH135" s="269"/>
      <c r="AI135" s="269"/>
      <c r="AJ135" s="269"/>
      <c r="AK135" s="269"/>
      <c r="AL135" s="269"/>
      <c r="AM135" s="269"/>
      <c r="AN135" s="269"/>
      <c r="AO135" s="269"/>
      <c r="AP135" s="25" t="str">
        <f t="shared" si="98"/>
        <v/>
      </c>
      <c r="AQ135" s="25" t="str">
        <f t="shared" si="99"/>
        <v/>
      </c>
      <c r="AR135" s="25"/>
      <c r="AS135" s="25"/>
      <c r="AT135" s="214"/>
      <c r="AU135" s="268"/>
      <c r="AV135" s="25"/>
      <c r="AW135" s="25"/>
      <c r="AX135" s="25"/>
      <c r="AY135" s="268"/>
      <c r="AZ135" s="25"/>
      <c r="BA135" s="268"/>
      <c r="BB135" s="25"/>
      <c r="BC135" s="268"/>
      <c r="BD135" s="25"/>
      <c r="BE135" s="268"/>
      <c r="BF135" s="25"/>
      <c r="BG135" s="25"/>
      <c r="BH135" s="25"/>
      <c r="BI135" s="25"/>
      <c r="BJ135" s="25"/>
      <c r="BK135" s="25"/>
      <c r="BL135" s="25"/>
      <c r="BM135" s="25"/>
      <c r="BN135" s="25"/>
      <c r="BO135" s="268"/>
      <c r="BP135" s="25"/>
      <c r="BQ135" s="305"/>
    </row>
    <row r="136" spans="1:69" ht="18.75" customHeight="1" x14ac:dyDescent="0.3">
      <c r="A136" s="242" t="str">
        <f t="shared" si="105"/>
        <v/>
      </c>
      <c r="B136" s="242" t="str">
        <f>IF(A136="","",(COUNTIF($A$8:A136,A136))/100)</f>
        <v/>
      </c>
      <c r="C136" s="242" t="str">
        <f t="shared" si="101"/>
        <v/>
      </c>
      <c r="D136" s="267">
        <v>76</v>
      </c>
      <c r="E136" s="25"/>
      <c r="F136" s="25"/>
      <c r="G136" s="25"/>
      <c r="H136" s="25"/>
      <c r="I136" s="34"/>
      <c r="J136" s="25"/>
      <c r="K136" s="34"/>
      <c r="L136" s="34"/>
      <c r="M136" s="34"/>
      <c r="N136" s="34"/>
      <c r="O136" s="34"/>
      <c r="P136" s="184" t="str">
        <f t="shared" si="100"/>
        <v/>
      </c>
      <c r="Q136" s="25"/>
      <c r="R136" s="34"/>
      <c r="S136" s="25"/>
      <c r="T136" s="25"/>
      <c r="U136" s="34"/>
      <c r="V136" s="34"/>
      <c r="W136" s="34"/>
      <c r="X136" s="34" t="str">
        <f t="shared" si="102"/>
        <v/>
      </c>
      <c r="Y136" s="237"/>
      <c r="Z136" s="179" t="str">
        <f t="shared" si="103"/>
        <v/>
      </c>
      <c r="AA136" s="25"/>
      <c r="AB136" s="179" t="str">
        <f t="shared" si="104"/>
        <v/>
      </c>
      <c r="AC136" s="269"/>
      <c r="AD136" s="269"/>
      <c r="AE136" s="269"/>
      <c r="AF136" s="269"/>
      <c r="AG136" s="269"/>
      <c r="AH136" s="269"/>
      <c r="AI136" s="269"/>
      <c r="AJ136" s="269"/>
      <c r="AK136" s="269"/>
      <c r="AL136" s="269"/>
      <c r="AM136" s="269"/>
      <c r="AN136" s="269"/>
      <c r="AO136" s="269"/>
      <c r="AP136" s="25" t="str">
        <f t="shared" si="98"/>
        <v/>
      </c>
      <c r="AQ136" s="25" t="str">
        <f t="shared" si="99"/>
        <v/>
      </c>
      <c r="AR136" s="25"/>
      <c r="AS136" s="25"/>
      <c r="AT136" s="214"/>
      <c r="AU136" s="268"/>
      <c r="AV136" s="25"/>
      <c r="AW136" s="25"/>
      <c r="AX136" s="25"/>
      <c r="AY136" s="268"/>
      <c r="AZ136" s="25"/>
      <c r="BA136" s="268"/>
      <c r="BB136" s="25"/>
      <c r="BC136" s="268"/>
      <c r="BD136" s="25"/>
      <c r="BE136" s="268"/>
      <c r="BF136" s="25"/>
      <c r="BG136" s="25"/>
      <c r="BH136" s="25"/>
      <c r="BI136" s="25"/>
      <c r="BJ136" s="25"/>
      <c r="BK136" s="25"/>
      <c r="BL136" s="25"/>
      <c r="BM136" s="25"/>
      <c r="BN136" s="25"/>
      <c r="BO136" s="268"/>
      <c r="BP136" s="25"/>
      <c r="BQ136" s="305"/>
    </row>
    <row r="137" spans="1:69" ht="18.75" customHeight="1" x14ac:dyDescent="0.3">
      <c r="A137" s="242" t="str">
        <f t="shared" si="105"/>
        <v/>
      </c>
      <c r="B137" s="242" t="str">
        <f>IF(A137="","",(COUNTIF($A$8:A137,A137))/100)</f>
        <v/>
      </c>
      <c r="C137" s="242" t="str">
        <f t="shared" si="101"/>
        <v/>
      </c>
      <c r="D137" s="267">
        <v>77</v>
      </c>
      <c r="E137" s="25"/>
      <c r="F137" s="25"/>
      <c r="G137" s="25"/>
      <c r="H137" s="25"/>
      <c r="I137" s="34"/>
      <c r="J137" s="25"/>
      <c r="K137" s="34"/>
      <c r="L137" s="34"/>
      <c r="M137" s="34"/>
      <c r="N137" s="34"/>
      <c r="O137" s="34"/>
      <c r="P137" s="184" t="str">
        <f t="shared" si="100"/>
        <v/>
      </c>
      <c r="Q137" s="25"/>
      <c r="R137" s="34"/>
      <c r="S137" s="25"/>
      <c r="T137" s="25"/>
      <c r="U137" s="34"/>
      <c r="V137" s="34"/>
      <c r="W137" s="34"/>
      <c r="X137" s="34" t="str">
        <f t="shared" si="102"/>
        <v/>
      </c>
      <c r="Y137" s="237"/>
      <c r="Z137" s="179" t="str">
        <f t="shared" si="103"/>
        <v/>
      </c>
      <c r="AA137" s="25"/>
      <c r="AB137" s="179" t="str">
        <f t="shared" si="104"/>
        <v/>
      </c>
      <c r="AC137" s="269"/>
      <c r="AD137" s="269"/>
      <c r="AE137" s="269"/>
      <c r="AF137" s="269"/>
      <c r="AG137" s="269"/>
      <c r="AH137" s="269"/>
      <c r="AI137" s="269"/>
      <c r="AJ137" s="269"/>
      <c r="AK137" s="269"/>
      <c r="AL137" s="269"/>
      <c r="AM137" s="269"/>
      <c r="AN137" s="269"/>
      <c r="AO137" s="269"/>
      <c r="AP137" s="25" t="str">
        <f t="shared" si="98"/>
        <v/>
      </c>
      <c r="AQ137" s="25" t="str">
        <f t="shared" si="99"/>
        <v/>
      </c>
      <c r="AR137" s="25"/>
      <c r="AS137" s="25"/>
      <c r="AT137" s="214"/>
      <c r="AU137" s="268"/>
      <c r="AV137" s="25"/>
      <c r="AW137" s="25"/>
      <c r="AX137" s="25"/>
      <c r="AY137" s="268"/>
      <c r="AZ137" s="25"/>
      <c r="BA137" s="268"/>
      <c r="BB137" s="25"/>
      <c r="BC137" s="268"/>
      <c r="BD137" s="25"/>
      <c r="BE137" s="268"/>
      <c r="BF137" s="25"/>
      <c r="BG137" s="25"/>
      <c r="BH137" s="25"/>
      <c r="BI137" s="25"/>
      <c r="BJ137" s="25"/>
      <c r="BK137" s="25"/>
      <c r="BL137" s="25"/>
      <c r="BM137" s="25"/>
      <c r="BN137" s="25"/>
      <c r="BO137" s="268"/>
      <c r="BP137" s="25"/>
      <c r="BQ137" s="305"/>
    </row>
    <row r="138" spans="1:69" ht="18.75" customHeight="1" x14ac:dyDescent="0.3">
      <c r="A138" s="242" t="str">
        <f t="shared" si="105"/>
        <v/>
      </c>
      <c r="B138" s="242" t="str">
        <f>IF(A138="","",(COUNTIF($A$8:A138,A138))/100)</f>
        <v/>
      </c>
      <c r="C138" s="242" t="str">
        <f t="shared" si="101"/>
        <v/>
      </c>
      <c r="D138" s="267">
        <v>78</v>
      </c>
      <c r="E138" s="25"/>
      <c r="F138" s="25"/>
      <c r="G138" s="25"/>
      <c r="H138" s="25"/>
      <c r="I138" s="34"/>
      <c r="J138" s="25"/>
      <c r="K138" s="34"/>
      <c r="L138" s="34"/>
      <c r="M138" s="34"/>
      <c r="N138" s="34"/>
      <c r="O138" s="34"/>
      <c r="P138" s="184" t="str">
        <f t="shared" si="100"/>
        <v/>
      </c>
      <c r="Q138" s="25"/>
      <c r="R138" s="34"/>
      <c r="S138" s="25"/>
      <c r="T138" s="25"/>
      <c r="U138" s="34"/>
      <c r="V138" s="34"/>
      <c r="W138" s="34"/>
      <c r="X138" s="34" t="str">
        <f t="shared" si="102"/>
        <v/>
      </c>
      <c r="Y138" s="237"/>
      <c r="Z138" s="179" t="str">
        <f t="shared" si="103"/>
        <v/>
      </c>
      <c r="AA138" s="25"/>
      <c r="AB138" s="179" t="str">
        <f t="shared" si="104"/>
        <v/>
      </c>
      <c r="AC138" s="269"/>
      <c r="AD138" s="269"/>
      <c r="AE138" s="269"/>
      <c r="AF138" s="269"/>
      <c r="AG138" s="269"/>
      <c r="AH138" s="269"/>
      <c r="AI138" s="269"/>
      <c r="AJ138" s="269"/>
      <c r="AK138" s="269"/>
      <c r="AL138" s="269"/>
      <c r="AM138" s="269"/>
      <c r="AN138" s="269"/>
      <c r="AO138" s="269"/>
      <c r="AP138" s="25" t="str">
        <f t="shared" si="98"/>
        <v/>
      </c>
      <c r="AQ138" s="25" t="str">
        <f t="shared" si="99"/>
        <v/>
      </c>
      <c r="AR138" s="25"/>
      <c r="AS138" s="25"/>
      <c r="AT138" s="214"/>
      <c r="AU138" s="268"/>
      <c r="AV138" s="25"/>
      <c r="AW138" s="25"/>
      <c r="AX138" s="25"/>
      <c r="AY138" s="268"/>
      <c r="AZ138" s="25"/>
      <c r="BA138" s="268"/>
      <c r="BB138" s="25"/>
      <c r="BC138" s="268"/>
      <c r="BD138" s="25"/>
      <c r="BE138" s="268"/>
      <c r="BF138" s="25"/>
      <c r="BG138" s="25"/>
      <c r="BH138" s="25"/>
      <c r="BI138" s="25"/>
      <c r="BJ138" s="25"/>
      <c r="BK138" s="25"/>
      <c r="BL138" s="25"/>
      <c r="BM138" s="25"/>
      <c r="BN138" s="25"/>
      <c r="BO138" s="268"/>
      <c r="BP138" s="25"/>
      <c r="BQ138" s="305"/>
    </row>
    <row r="139" spans="1:69" ht="18.75" customHeight="1" x14ac:dyDescent="0.3">
      <c r="A139" s="242" t="str">
        <f t="shared" si="105"/>
        <v/>
      </c>
      <c r="B139" s="242" t="str">
        <f>IF(A139="","",(COUNTIF($A$8:A139,A139))/100)</f>
        <v/>
      </c>
      <c r="C139" s="242" t="str">
        <f t="shared" si="101"/>
        <v/>
      </c>
      <c r="D139" s="267">
        <v>79</v>
      </c>
      <c r="E139" s="25"/>
      <c r="F139" s="25"/>
      <c r="G139" s="25"/>
      <c r="H139" s="25"/>
      <c r="I139" s="34"/>
      <c r="J139" s="25"/>
      <c r="K139" s="34"/>
      <c r="L139" s="34"/>
      <c r="M139" s="34"/>
      <c r="N139" s="34"/>
      <c r="O139" s="34"/>
      <c r="P139" s="184" t="str">
        <f t="shared" si="100"/>
        <v/>
      </c>
      <c r="Q139" s="25"/>
      <c r="R139" s="34"/>
      <c r="S139" s="25"/>
      <c r="T139" s="25"/>
      <c r="U139" s="34"/>
      <c r="V139" s="34"/>
      <c r="W139" s="34"/>
      <c r="X139" s="34" t="str">
        <f t="shared" si="102"/>
        <v/>
      </c>
      <c r="Y139" s="237"/>
      <c r="Z139" s="179" t="str">
        <f t="shared" si="103"/>
        <v/>
      </c>
      <c r="AA139" s="25"/>
      <c r="AB139" s="179" t="str">
        <f t="shared" si="104"/>
        <v/>
      </c>
      <c r="AC139" s="269"/>
      <c r="AD139" s="269"/>
      <c r="AE139" s="269"/>
      <c r="AF139" s="269"/>
      <c r="AG139" s="269"/>
      <c r="AH139" s="269"/>
      <c r="AI139" s="269"/>
      <c r="AJ139" s="269"/>
      <c r="AK139" s="269"/>
      <c r="AL139" s="269"/>
      <c r="AM139" s="269"/>
      <c r="AN139" s="269"/>
      <c r="AO139" s="269"/>
      <c r="AP139" s="25" t="str">
        <f t="shared" si="98"/>
        <v/>
      </c>
      <c r="AQ139" s="25" t="str">
        <f t="shared" si="99"/>
        <v/>
      </c>
      <c r="AR139" s="25"/>
      <c r="AS139" s="25"/>
      <c r="AT139" s="214"/>
      <c r="AU139" s="268"/>
      <c r="AV139" s="25"/>
      <c r="AW139" s="25"/>
      <c r="AX139" s="25"/>
      <c r="AY139" s="268"/>
      <c r="AZ139" s="25"/>
      <c r="BA139" s="268"/>
      <c r="BB139" s="25"/>
      <c r="BC139" s="268"/>
      <c r="BD139" s="25"/>
      <c r="BE139" s="268"/>
      <c r="BF139" s="25"/>
      <c r="BG139" s="25"/>
      <c r="BH139" s="25"/>
      <c r="BI139" s="25"/>
      <c r="BJ139" s="25"/>
      <c r="BK139" s="25"/>
      <c r="BL139" s="25"/>
      <c r="BM139" s="25"/>
      <c r="BN139" s="25"/>
      <c r="BO139" s="268"/>
      <c r="BP139" s="25"/>
      <c r="BQ139" s="305"/>
    </row>
    <row r="140" spans="1:69" ht="18.75" customHeight="1" x14ac:dyDescent="0.3">
      <c r="A140" s="242" t="str">
        <f t="shared" si="105"/>
        <v/>
      </c>
      <c r="B140" s="242" t="str">
        <f>IF(A140="","",(COUNTIF($A$8:A140,A140))/100)</f>
        <v/>
      </c>
      <c r="C140" s="242" t="str">
        <f t="shared" si="101"/>
        <v/>
      </c>
      <c r="D140" s="267">
        <v>80</v>
      </c>
      <c r="E140" s="25"/>
      <c r="F140" s="25"/>
      <c r="G140" s="25"/>
      <c r="H140" s="25"/>
      <c r="I140" s="34"/>
      <c r="J140" s="25"/>
      <c r="K140" s="34"/>
      <c r="L140" s="34"/>
      <c r="M140" s="34"/>
      <c r="N140" s="34"/>
      <c r="O140" s="34"/>
      <c r="P140" s="184" t="str">
        <f t="shared" si="100"/>
        <v/>
      </c>
      <c r="Q140" s="25"/>
      <c r="R140" s="34"/>
      <c r="S140" s="25"/>
      <c r="T140" s="25"/>
      <c r="U140" s="34"/>
      <c r="V140" s="34"/>
      <c r="W140" s="34"/>
      <c r="X140" s="34" t="str">
        <f t="shared" si="102"/>
        <v/>
      </c>
      <c r="Y140" s="237"/>
      <c r="Z140" s="179" t="str">
        <f t="shared" si="103"/>
        <v/>
      </c>
      <c r="AA140" s="25"/>
      <c r="AB140" s="179" t="str">
        <f t="shared" si="104"/>
        <v/>
      </c>
      <c r="AC140" s="269"/>
      <c r="AD140" s="269"/>
      <c r="AE140" s="269"/>
      <c r="AF140" s="269"/>
      <c r="AG140" s="269"/>
      <c r="AH140" s="269"/>
      <c r="AI140" s="269"/>
      <c r="AJ140" s="269"/>
      <c r="AK140" s="269"/>
      <c r="AL140" s="269"/>
      <c r="AM140" s="269"/>
      <c r="AN140" s="269"/>
      <c r="AO140" s="269"/>
      <c r="AP140" s="25" t="str">
        <f t="shared" ref="AP140:AQ160" si="106">IF(Y140="","",IF(Y140&gt;=90,I140-2,IF(Y140&gt;=70,I140-1,I140)))</f>
        <v/>
      </c>
      <c r="AQ140" s="25" t="str">
        <f t="shared" si="106"/>
        <v/>
      </c>
      <c r="AR140" s="25"/>
      <c r="AS140" s="25"/>
      <c r="AT140" s="214"/>
      <c r="AU140" s="268"/>
      <c r="AV140" s="25"/>
      <c r="AW140" s="25"/>
      <c r="AX140" s="25"/>
      <c r="AY140" s="268"/>
      <c r="AZ140" s="25"/>
      <c r="BA140" s="268"/>
      <c r="BB140" s="25"/>
      <c r="BC140" s="268"/>
      <c r="BD140" s="25"/>
      <c r="BE140" s="268"/>
      <c r="BF140" s="25"/>
      <c r="BG140" s="25"/>
      <c r="BH140" s="25"/>
      <c r="BI140" s="25"/>
      <c r="BJ140" s="25"/>
      <c r="BK140" s="25"/>
      <c r="BL140" s="25"/>
      <c r="BM140" s="25"/>
      <c r="BN140" s="25"/>
      <c r="BO140" s="268"/>
      <c r="BP140" s="25"/>
      <c r="BQ140" s="305"/>
    </row>
    <row r="141" spans="1:69" ht="18.75" customHeight="1" x14ac:dyDescent="0.3">
      <c r="A141" s="242" t="str">
        <f t="shared" si="105"/>
        <v/>
      </c>
      <c r="B141" s="242" t="str">
        <f>IF(A141="","",(COUNTIF($A$8:A141,A141))/100)</f>
        <v/>
      </c>
      <c r="C141" s="242" t="str">
        <f t="shared" si="101"/>
        <v/>
      </c>
      <c r="D141" s="267">
        <v>81</v>
      </c>
      <c r="E141" s="25"/>
      <c r="F141" s="25"/>
      <c r="G141" s="25"/>
      <c r="H141" s="25"/>
      <c r="I141" s="34"/>
      <c r="J141" s="25"/>
      <c r="K141" s="34"/>
      <c r="L141" s="34"/>
      <c r="M141" s="34"/>
      <c r="N141" s="34"/>
      <c r="O141" s="34"/>
      <c r="P141" s="184" t="str">
        <f t="shared" si="100"/>
        <v/>
      </c>
      <c r="Q141" s="25"/>
      <c r="R141" s="34"/>
      <c r="S141" s="25"/>
      <c r="T141" s="25"/>
      <c r="U141" s="34"/>
      <c r="V141" s="34"/>
      <c r="W141" s="34"/>
      <c r="X141" s="34" t="str">
        <f t="shared" si="102"/>
        <v/>
      </c>
      <c r="Y141" s="237"/>
      <c r="Z141" s="179" t="str">
        <f t="shared" si="103"/>
        <v/>
      </c>
      <c r="AA141" s="25"/>
      <c r="AB141" s="179" t="str">
        <f t="shared" si="104"/>
        <v/>
      </c>
      <c r="AC141" s="269"/>
      <c r="AD141" s="269"/>
      <c r="AE141" s="269"/>
      <c r="AF141" s="269"/>
      <c r="AG141" s="269"/>
      <c r="AH141" s="269"/>
      <c r="AI141" s="269"/>
      <c r="AJ141" s="269"/>
      <c r="AK141" s="269"/>
      <c r="AL141" s="269"/>
      <c r="AM141" s="269"/>
      <c r="AN141" s="269"/>
      <c r="AO141" s="269"/>
      <c r="AP141" s="25" t="str">
        <f t="shared" si="106"/>
        <v/>
      </c>
      <c r="AQ141" s="25" t="str">
        <f t="shared" si="106"/>
        <v/>
      </c>
      <c r="AR141" s="25"/>
      <c r="AS141" s="25"/>
      <c r="AT141" s="214"/>
      <c r="AU141" s="268"/>
      <c r="AV141" s="25"/>
      <c r="AW141" s="25"/>
      <c r="AX141" s="25"/>
      <c r="AY141" s="268"/>
      <c r="AZ141" s="25"/>
      <c r="BA141" s="268"/>
      <c r="BB141" s="25"/>
      <c r="BC141" s="268"/>
      <c r="BD141" s="25"/>
      <c r="BE141" s="268"/>
      <c r="BF141" s="25"/>
      <c r="BG141" s="25"/>
      <c r="BH141" s="25"/>
      <c r="BI141" s="25"/>
      <c r="BJ141" s="25"/>
      <c r="BK141" s="25"/>
      <c r="BL141" s="25"/>
      <c r="BM141" s="25"/>
      <c r="BN141" s="25"/>
      <c r="BO141" s="268"/>
      <c r="BP141" s="25"/>
      <c r="BQ141" s="305"/>
    </row>
    <row r="142" spans="1:69" ht="18.75" customHeight="1" x14ac:dyDescent="0.3">
      <c r="A142" s="242" t="str">
        <f t="shared" si="105"/>
        <v/>
      </c>
      <c r="B142" s="242" t="str">
        <f>IF(A142="","",(COUNTIF($A$8:A142,A142))/100)</f>
        <v/>
      </c>
      <c r="C142" s="242" t="str">
        <f t="shared" si="101"/>
        <v/>
      </c>
      <c r="D142" s="267">
        <v>82</v>
      </c>
      <c r="E142" s="25"/>
      <c r="F142" s="25"/>
      <c r="G142" s="25"/>
      <c r="H142" s="25"/>
      <c r="I142" s="34"/>
      <c r="J142" s="25"/>
      <c r="K142" s="34"/>
      <c r="L142" s="34"/>
      <c r="M142" s="34"/>
      <c r="N142" s="34"/>
      <c r="O142" s="34"/>
      <c r="P142" s="184" t="str">
        <f t="shared" si="100"/>
        <v/>
      </c>
      <c r="Q142" s="25"/>
      <c r="R142" s="34"/>
      <c r="S142" s="25"/>
      <c r="T142" s="25"/>
      <c r="U142" s="34"/>
      <c r="V142" s="34"/>
      <c r="W142" s="34"/>
      <c r="X142" s="34" t="str">
        <f t="shared" si="102"/>
        <v/>
      </c>
      <c r="Y142" s="237"/>
      <c r="Z142" s="179" t="str">
        <f t="shared" si="103"/>
        <v/>
      </c>
      <c r="AA142" s="25"/>
      <c r="AB142" s="179" t="str">
        <f t="shared" si="104"/>
        <v/>
      </c>
      <c r="AC142" s="269"/>
      <c r="AD142" s="269"/>
      <c r="AE142" s="269"/>
      <c r="AF142" s="269"/>
      <c r="AG142" s="269"/>
      <c r="AH142" s="269"/>
      <c r="AI142" s="269"/>
      <c r="AJ142" s="269"/>
      <c r="AK142" s="269"/>
      <c r="AL142" s="269"/>
      <c r="AM142" s="269"/>
      <c r="AN142" s="269"/>
      <c r="AO142" s="269"/>
      <c r="AP142" s="25" t="str">
        <f t="shared" si="106"/>
        <v/>
      </c>
      <c r="AQ142" s="25" t="str">
        <f t="shared" si="106"/>
        <v/>
      </c>
      <c r="AR142" s="25"/>
      <c r="AS142" s="25"/>
      <c r="AT142" s="214"/>
      <c r="AU142" s="268"/>
      <c r="AV142" s="25"/>
      <c r="AW142" s="25"/>
      <c r="AX142" s="25"/>
      <c r="AY142" s="268"/>
      <c r="AZ142" s="25"/>
      <c r="BA142" s="268"/>
      <c r="BB142" s="25"/>
      <c r="BC142" s="268"/>
      <c r="BD142" s="25"/>
      <c r="BE142" s="268"/>
      <c r="BF142" s="25"/>
      <c r="BG142" s="25"/>
      <c r="BH142" s="25"/>
      <c r="BI142" s="25"/>
      <c r="BJ142" s="25"/>
      <c r="BK142" s="25"/>
      <c r="BL142" s="25"/>
      <c r="BM142" s="25"/>
      <c r="BN142" s="25"/>
      <c r="BO142" s="268"/>
      <c r="BP142" s="25"/>
      <c r="BQ142" s="305"/>
    </row>
    <row r="143" spans="1:69" ht="18.75" customHeight="1" x14ac:dyDescent="0.3">
      <c r="A143" s="242" t="str">
        <f t="shared" si="105"/>
        <v/>
      </c>
      <c r="B143" s="242" t="str">
        <f>IF(A143="","",(COUNTIF($A$8:A143,A143))/100)</f>
        <v/>
      </c>
      <c r="C143" s="242" t="str">
        <f t="shared" si="101"/>
        <v/>
      </c>
      <c r="D143" s="267">
        <v>83</v>
      </c>
      <c r="E143" s="25"/>
      <c r="F143" s="25"/>
      <c r="G143" s="25"/>
      <c r="H143" s="25"/>
      <c r="I143" s="34"/>
      <c r="J143" s="25"/>
      <c r="K143" s="34"/>
      <c r="L143" s="34"/>
      <c r="M143" s="34"/>
      <c r="N143" s="34"/>
      <c r="O143" s="34"/>
      <c r="P143" s="184" t="str">
        <f t="shared" si="100"/>
        <v/>
      </c>
      <c r="Q143" s="25"/>
      <c r="R143" s="34"/>
      <c r="S143" s="25"/>
      <c r="T143" s="25"/>
      <c r="U143" s="34"/>
      <c r="V143" s="34"/>
      <c r="W143" s="34"/>
      <c r="X143" s="34" t="str">
        <f t="shared" si="102"/>
        <v/>
      </c>
      <c r="Y143" s="237"/>
      <c r="Z143" s="179" t="str">
        <f t="shared" si="103"/>
        <v/>
      </c>
      <c r="AA143" s="25"/>
      <c r="AB143" s="179" t="str">
        <f t="shared" si="104"/>
        <v/>
      </c>
      <c r="AC143" s="269"/>
      <c r="AD143" s="269"/>
      <c r="AE143" s="269"/>
      <c r="AF143" s="269"/>
      <c r="AG143" s="269"/>
      <c r="AH143" s="269"/>
      <c r="AI143" s="269"/>
      <c r="AJ143" s="269"/>
      <c r="AK143" s="269"/>
      <c r="AL143" s="269"/>
      <c r="AM143" s="269"/>
      <c r="AN143" s="269"/>
      <c r="AO143" s="269"/>
      <c r="AP143" s="25" t="str">
        <f t="shared" si="106"/>
        <v/>
      </c>
      <c r="AQ143" s="25" t="str">
        <f t="shared" si="106"/>
        <v/>
      </c>
      <c r="AR143" s="25"/>
      <c r="AS143" s="25"/>
      <c r="AT143" s="214"/>
      <c r="AU143" s="268"/>
      <c r="AV143" s="25"/>
      <c r="AW143" s="25"/>
      <c r="AX143" s="25"/>
      <c r="AY143" s="268"/>
      <c r="AZ143" s="25"/>
      <c r="BA143" s="268"/>
      <c r="BB143" s="25"/>
      <c r="BC143" s="268"/>
      <c r="BD143" s="25"/>
      <c r="BE143" s="268"/>
      <c r="BF143" s="25"/>
      <c r="BG143" s="25"/>
      <c r="BH143" s="25"/>
      <c r="BI143" s="25"/>
      <c r="BJ143" s="25"/>
      <c r="BK143" s="25"/>
      <c r="BL143" s="25"/>
      <c r="BM143" s="25"/>
      <c r="BN143" s="25"/>
      <c r="BO143" s="268"/>
      <c r="BP143" s="25"/>
      <c r="BQ143" s="305"/>
    </row>
    <row r="144" spans="1:69" ht="18.75" customHeight="1" x14ac:dyDescent="0.3">
      <c r="A144" s="242" t="str">
        <f t="shared" si="105"/>
        <v/>
      </c>
      <c r="B144" s="242" t="str">
        <f>IF(A144="","",(COUNTIF($A$8:A144,A144))/100)</f>
        <v/>
      </c>
      <c r="C144" s="242" t="str">
        <f t="shared" si="101"/>
        <v/>
      </c>
      <c r="D144" s="267">
        <v>84</v>
      </c>
      <c r="E144" s="25"/>
      <c r="F144" s="25"/>
      <c r="G144" s="25"/>
      <c r="H144" s="25"/>
      <c r="I144" s="34"/>
      <c r="J144" s="25"/>
      <c r="K144" s="34"/>
      <c r="L144" s="34"/>
      <c r="M144" s="34"/>
      <c r="N144" s="34"/>
      <c r="O144" s="34"/>
      <c r="P144" s="184" t="str">
        <f t="shared" si="100"/>
        <v/>
      </c>
      <c r="Q144" s="25"/>
      <c r="R144" s="34"/>
      <c r="S144" s="25"/>
      <c r="T144" s="25"/>
      <c r="U144" s="34"/>
      <c r="V144" s="34"/>
      <c r="W144" s="34"/>
      <c r="X144" s="34" t="str">
        <f t="shared" si="102"/>
        <v/>
      </c>
      <c r="Y144" s="237"/>
      <c r="Z144" s="179" t="str">
        <f t="shared" si="103"/>
        <v/>
      </c>
      <c r="AA144" s="25"/>
      <c r="AB144" s="179" t="str">
        <f t="shared" si="104"/>
        <v/>
      </c>
      <c r="AC144" s="269"/>
      <c r="AD144" s="269"/>
      <c r="AE144" s="269"/>
      <c r="AF144" s="269"/>
      <c r="AG144" s="269"/>
      <c r="AH144" s="269"/>
      <c r="AI144" s="269"/>
      <c r="AJ144" s="269"/>
      <c r="AK144" s="269"/>
      <c r="AL144" s="269"/>
      <c r="AM144" s="269"/>
      <c r="AN144" s="269"/>
      <c r="AO144" s="269"/>
      <c r="AP144" s="25" t="str">
        <f t="shared" si="106"/>
        <v/>
      </c>
      <c r="AQ144" s="25" t="str">
        <f t="shared" si="106"/>
        <v/>
      </c>
      <c r="AR144" s="25"/>
      <c r="AS144" s="25"/>
      <c r="AT144" s="214"/>
      <c r="AU144" s="268"/>
      <c r="AV144" s="25"/>
      <c r="AW144" s="25"/>
      <c r="AX144" s="25"/>
      <c r="AY144" s="268"/>
      <c r="AZ144" s="25"/>
      <c r="BA144" s="268"/>
      <c r="BB144" s="25"/>
      <c r="BC144" s="268"/>
      <c r="BD144" s="25"/>
      <c r="BE144" s="268"/>
      <c r="BF144" s="25"/>
      <c r="BG144" s="25"/>
      <c r="BH144" s="25"/>
      <c r="BI144" s="25"/>
      <c r="BJ144" s="25"/>
      <c r="BK144" s="25"/>
      <c r="BL144" s="25"/>
      <c r="BM144" s="25"/>
      <c r="BN144" s="25"/>
      <c r="BO144" s="268"/>
      <c r="BP144" s="25"/>
      <c r="BQ144" s="305"/>
    </row>
    <row r="145" spans="1:69" ht="18.75" customHeight="1" x14ac:dyDescent="0.3">
      <c r="A145" s="242" t="str">
        <f t="shared" si="105"/>
        <v/>
      </c>
      <c r="B145" s="242" t="str">
        <f>IF(A145="","",(COUNTIF($A$8:A145,A145))/100)</f>
        <v/>
      </c>
      <c r="C145" s="242" t="str">
        <f t="shared" si="101"/>
        <v/>
      </c>
      <c r="D145" s="267">
        <v>85</v>
      </c>
      <c r="E145" s="25"/>
      <c r="F145" s="25"/>
      <c r="G145" s="25"/>
      <c r="H145" s="25"/>
      <c r="I145" s="34"/>
      <c r="J145" s="25"/>
      <c r="K145" s="34"/>
      <c r="L145" s="34"/>
      <c r="M145" s="34"/>
      <c r="N145" s="34"/>
      <c r="O145" s="34"/>
      <c r="P145" s="184" t="str">
        <f t="shared" si="100"/>
        <v/>
      </c>
      <c r="Q145" s="25"/>
      <c r="R145" s="34"/>
      <c r="S145" s="25"/>
      <c r="T145" s="25"/>
      <c r="U145" s="34"/>
      <c r="V145" s="34"/>
      <c r="W145" s="34"/>
      <c r="X145" s="34" t="str">
        <f t="shared" si="102"/>
        <v/>
      </c>
      <c r="Y145" s="237"/>
      <c r="Z145" s="179" t="str">
        <f t="shared" si="103"/>
        <v/>
      </c>
      <c r="AA145" s="25"/>
      <c r="AB145" s="179" t="str">
        <f t="shared" si="104"/>
        <v/>
      </c>
      <c r="AC145" s="269"/>
      <c r="AD145" s="269"/>
      <c r="AE145" s="269"/>
      <c r="AF145" s="269"/>
      <c r="AG145" s="269"/>
      <c r="AH145" s="269"/>
      <c r="AI145" s="269"/>
      <c r="AJ145" s="269"/>
      <c r="AK145" s="269"/>
      <c r="AL145" s="269"/>
      <c r="AM145" s="269"/>
      <c r="AN145" s="269"/>
      <c r="AO145" s="269"/>
      <c r="AP145" s="25" t="str">
        <f t="shared" si="106"/>
        <v/>
      </c>
      <c r="AQ145" s="25" t="str">
        <f t="shared" si="106"/>
        <v/>
      </c>
      <c r="AR145" s="25"/>
      <c r="AS145" s="25"/>
      <c r="AT145" s="214"/>
      <c r="AU145" s="268"/>
      <c r="AV145" s="25"/>
      <c r="AW145" s="25"/>
      <c r="AX145" s="25"/>
      <c r="AY145" s="268"/>
      <c r="AZ145" s="25"/>
      <c r="BA145" s="268"/>
      <c r="BB145" s="25"/>
      <c r="BC145" s="268"/>
      <c r="BD145" s="25"/>
      <c r="BE145" s="268"/>
      <c r="BF145" s="25"/>
      <c r="BG145" s="25"/>
      <c r="BH145" s="25"/>
      <c r="BI145" s="25"/>
      <c r="BJ145" s="25"/>
      <c r="BK145" s="25"/>
      <c r="BL145" s="25"/>
      <c r="BM145" s="25"/>
      <c r="BN145" s="25"/>
      <c r="BO145" s="268"/>
      <c r="BP145" s="25"/>
      <c r="BQ145" s="305"/>
    </row>
    <row r="146" spans="1:69" ht="18.75" customHeight="1" x14ac:dyDescent="0.3">
      <c r="A146" s="242" t="str">
        <f t="shared" si="105"/>
        <v/>
      </c>
      <c r="B146" s="242" t="str">
        <f>IF(A146="","",(COUNTIF($A$8:A146,A146))/100)</f>
        <v/>
      </c>
      <c r="C146" s="242" t="str">
        <f t="shared" si="101"/>
        <v/>
      </c>
      <c r="D146" s="267">
        <v>86</v>
      </c>
      <c r="E146" s="25"/>
      <c r="F146" s="25"/>
      <c r="G146" s="25"/>
      <c r="H146" s="25"/>
      <c r="I146" s="34"/>
      <c r="J146" s="25"/>
      <c r="K146" s="34"/>
      <c r="L146" s="34"/>
      <c r="M146" s="34"/>
      <c r="N146" s="34"/>
      <c r="O146" s="34"/>
      <c r="P146" s="184" t="str">
        <f t="shared" si="100"/>
        <v/>
      </c>
      <c r="Q146" s="25"/>
      <c r="R146" s="34"/>
      <c r="S146" s="25"/>
      <c r="T146" s="25"/>
      <c r="U146" s="34"/>
      <c r="V146" s="34"/>
      <c r="W146" s="34"/>
      <c r="X146" s="34" t="str">
        <f t="shared" si="102"/>
        <v/>
      </c>
      <c r="Y146" s="237"/>
      <c r="Z146" s="179" t="str">
        <f t="shared" si="103"/>
        <v/>
      </c>
      <c r="AA146" s="25"/>
      <c r="AB146" s="179" t="str">
        <f t="shared" si="104"/>
        <v/>
      </c>
      <c r="AC146" s="269"/>
      <c r="AD146" s="269"/>
      <c r="AE146" s="269"/>
      <c r="AF146" s="269"/>
      <c r="AG146" s="269"/>
      <c r="AH146" s="269"/>
      <c r="AI146" s="269"/>
      <c r="AJ146" s="269"/>
      <c r="AK146" s="269"/>
      <c r="AL146" s="269"/>
      <c r="AM146" s="269"/>
      <c r="AN146" s="269"/>
      <c r="AO146" s="269"/>
      <c r="AP146" s="25" t="str">
        <f t="shared" si="106"/>
        <v/>
      </c>
      <c r="AQ146" s="25" t="str">
        <f t="shared" si="106"/>
        <v/>
      </c>
      <c r="AR146" s="25"/>
      <c r="AS146" s="25"/>
      <c r="AT146" s="214"/>
      <c r="AU146" s="268"/>
      <c r="AV146" s="25"/>
      <c r="AW146" s="25"/>
      <c r="AX146" s="25"/>
      <c r="AY146" s="268"/>
      <c r="AZ146" s="25"/>
      <c r="BA146" s="268"/>
      <c r="BB146" s="25"/>
      <c r="BC146" s="268"/>
      <c r="BD146" s="25"/>
      <c r="BE146" s="268"/>
      <c r="BF146" s="25"/>
      <c r="BG146" s="25"/>
      <c r="BH146" s="25"/>
      <c r="BI146" s="25"/>
      <c r="BJ146" s="25"/>
      <c r="BK146" s="25"/>
      <c r="BL146" s="25"/>
      <c r="BM146" s="25"/>
      <c r="BN146" s="25"/>
      <c r="BO146" s="268"/>
      <c r="BP146" s="25"/>
      <c r="BQ146" s="305"/>
    </row>
    <row r="147" spans="1:69" ht="18.75" customHeight="1" x14ac:dyDescent="0.3">
      <c r="A147" s="242" t="str">
        <f t="shared" si="105"/>
        <v/>
      </c>
      <c r="B147" s="242" t="str">
        <f>IF(A147="","",(COUNTIF($A$8:A147,A147))/100)</f>
        <v/>
      </c>
      <c r="C147" s="242" t="str">
        <f t="shared" si="101"/>
        <v/>
      </c>
      <c r="D147" s="267">
        <v>87</v>
      </c>
      <c r="E147" s="25"/>
      <c r="F147" s="25"/>
      <c r="G147" s="25"/>
      <c r="H147" s="25"/>
      <c r="I147" s="34"/>
      <c r="J147" s="25"/>
      <c r="K147" s="34"/>
      <c r="L147" s="34"/>
      <c r="M147" s="34"/>
      <c r="N147" s="34"/>
      <c r="O147" s="34"/>
      <c r="P147" s="184" t="str">
        <f t="shared" si="100"/>
        <v/>
      </c>
      <c r="Q147" s="25"/>
      <c r="R147" s="34"/>
      <c r="S147" s="25"/>
      <c r="T147" s="25"/>
      <c r="U147" s="34"/>
      <c r="V147" s="34"/>
      <c r="W147" s="34"/>
      <c r="X147" s="34" t="str">
        <f t="shared" si="102"/>
        <v/>
      </c>
      <c r="Y147" s="237"/>
      <c r="Z147" s="179" t="str">
        <f t="shared" si="103"/>
        <v/>
      </c>
      <c r="AA147" s="25"/>
      <c r="AB147" s="179" t="str">
        <f t="shared" si="104"/>
        <v/>
      </c>
      <c r="AC147" s="269"/>
      <c r="AD147" s="269"/>
      <c r="AE147" s="269"/>
      <c r="AF147" s="269"/>
      <c r="AG147" s="269"/>
      <c r="AH147" s="269"/>
      <c r="AI147" s="269"/>
      <c r="AJ147" s="269"/>
      <c r="AK147" s="269"/>
      <c r="AL147" s="269"/>
      <c r="AM147" s="269"/>
      <c r="AN147" s="269"/>
      <c r="AO147" s="269"/>
      <c r="AP147" s="25" t="str">
        <f t="shared" si="106"/>
        <v/>
      </c>
      <c r="AQ147" s="25" t="str">
        <f t="shared" si="106"/>
        <v/>
      </c>
      <c r="AR147" s="25"/>
      <c r="AS147" s="25"/>
      <c r="AT147" s="214"/>
      <c r="AU147" s="268"/>
      <c r="AV147" s="25"/>
      <c r="AW147" s="25"/>
      <c r="AX147" s="25"/>
      <c r="AY147" s="268"/>
      <c r="AZ147" s="25"/>
      <c r="BA147" s="268"/>
      <c r="BB147" s="25"/>
      <c r="BC147" s="268"/>
      <c r="BD147" s="25"/>
      <c r="BE147" s="268"/>
      <c r="BF147" s="25"/>
      <c r="BG147" s="25"/>
      <c r="BH147" s="25"/>
      <c r="BI147" s="25"/>
      <c r="BJ147" s="25"/>
      <c r="BK147" s="25"/>
      <c r="BL147" s="25"/>
      <c r="BM147" s="25"/>
      <c r="BN147" s="25"/>
      <c r="BO147" s="268"/>
      <c r="BP147" s="25"/>
      <c r="BQ147" s="305"/>
    </row>
    <row r="148" spans="1:69" ht="18.75" customHeight="1" x14ac:dyDescent="0.3">
      <c r="A148" s="242" t="str">
        <f t="shared" si="105"/>
        <v/>
      </c>
      <c r="B148" s="242" t="str">
        <f>IF(A148="","",(COUNTIF($A$8:A148,A148))/100)</f>
        <v/>
      </c>
      <c r="C148" s="242" t="str">
        <f t="shared" si="101"/>
        <v/>
      </c>
      <c r="D148" s="267">
        <v>88</v>
      </c>
      <c r="E148" s="25"/>
      <c r="F148" s="25"/>
      <c r="G148" s="25"/>
      <c r="H148" s="25"/>
      <c r="I148" s="34"/>
      <c r="J148" s="25"/>
      <c r="K148" s="34"/>
      <c r="L148" s="34"/>
      <c r="M148" s="34"/>
      <c r="N148" s="34"/>
      <c r="O148" s="34"/>
      <c r="P148" s="184" t="str">
        <f t="shared" si="100"/>
        <v/>
      </c>
      <c r="Q148" s="25"/>
      <c r="R148" s="34"/>
      <c r="S148" s="25"/>
      <c r="T148" s="25"/>
      <c r="U148" s="34"/>
      <c r="V148" s="34"/>
      <c r="W148" s="34"/>
      <c r="X148" s="34" t="str">
        <f t="shared" si="102"/>
        <v/>
      </c>
      <c r="Y148" s="237"/>
      <c r="Z148" s="179" t="str">
        <f t="shared" si="103"/>
        <v/>
      </c>
      <c r="AA148" s="25"/>
      <c r="AB148" s="179" t="str">
        <f t="shared" si="104"/>
        <v/>
      </c>
      <c r="AC148" s="269"/>
      <c r="AD148" s="269"/>
      <c r="AE148" s="269"/>
      <c r="AF148" s="269"/>
      <c r="AG148" s="269"/>
      <c r="AH148" s="269"/>
      <c r="AI148" s="269"/>
      <c r="AJ148" s="269"/>
      <c r="AK148" s="269"/>
      <c r="AL148" s="269"/>
      <c r="AM148" s="269"/>
      <c r="AN148" s="269"/>
      <c r="AO148" s="269"/>
      <c r="AP148" s="25" t="str">
        <f t="shared" si="106"/>
        <v/>
      </c>
      <c r="AQ148" s="25" t="str">
        <f t="shared" si="106"/>
        <v/>
      </c>
      <c r="AR148" s="25"/>
      <c r="AS148" s="25"/>
      <c r="AT148" s="214"/>
      <c r="AU148" s="268"/>
      <c r="AV148" s="25"/>
      <c r="AW148" s="25"/>
      <c r="AX148" s="25"/>
      <c r="AY148" s="268"/>
      <c r="AZ148" s="25"/>
      <c r="BA148" s="268"/>
      <c r="BB148" s="25"/>
      <c r="BC148" s="268"/>
      <c r="BD148" s="25"/>
      <c r="BE148" s="268"/>
      <c r="BF148" s="25"/>
      <c r="BG148" s="25"/>
      <c r="BH148" s="25"/>
      <c r="BI148" s="25"/>
      <c r="BJ148" s="25"/>
      <c r="BK148" s="25"/>
      <c r="BL148" s="25"/>
      <c r="BM148" s="25"/>
      <c r="BN148" s="25"/>
      <c r="BO148" s="268"/>
      <c r="BP148" s="25"/>
      <c r="BQ148" s="305"/>
    </row>
    <row r="149" spans="1:69" ht="18.75" customHeight="1" x14ac:dyDescent="0.3">
      <c r="A149" s="242" t="str">
        <f t="shared" si="105"/>
        <v/>
      </c>
      <c r="B149" s="242" t="str">
        <f>IF(A149="","",(COUNTIF($A$8:A149,A149))/100)</f>
        <v/>
      </c>
      <c r="C149" s="242" t="str">
        <f t="shared" si="101"/>
        <v/>
      </c>
      <c r="D149" s="267">
        <v>89</v>
      </c>
      <c r="E149" s="25"/>
      <c r="F149" s="25"/>
      <c r="G149" s="25"/>
      <c r="H149" s="25"/>
      <c r="I149" s="34"/>
      <c r="J149" s="25"/>
      <c r="K149" s="34"/>
      <c r="L149" s="34"/>
      <c r="M149" s="34"/>
      <c r="N149" s="34"/>
      <c r="O149" s="34"/>
      <c r="P149" s="184" t="str">
        <f t="shared" si="100"/>
        <v/>
      </c>
      <c r="Q149" s="25"/>
      <c r="R149" s="34"/>
      <c r="S149" s="25"/>
      <c r="T149" s="25"/>
      <c r="U149" s="34"/>
      <c r="V149" s="34"/>
      <c r="W149" s="34"/>
      <c r="X149" s="34" t="str">
        <f t="shared" si="102"/>
        <v/>
      </c>
      <c r="Y149" s="237"/>
      <c r="Z149" s="179" t="str">
        <f t="shared" si="103"/>
        <v/>
      </c>
      <c r="AA149" s="25"/>
      <c r="AB149" s="25"/>
      <c r="AC149" s="269"/>
      <c r="AD149" s="269"/>
      <c r="AE149" s="269"/>
      <c r="AF149" s="269"/>
      <c r="AG149" s="269"/>
      <c r="AH149" s="269"/>
      <c r="AI149" s="269"/>
      <c r="AJ149" s="269"/>
      <c r="AK149" s="269"/>
      <c r="AL149" s="269"/>
      <c r="AM149" s="269"/>
      <c r="AN149" s="269"/>
      <c r="AO149" s="269"/>
      <c r="AP149" s="25" t="str">
        <f t="shared" si="106"/>
        <v/>
      </c>
      <c r="AQ149" s="25" t="str">
        <f t="shared" si="106"/>
        <v/>
      </c>
      <c r="AR149" s="25"/>
      <c r="AS149" s="25"/>
      <c r="AT149" s="214"/>
      <c r="AU149" s="268"/>
      <c r="AV149" s="25"/>
      <c r="AW149" s="25"/>
      <c r="AX149" s="25"/>
      <c r="AY149" s="268"/>
      <c r="AZ149" s="25"/>
      <c r="BA149" s="268"/>
      <c r="BB149" s="25"/>
      <c r="BC149" s="268"/>
      <c r="BD149" s="25"/>
      <c r="BE149" s="268"/>
      <c r="BF149" s="25"/>
      <c r="BG149" s="25"/>
      <c r="BH149" s="25"/>
      <c r="BI149" s="25"/>
      <c r="BJ149" s="25"/>
      <c r="BK149" s="25"/>
      <c r="BL149" s="25"/>
      <c r="BM149" s="25"/>
      <c r="BN149" s="25"/>
      <c r="BO149" s="268"/>
      <c r="BP149" s="25"/>
      <c r="BQ149" s="305"/>
    </row>
    <row r="150" spans="1:69" ht="18.75" customHeight="1" x14ac:dyDescent="0.3">
      <c r="A150" s="242" t="str">
        <f t="shared" si="105"/>
        <v/>
      </c>
      <c r="B150" s="242" t="str">
        <f>IF(A150="","",(COUNTIF($A$8:A150,A150))/100)</f>
        <v/>
      </c>
      <c r="C150" s="242" t="str">
        <f t="shared" si="101"/>
        <v/>
      </c>
      <c r="D150" s="267">
        <v>90</v>
      </c>
      <c r="E150" s="25"/>
      <c r="F150" s="25"/>
      <c r="G150" s="25"/>
      <c r="H150" s="25"/>
      <c r="I150" s="34"/>
      <c r="J150" s="25"/>
      <c r="K150" s="34"/>
      <c r="L150" s="34"/>
      <c r="M150" s="34"/>
      <c r="N150" s="34"/>
      <c r="O150" s="34"/>
      <c r="P150" s="184" t="str">
        <f t="shared" si="100"/>
        <v/>
      </c>
      <c r="Q150" s="25"/>
      <c r="R150" s="34"/>
      <c r="S150" s="25"/>
      <c r="T150" s="25"/>
      <c r="U150" s="34"/>
      <c r="V150" s="34"/>
      <c r="W150" s="34"/>
      <c r="X150" s="34" t="str">
        <f t="shared" si="102"/>
        <v/>
      </c>
      <c r="Y150" s="237"/>
      <c r="Z150" s="179" t="str">
        <f t="shared" si="103"/>
        <v/>
      </c>
      <c r="AA150" s="25"/>
      <c r="AB150" s="25"/>
      <c r="AC150" s="269"/>
      <c r="AD150" s="269"/>
      <c r="AE150" s="269"/>
      <c r="AF150" s="269"/>
      <c r="AG150" s="269"/>
      <c r="AH150" s="269"/>
      <c r="AI150" s="269"/>
      <c r="AJ150" s="269"/>
      <c r="AK150" s="269"/>
      <c r="AL150" s="269"/>
      <c r="AM150" s="269"/>
      <c r="AN150" s="269"/>
      <c r="AO150" s="269"/>
      <c r="AP150" s="25" t="str">
        <f t="shared" si="106"/>
        <v/>
      </c>
      <c r="AQ150" s="25" t="str">
        <f t="shared" si="106"/>
        <v/>
      </c>
      <c r="AR150" s="25"/>
      <c r="AS150" s="25"/>
      <c r="AT150" s="214"/>
      <c r="AU150" s="268"/>
      <c r="AV150" s="25"/>
      <c r="AW150" s="25"/>
      <c r="AX150" s="25"/>
      <c r="AY150" s="268"/>
      <c r="AZ150" s="25"/>
      <c r="BA150" s="268"/>
      <c r="BB150" s="25"/>
      <c r="BC150" s="268"/>
      <c r="BD150" s="25"/>
      <c r="BE150" s="268"/>
      <c r="BF150" s="25"/>
      <c r="BG150" s="25"/>
      <c r="BH150" s="25"/>
      <c r="BI150" s="25"/>
      <c r="BJ150" s="25"/>
      <c r="BK150" s="25"/>
      <c r="BL150" s="25"/>
      <c r="BM150" s="25"/>
      <c r="BN150" s="25"/>
      <c r="BO150" s="268"/>
      <c r="BP150" s="25"/>
      <c r="BQ150" s="305"/>
    </row>
    <row r="151" spans="1:69" ht="18.75" customHeight="1" x14ac:dyDescent="0.3">
      <c r="A151" s="242" t="str">
        <f t="shared" si="105"/>
        <v/>
      </c>
      <c r="B151" s="242" t="str">
        <f>IF(A151="","",(COUNTIF($A$8:A151,A151))/100)</f>
        <v/>
      </c>
      <c r="C151" s="242" t="str">
        <f t="shared" si="101"/>
        <v/>
      </c>
      <c r="D151" s="267">
        <v>91</v>
      </c>
      <c r="E151" s="25"/>
      <c r="F151" s="25"/>
      <c r="G151" s="25"/>
      <c r="H151" s="25"/>
      <c r="I151" s="34"/>
      <c r="J151" s="25"/>
      <c r="K151" s="34"/>
      <c r="L151" s="34"/>
      <c r="M151" s="34"/>
      <c r="N151" s="34"/>
      <c r="O151" s="34"/>
      <c r="P151" s="184" t="str">
        <f t="shared" si="100"/>
        <v/>
      </c>
      <c r="Q151" s="25"/>
      <c r="R151" s="34"/>
      <c r="S151" s="25"/>
      <c r="T151" s="25"/>
      <c r="U151" s="34"/>
      <c r="V151" s="34"/>
      <c r="W151" s="34"/>
      <c r="X151" s="34" t="str">
        <f t="shared" si="102"/>
        <v/>
      </c>
      <c r="Y151" s="237"/>
      <c r="Z151" s="25"/>
      <c r="AA151" s="25"/>
      <c r="AB151" s="25"/>
      <c r="AC151" s="269"/>
      <c r="AD151" s="269"/>
      <c r="AE151" s="269"/>
      <c r="AF151" s="269"/>
      <c r="AG151" s="269"/>
      <c r="AH151" s="269"/>
      <c r="AI151" s="269"/>
      <c r="AJ151" s="269"/>
      <c r="AK151" s="269"/>
      <c r="AL151" s="269"/>
      <c r="AM151" s="269"/>
      <c r="AN151" s="269"/>
      <c r="AO151" s="269"/>
      <c r="AP151" s="25" t="str">
        <f t="shared" si="106"/>
        <v/>
      </c>
      <c r="AQ151" s="25" t="str">
        <f t="shared" si="106"/>
        <v/>
      </c>
      <c r="AR151" s="25"/>
      <c r="AS151" s="25"/>
      <c r="AT151" s="214"/>
      <c r="AU151" s="268"/>
      <c r="AV151" s="25"/>
      <c r="AW151" s="25"/>
      <c r="AX151" s="25"/>
      <c r="AY151" s="268"/>
      <c r="AZ151" s="25"/>
      <c r="BA151" s="268"/>
      <c r="BB151" s="25"/>
      <c r="BC151" s="268"/>
      <c r="BD151" s="25"/>
      <c r="BE151" s="268"/>
      <c r="BF151" s="25"/>
      <c r="BG151" s="25"/>
      <c r="BH151" s="25"/>
      <c r="BI151" s="25"/>
      <c r="BJ151" s="25"/>
      <c r="BK151" s="25"/>
      <c r="BL151" s="25"/>
      <c r="BM151" s="25"/>
      <c r="BN151" s="25"/>
      <c r="BO151" s="268"/>
      <c r="BP151" s="25"/>
      <c r="BQ151" s="305"/>
    </row>
    <row r="152" spans="1:69" ht="18.75" customHeight="1" x14ac:dyDescent="0.3">
      <c r="A152" s="242" t="str">
        <f t="shared" si="105"/>
        <v/>
      </c>
      <c r="B152" s="242" t="str">
        <f>IF(A152="","",(COUNTIF($A$8:A152,A152))/100)</f>
        <v/>
      </c>
      <c r="C152" s="242" t="str">
        <f t="shared" si="101"/>
        <v/>
      </c>
      <c r="D152" s="267">
        <v>92</v>
      </c>
      <c r="E152" s="25"/>
      <c r="F152" s="25"/>
      <c r="G152" s="25"/>
      <c r="H152" s="25"/>
      <c r="I152" s="34"/>
      <c r="J152" s="25"/>
      <c r="K152" s="34"/>
      <c r="L152" s="34"/>
      <c r="M152" s="34"/>
      <c r="N152" s="34"/>
      <c r="O152" s="34"/>
      <c r="P152" s="184" t="str">
        <f t="shared" si="100"/>
        <v/>
      </c>
      <c r="Q152" s="25"/>
      <c r="R152" s="34"/>
      <c r="S152" s="25"/>
      <c r="T152" s="25"/>
      <c r="U152" s="34"/>
      <c r="V152" s="34"/>
      <c r="W152" s="34"/>
      <c r="X152" s="34" t="str">
        <f t="shared" si="102"/>
        <v/>
      </c>
      <c r="Y152" s="237"/>
      <c r="Z152" s="25"/>
      <c r="AA152" s="25"/>
      <c r="AB152" s="25"/>
      <c r="AC152" s="269"/>
      <c r="AD152" s="269"/>
      <c r="AE152" s="269"/>
      <c r="AF152" s="269"/>
      <c r="AG152" s="269"/>
      <c r="AH152" s="269"/>
      <c r="AI152" s="269"/>
      <c r="AJ152" s="269"/>
      <c r="AK152" s="269"/>
      <c r="AL152" s="269"/>
      <c r="AM152" s="269"/>
      <c r="AN152" s="269"/>
      <c r="AO152" s="269"/>
      <c r="AP152" s="25" t="str">
        <f t="shared" si="106"/>
        <v/>
      </c>
      <c r="AQ152" s="25" t="str">
        <f t="shared" si="106"/>
        <v/>
      </c>
      <c r="AR152" s="25"/>
      <c r="AS152" s="25"/>
      <c r="AT152" s="214"/>
      <c r="AU152" s="268"/>
      <c r="AV152" s="25"/>
      <c r="AW152" s="25"/>
      <c r="AX152" s="25"/>
      <c r="AY152" s="268"/>
      <c r="AZ152" s="25"/>
      <c r="BA152" s="268"/>
      <c r="BB152" s="25"/>
      <c r="BC152" s="268"/>
      <c r="BD152" s="25"/>
      <c r="BE152" s="268"/>
      <c r="BF152" s="25"/>
      <c r="BG152" s="25"/>
      <c r="BH152" s="25"/>
      <c r="BI152" s="25"/>
      <c r="BJ152" s="25"/>
      <c r="BK152" s="25"/>
      <c r="BL152" s="25"/>
      <c r="BM152" s="25"/>
      <c r="BN152" s="25"/>
      <c r="BO152" s="268"/>
      <c r="BP152" s="25"/>
      <c r="BQ152" s="305"/>
    </row>
    <row r="153" spans="1:69" ht="18.75" customHeight="1" x14ac:dyDescent="0.3">
      <c r="A153" s="242" t="str">
        <f t="shared" si="105"/>
        <v/>
      </c>
      <c r="B153" s="242" t="str">
        <f>IF(A153="","",(COUNTIF($A$8:A153,A153))/100)</f>
        <v/>
      </c>
      <c r="C153" s="242" t="str">
        <f t="shared" si="101"/>
        <v/>
      </c>
      <c r="D153" s="267">
        <v>93</v>
      </c>
      <c r="E153" s="25"/>
      <c r="F153" s="25"/>
      <c r="G153" s="25"/>
      <c r="H153" s="25"/>
      <c r="I153" s="34"/>
      <c r="J153" s="25"/>
      <c r="K153" s="34"/>
      <c r="L153" s="34"/>
      <c r="M153" s="34"/>
      <c r="N153" s="34"/>
      <c r="O153" s="34"/>
      <c r="P153" s="184" t="str">
        <f t="shared" si="100"/>
        <v/>
      </c>
      <c r="Q153" s="25"/>
      <c r="R153" s="34"/>
      <c r="S153" s="25"/>
      <c r="T153" s="25"/>
      <c r="U153" s="34"/>
      <c r="V153" s="34"/>
      <c r="W153" s="34"/>
      <c r="X153" s="34" t="str">
        <f t="shared" si="102"/>
        <v/>
      </c>
      <c r="Y153" s="237"/>
      <c r="Z153" s="25"/>
      <c r="AA153" s="25"/>
      <c r="AB153" s="25"/>
      <c r="AC153" s="269"/>
      <c r="AD153" s="269"/>
      <c r="AE153" s="269"/>
      <c r="AF153" s="269"/>
      <c r="AG153" s="269"/>
      <c r="AH153" s="269"/>
      <c r="AI153" s="269"/>
      <c r="AJ153" s="269"/>
      <c r="AK153" s="269"/>
      <c r="AL153" s="269"/>
      <c r="AM153" s="269"/>
      <c r="AN153" s="269"/>
      <c r="AO153" s="269"/>
      <c r="AP153" s="25" t="str">
        <f t="shared" si="106"/>
        <v/>
      </c>
      <c r="AQ153" s="25" t="str">
        <f t="shared" si="106"/>
        <v/>
      </c>
      <c r="AR153" s="25"/>
      <c r="AS153" s="25"/>
      <c r="AT153" s="214"/>
      <c r="AU153" s="268"/>
      <c r="AV153" s="25"/>
      <c r="AW153" s="25"/>
      <c r="AX153" s="25"/>
      <c r="AY153" s="268"/>
      <c r="AZ153" s="25"/>
      <c r="BA153" s="268"/>
      <c r="BB153" s="25"/>
      <c r="BC153" s="268"/>
      <c r="BD153" s="25"/>
      <c r="BE153" s="268"/>
      <c r="BF153" s="25"/>
      <c r="BG153" s="25"/>
      <c r="BH153" s="25"/>
      <c r="BI153" s="25"/>
      <c r="BJ153" s="25"/>
      <c r="BK153" s="25"/>
      <c r="BL153" s="25"/>
      <c r="BM153" s="25"/>
      <c r="BN153" s="25"/>
      <c r="BO153" s="268"/>
      <c r="BP153" s="25"/>
      <c r="BQ153" s="305"/>
    </row>
    <row r="154" spans="1:69" ht="18.75" customHeight="1" x14ac:dyDescent="0.3">
      <c r="A154" s="242" t="str">
        <f t="shared" si="105"/>
        <v/>
      </c>
      <c r="B154" s="242" t="str">
        <f>IF(A154="","",(COUNTIF($A$8:A154,A154))/100)</f>
        <v/>
      </c>
      <c r="C154" s="242" t="str">
        <f t="shared" si="101"/>
        <v/>
      </c>
      <c r="D154" s="267">
        <v>94</v>
      </c>
      <c r="E154" s="25"/>
      <c r="F154" s="25"/>
      <c r="G154" s="25"/>
      <c r="H154" s="25"/>
      <c r="I154" s="34"/>
      <c r="J154" s="25"/>
      <c r="K154" s="34"/>
      <c r="L154" s="34"/>
      <c r="M154" s="34"/>
      <c r="N154" s="34"/>
      <c r="O154" s="34"/>
      <c r="P154" s="184" t="str">
        <f t="shared" si="100"/>
        <v/>
      </c>
      <c r="Q154" s="25"/>
      <c r="R154" s="34"/>
      <c r="S154" s="25"/>
      <c r="T154" s="25"/>
      <c r="U154" s="34"/>
      <c r="V154" s="34"/>
      <c r="W154" s="34"/>
      <c r="X154" s="34" t="str">
        <f t="shared" si="102"/>
        <v/>
      </c>
      <c r="Y154" s="237"/>
      <c r="Z154" s="25"/>
      <c r="AA154" s="25"/>
      <c r="AB154" s="25"/>
      <c r="AC154" s="269"/>
      <c r="AD154" s="269"/>
      <c r="AE154" s="269"/>
      <c r="AF154" s="269"/>
      <c r="AG154" s="269"/>
      <c r="AH154" s="269"/>
      <c r="AI154" s="269"/>
      <c r="AJ154" s="269"/>
      <c r="AK154" s="269"/>
      <c r="AL154" s="269"/>
      <c r="AM154" s="269"/>
      <c r="AN154" s="269"/>
      <c r="AO154" s="269"/>
      <c r="AP154" s="25" t="str">
        <f t="shared" si="106"/>
        <v/>
      </c>
      <c r="AQ154" s="25" t="str">
        <f t="shared" si="106"/>
        <v/>
      </c>
      <c r="AR154" s="25"/>
      <c r="AS154" s="25"/>
      <c r="AT154" s="214"/>
      <c r="AU154" s="268"/>
      <c r="AV154" s="25"/>
      <c r="AW154" s="25"/>
      <c r="AX154" s="25"/>
      <c r="AY154" s="268"/>
      <c r="AZ154" s="25"/>
      <c r="BA154" s="268"/>
      <c r="BB154" s="25"/>
      <c r="BC154" s="268"/>
      <c r="BD154" s="25"/>
      <c r="BE154" s="268"/>
      <c r="BF154" s="25"/>
      <c r="BG154" s="25"/>
      <c r="BH154" s="25"/>
      <c r="BI154" s="25"/>
      <c r="BJ154" s="25"/>
      <c r="BK154" s="25"/>
      <c r="BL154" s="25"/>
      <c r="BM154" s="25"/>
      <c r="BN154" s="25"/>
      <c r="BO154" s="268"/>
      <c r="BP154" s="25"/>
      <c r="BQ154" s="305"/>
    </row>
    <row r="155" spans="1:69" ht="18.75" customHeight="1" x14ac:dyDescent="0.3">
      <c r="A155" s="242" t="str">
        <f t="shared" si="105"/>
        <v/>
      </c>
      <c r="B155" s="242" t="str">
        <f>IF(A155="","",(COUNTIF($A$8:A155,A155))/100)</f>
        <v/>
      </c>
      <c r="C155" s="242" t="str">
        <f t="shared" si="101"/>
        <v/>
      </c>
      <c r="D155" s="267">
        <v>95</v>
      </c>
      <c r="E155" s="25"/>
      <c r="F155" s="25"/>
      <c r="G155" s="25"/>
      <c r="H155" s="25"/>
      <c r="I155" s="34"/>
      <c r="J155" s="25"/>
      <c r="K155" s="34"/>
      <c r="L155" s="34"/>
      <c r="M155" s="34"/>
      <c r="N155" s="34"/>
      <c r="O155" s="34"/>
      <c r="P155" s="184" t="str">
        <f t="shared" si="100"/>
        <v/>
      </c>
      <c r="Q155" s="25"/>
      <c r="R155" s="34"/>
      <c r="S155" s="25"/>
      <c r="T155" s="25"/>
      <c r="U155" s="34"/>
      <c r="V155" s="34"/>
      <c r="W155" s="34"/>
      <c r="X155" s="34" t="str">
        <f t="shared" si="102"/>
        <v/>
      </c>
      <c r="Y155" s="237"/>
      <c r="Z155" s="25"/>
      <c r="AA155" s="25"/>
      <c r="AB155" s="25"/>
      <c r="AC155" s="269"/>
      <c r="AD155" s="269"/>
      <c r="AE155" s="269"/>
      <c r="AF155" s="269"/>
      <c r="AG155" s="269"/>
      <c r="AH155" s="269"/>
      <c r="AI155" s="269"/>
      <c r="AJ155" s="269"/>
      <c r="AK155" s="269"/>
      <c r="AL155" s="269"/>
      <c r="AM155" s="269"/>
      <c r="AN155" s="269"/>
      <c r="AO155" s="269"/>
      <c r="AP155" s="25" t="str">
        <f t="shared" si="106"/>
        <v/>
      </c>
      <c r="AQ155" s="25" t="str">
        <f t="shared" si="106"/>
        <v/>
      </c>
      <c r="AR155" s="25"/>
      <c r="AS155" s="25"/>
      <c r="AT155" s="214"/>
      <c r="AU155" s="268"/>
      <c r="AV155" s="25"/>
      <c r="AW155" s="25"/>
      <c r="AX155" s="25"/>
      <c r="AY155" s="268"/>
      <c r="AZ155" s="25"/>
      <c r="BA155" s="268"/>
      <c r="BB155" s="25"/>
      <c r="BC155" s="268"/>
      <c r="BD155" s="25"/>
      <c r="BE155" s="268"/>
      <c r="BF155" s="25"/>
      <c r="BG155" s="25"/>
      <c r="BH155" s="25"/>
      <c r="BI155" s="25"/>
      <c r="BJ155" s="25"/>
      <c r="BK155" s="25"/>
      <c r="BL155" s="25"/>
      <c r="BM155" s="25"/>
      <c r="BN155" s="25"/>
      <c r="BO155" s="268"/>
      <c r="BP155" s="25"/>
      <c r="BQ155" s="305"/>
    </row>
    <row r="156" spans="1:69" ht="18.75" customHeight="1" x14ac:dyDescent="0.3">
      <c r="A156" s="242" t="str">
        <f t="shared" si="105"/>
        <v/>
      </c>
      <c r="B156" s="242" t="str">
        <f>IF(A156="","",(COUNTIF($A$8:A156,A156))/100)</f>
        <v/>
      </c>
      <c r="C156" s="242" t="str">
        <f t="shared" si="101"/>
        <v/>
      </c>
      <c r="D156" s="267">
        <v>96</v>
      </c>
      <c r="E156" s="25"/>
      <c r="F156" s="25"/>
      <c r="G156" s="25"/>
      <c r="H156" s="25"/>
      <c r="I156" s="34"/>
      <c r="J156" s="25"/>
      <c r="K156" s="34"/>
      <c r="L156" s="34"/>
      <c r="M156" s="34"/>
      <c r="N156" s="34"/>
      <c r="O156" s="34"/>
      <c r="P156" s="184" t="str">
        <f t="shared" si="100"/>
        <v/>
      </c>
      <c r="Q156" s="25"/>
      <c r="R156" s="34"/>
      <c r="S156" s="25"/>
      <c r="T156" s="25"/>
      <c r="U156" s="34"/>
      <c r="V156" s="34"/>
      <c r="W156" s="34"/>
      <c r="X156" s="34" t="str">
        <f t="shared" si="102"/>
        <v/>
      </c>
      <c r="Y156" s="237"/>
      <c r="Z156" s="25"/>
      <c r="AA156" s="25"/>
      <c r="AB156" s="25"/>
      <c r="AC156" s="269"/>
      <c r="AD156" s="269"/>
      <c r="AE156" s="269"/>
      <c r="AF156" s="269"/>
      <c r="AG156" s="269"/>
      <c r="AH156" s="269"/>
      <c r="AI156" s="269"/>
      <c r="AJ156" s="269"/>
      <c r="AK156" s="269"/>
      <c r="AL156" s="269"/>
      <c r="AM156" s="269"/>
      <c r="AN156" s="269"/>
      <c r="AO156" s="269"/>
      <c r="AP156" s="25" t="str">
        <f t="shared" si="106"/>
        <v/>
      </c>
      <c r="AQ156" s="25" t="str">
        <f t="shared" si="106"/>
        <v/>
      </c>
      <c r="AR156" s="25"/>
      <c r="AS156" s="25"/>
      <c r="AT156" s="214"/>
      <c r="AU156" s="268"/>
      <c r="AV156" s="25"/>
      <c r="AW156" s="25"/>
      <c r="AX156" s="25"/>
      <c r="AY156" s="268"/>
      <c r="AZ156" s="25"/>
      <c r="BA156" s="268"/>
      <c r="BB156" s="25"/>
      <c r="BC156" s="268"/>
      <c r="BD156" s="25"/>
      <c r="BE156" s="268"/>
      <c r="BF156" s="25"/>
      <c r="BG156" s="25"/>
      <c r="BH156" s="25"/>
      <c r="BI156" s="25"/>
      <c r="BJ156" s="25"/>
      <c r="BK156" s="25"/>
      <c r="BL156" s="25"/>
      <c r="BM156" s="25"/>
      <c r="BN156" s="25"/>
      <c r="BO156" s="268"/>
      <c r="BP156" s="25"/>
      <c r="BQ156" s="305"/>
    </row>
    <row r="157" spans="1:69" ht="18.75" customHeight="1" x14ac:dyDescent="0.3">
      <c r="A157" s="242" t="str">
        <f t="shared" si="105"/>
        <v/>
      </c>
      <c r="B157" s="242" t="str">
        <f>IF(A157="","",(COUNTIF($A$8:A157,A157))/100)</f>
        <v/>
      </c>
      <c r="C157" s="242" t="str">
        <f t="shared" si="101"/>
        <v/>
      </c>
      <c r="D157" s="267">
        <v>97</v>
      </c>
      <c r="E157" s="25"/>
      <c r="F157" s="25"/>
      <c r="G157" s="25"/>
      <c r="H157" s="25"/>
      <c r="I157" s="34"/>
      <c r="J157" s="25"/>
      <c r="K157" s="34"/>
      <c r="L157" s="34"/>
      <c r="M157" s="34"/>
      <c r="N157" s="34"/>
      <c r="O157" s="34"/>
      <c r="P157" s="184" t="str">
        <f t="shared" si="100"/>
        <v/>
      </c>
      <c r="Q157" s="25"/>
      <c r="R157" s="34"/>
      <c r="S157" s="25"/>
      <c r="T157" s="25"/>
      <c r="U157" s="34"/>
      <c r="V157" s="34"/>
      <c r="W157" s="34"/>
      <c r="X157" s="25"/>
      <c r="Y157" s="237"/>
      <c r="Z157" s="25"/>
      <c r="AA157" s="25"/>
      <c r="AB157" s="25"/>
      <c r="AC157" s="269"/>
      <c r="AD157" s="269"/>
      <c r="AE157" s="269"/>
      <c r="AF157" s="269"/>
      <c r="AG157" s="269"/>
      <c r="AH157" s="269"/>
      <c r="AI157" s="269"/>
      <c r="AJ157" s="269"/>
      <c r="AK157" s="269"/>
      <c r="AL157" s="269"/>
      <c r="AM157" s="269"/>
      <c r="AN157" s="269"/>
      <c r="AO157" s="269"/>
      <c r="AP157" s="25" t="str">
        <f t="shared" si="106"/>
        <v/>
      </c>
      <c r="AQ157" s="25" t="str">
        <f t="shared" si="106"/>
        <v/>
      </c>
      <c r="AR157" s="25"/>
      <c r="AS157" s="25"/>
      <c r="AT157" s="214"/>
      <c r="AU157" s="268"/>
      <c r="AV157" s="25"/>
      <c r="AW157" s="25"/>
      <c r="AX157" s="25"/>
      <c r="AY157" s="268"/>
      <c r="AZ157" s="25"/>
      <c r="BA157" s="268"/>
      <c r="BB157" s="25"/>
      <c r="BC157" s="268"/>
      <c r="BD157" s="25"/>
      <c r="BE157" s="268"/>
      <c r="BF157" s="25"/>
      <c r="BG157" s="25"/>
      <c r="BH157" s="25"/>
      <c r="BI157" s="25"/>
      <c r="BJ157" s="25"/>
      <c r="BK157" s="25"/>
      <c r="BL157" s="25"/>
      <c r="BM157" s="25"/>
      <c r="BN157" s="25"/>
      <c r="BO157" s="268"/>
      <c r="BP157" s="25"/>
      <c r="BQ157" s="305"/>
    </row>
    <row r="158" spans="1:69" ht="18.75" customHeight="1" x14ac:dyDescent="0.3">
      <c r="A158" s="242" t="str">
        <f t="shared" si="105"/>
        <v/>
      </c>
      <c r="B158" s="242" t="str">
        <f>IF(A158="","",(COUNTIF($A$8:A158,A158))/100)</f>
        <v/>
      </c>
      <c r="C158" s="242" t="str">
        <f t="shared" si="101"/>
        <v/>
      </c>
      <c r="D158" s="267">
        <v>98</v>
      </c>
      <c r="E158" s="25"/>
      <c r="F158" s="25"/>
      <c r="G158" s="25"/>
      <c r="H158" s="25"/>
      <c r="I158" s="34"/>
      <c r="J158" s="25"/>
      <c r="K158" s="34"/>
      <c r="L158" s="34"/>
      <c r="M158" s="34"/>
      <c r="N158" s="34"/>
      <c r="O158" s="34"/>
      <c r="P158" s="184" t="str">
        <f t="shared" si="100"/>
        <v/>
      </c>
      <c r="Q158" s="25"/>
      <c r="R158" s="34"/>
      <c r="S158" s="25"/>
      <c r="T158" s="25"/>
      <c r="U158" s="34"/>
      <c r="V158" s="34"/>
      <c r="W158" s="34"/>
      <c r="X158" s="25"/>
      <c r="Y158" s="237"/>
      <c r="Z158" s="25"/>
      <c r="AA158" s="25"/>
      <c r="AB158" s="25"/>
      <c r="AC158" s="269"/>
      <c r="AD158" s="269"/>
      <c r="AE158" s="269"/>
      <c r="AF158" s="269"/>
      <c r="AG158" s="269"/>
      <c r="AH158" s="269"/>
      <c r="AI158" s="269"/>
      <c r="AJ158" s="269"/>
      <c r="AK158" s="269"/>
      <c r="AL158" s="269"/>
      <c r="AM158" s="269"/>
      <c r="AN158" s="269"/>
      <c r="AO158" s="269"/>
      <c r="AP158" s="25" t="str">
        <f t="shared" si="106"/>
        <v/>
      </c>
      <c r="AQ158" s="25" t="str">
        <f t="shared" si="106"/>
        <v/>
      </c>
      <c r="AR158" s="25"/>
      <c r="AS158" s="25"/>
      <c r="AT158" s="214"/>
      <c r="AU158" s="268"/>
      <c r="AV158" s="25"/>
      <c r="AW158" s="25"/>
      <c r="AX158" s="25"/>
      <c r="AY158" s="268"/>
      <c r="AZ158" s="25"/>
      <c r="BA158" s="268"/>
      <c r="BB158" s="25"/>
      <c r="BC158" s="268"/>
      <c r="BD158" s="25"/>
      <c r="BE158" s="268"/>
      <c r="BF158" s="25"/>
      <c r="BG158" s="25"/>
      <c r="BH158" s="25"/>
      <c r="BI158" s="25"/>
      <c r="BJ158" s="25"/>
      <c r="BK158" s="25"/>
      <c r="BL158" s="25"/>
      <c r="BM158" s="25"/>
      <c r="BN158" s="25"/>
      <c r="BO158" s="268"/>
      <c r="BP158" s="25"/>
      <c r="BQ158" s="305"/>
    </row>
    <row r="159" spans="1:69" ht="18.75" customHeight="1" x14ac:dyDescent="0.3">
      <c r="A159" s="242" t="str">
        <f t="shared" si="105"/>
        <v/>
      </c>
      <c r="B159" s="242" t="str">
        <f>IF(A159="","",(COUNTIF($A$8:A159,A159))/100)</f>
        <v/>
      </c>
      <c r="C159" s="242" t="str">
        <f t="shared" si="101"/>
        <v/>
      </c>
      <c r="D159" s="267">
        <v>99</v>
      </c>
      <c r="E159" s="25"/>
      <c r="F159" s="25"/>
      <c r="G159" s="25"/>
      <c r="H159" s="25"/>
      <c r="I159" s="34"/>
      <c r="J159" s="25"/>
      <c r="K159" s="34"/>
      <c r="L159" s="34"/>
      <c r="M159" s="34"/>
      <c r="N159" s="34"/>
      <c r="O159" s="34"/>
      <c r="P159" s="184" t="str">
        <f t="shared" si="100"/>
        <v/>
      </c>
      <c r="Q159" s="25"/>
      <c r="R159" s="34"/>
      <c r="S159" s="25"/>
      <c r="T159" s="25"/>
      <c r="U159" s="34"/>
      <c r="V159" s="34"/>
      <c r="W159" s="34"/>
      <c r="X159" s="25"/>
      <c r="Y159" s="237"/>
      <c r="Z159" s="25"/>
      <c r="AA159" s="25"/>
      <c r="AB159" s="25"/>
      <c r="AC159" s="269"/>
      <c r="AD159" s="269"/>
      <c r="AE159" s="269"/>
      <c r="AF159" s="269"/>
      <c r="AG159" s="269"/>
      <c r="AH159" s="269"/>
      <c r="AI159" s="269"/>
      <c r="AJ159" s="269"/>
      <c r="AK159" s="269"/>
      <c r="AL159" s="269"/>
      <c r="AM159" s="269"/>
      <c r="AN159" s="269"/>
      <c r="AO159" s="269"/>
      <c r="AP159" s="25" t="str">
        <f t="shared" si="106"/>
        <v/>
      </c>
      <c r="AQ159" s="25" t="str">
        <f t="shared" si="106"/>
        <v/>
      </c>
      <c r="AR159" s="25"/>
      <c r="AS159" s="25"/>
      <c r="AT159" s="214"/>
      <c r="AU159" s="268"/>
      <c r="AV159" s="25"/>
      <c r="AW159" s="25"/>
      <c r="AX159" s="25"/>
      <c r="AY159" s="268"/>
      <c r="AZ159" s="25"/>
      <c r="BA159" s="268"/>
      <c r="BB159" s="25"/>
      <c r="BC159" s="268"/>
      <c r="BD159" s="25"/>
      <c r="BE159" s="268"/>
      <c r="BF159" s="25"/>
      <c r="BG159" s="25"/>
      <c r="BH159" s="25"/>
      <c r="BI159" s="25"/>
      <c r="BJ159" s="25"/>
      <c r="BK159" s="25"/>
      <c r="BL159" s="25"/>
      <c r="BM159" s="25"/>
      <c r="BN159" s="25"/>
      <c r="BO159" s="268"/>
      <c r="BP159" s="25"/>
      <c r="BQ159" s="305"/>
    </row>
    <row r="160" spans="1:69" ht="18.75" customHeight="1" x14ac:dyDescent="0.3">
      <c r="A160" s="242" t="str">
        <f t="shared" si="105"/>
        <v/>
      </c>
      <c r="B160" s="242" t="str">
        <f>IF(A160="","",(COUNTIF($A$8:A160,A160))/100)</f>
        <v/>
      </c>
      <c r="C160" s="242" t="str">
        <f t="shared" si="101"/>
        <v/>
      </c>
      <c r="D160" s="267">
        <v>100</v>
      </c>
      <c r="E160" s="25"/>
      <c r="F160" s="25"/>
      <c r="G160" s="25"/>
      <c r="H160" s="25"/>
      <c r="I160" s="34"/>
      <c r="J160" s="25"/>
      <c r="K160" s="34"/>
      <c r="L160" s="34"/>
      <c r="M160" s="34"/>
      <c r="N160" s="34"/>
      <c r="O160" s="34"/>
      <c r="P160" s="184" t="str">
        <f t="shared" si="100"/>
        <v/>
      </c>
      <c r="Q160" s="25"/>
      <c r="R160" s="34"/>
      <c r="S160" s="25"/>
      <c r="T160" s="25"/>
      <c r="U160" s="34"/>
      <c r="V160" s="34"/>
      <c r="W160" s="34"/>
      <c r="X160" s="25"/>
      <c r="Y160" s="237"/>
      <c r="Z160" s="25"/>
      <c r="AA160" s="25"/>
      <c r="AB160" s="25"/>
      <c r="AC160" s="269"/>
      <c r="AD160" s="269"/>
      <c r="AE160" s="269"/>
      <c r="AF160" s="269"/>
      <c r="AG160" s="269"/>
      <c r="AH160" s="269"/>
      <c r="AI160" s="269"/>
      <c r="AJ160" s="269"/>
      <c r="AK160" s="269"/>
      <c r="AL160" s="269"/>
      <c r="AM160" s="269"/>
      <c r="AN160" s="269"/>
      <c r="AO160" s="269"/>
      <c r="AP160" s="25" t="str">
        <f t="shared" si="106"/>
        <v/>
      </c>
      <c r="AQ160" s="25" t="str">
        <f t="shared" si="106"/>
        <v/>
      </c>
      <c r="AR160" s="25"/>
      <c r="AS160" s="25"/>
      <c r="AT160" s="214"/>
      <c r="AU160" s="268"/>
      <c r="AV160" s="25"/>
      <c r="AW160" s="25"/>
      <c r="AX160" s="25"/>
      <c r="AY160" s="268"/>
      <c r="AZ160" s="25"/>
      <c r="BA160" s="268"/>
      <c r="BB160" s="25"/>
      <c r="BC160" s="268"/>
      <c r="BD160" s="25"/>
      <c r="BE160" s="268"/>
      <c r="BF160" s="25"/>
      <c r="BG160" s="25"/>
      <c r="BH160" s="25"/>
      <c r="BI160" s="25"/>
      <c r="BJ160" s="25"/>
      <c r="BK160" s="25"/>
      <c r="BL160" s="25"/>
      <c r="BM160" s="25"/>
      <c r="BN160" s="25"/>
      <c r="BO160" s="268"/>
      <c r="BP160" s="25"/>
      <c r="BQ160" s="305"/>
    </row>
    <row r="161" spans="1:69" x14ac:dyDescent="0.3">
      <c r="D161" s="66"/>
      <c r="E161" s="278"/>
      <c r="F161" s="278"/>
      <c r="G161" s="278"/>
      <c r="H161" s="278"/>
      <c r="I161" s="172"/>
      <c r="J161" s="278"/>
      <c r="K161" s="172"/>
      <c r="L161" s="172"/>
      <c r="M161" s="172"/>
      <c r="N161" s="172"/>
      <c r="O161" s="172"/>
      <c r="P161" s="312"/>
      <c r="Q161" s="278"/>
      <c r="R161" s="172"/>
      <c r="S161" s="278"/>
      <c r="T161" s="278"/>
      <c r="U161" s="172"/>
      <c r="V161" s="172"/>
      <c r="W161" s="172"/>
      <c r="X161" s="278"/>
      <c r="Y161" s="313"/>
      <c r="Z161" s="278"/>
      <c r="AA161" s="278"/>
      <c r="AB161" s="278"/>
      <c r="AC161" s="314"/>
      <c r="AD161" s="314"/>
      <c r="AE161" s="314"/>
      <c r="AF161" s="314"/>
      <c r="AG161" s="314"/>
      <c r="AH161" s="314"/>
      <c r="AI161" s="314"/>
      <c r="AJ161" s="314"/>
      <c r="AK161" s="314"/>
      <c r="AL161" s="314"/>
      <c r="AM161" s="314"/>
      <c r="AN161" s="314"/>
      <c r="AO161" s="314"/>
      <c r="AP161" s="278"/>
      <c r="AQ161" s="278"/>
      <c r="AR161" s="278"/>
      <c r="AS161" s="278"/>
      <c r="AT161" s="315"/>
      <c r="AU161" s="316"/>
      <c r="AV161" s="278"/>
      <c r="AW161" s="278"/>
      <c r="AX161" s="278"/>
      <c r="AY161" s="316"/>
      <c r="AZ161" s="278"/>
      <c r="BA161" s="316"/>
      <c r="BB161" s="278"/>
      <c r="BC161" s="316"/>
      <c r="BD161" s="278"/>
      <c r="BE161" s="316"/>
      <c r="BF161" s="278"/>
      <c r="BG161" s="278"/>
      <c r="BH161" s="278"/>
      <c r="BI161" s="278"/>
      <c r="BJ161" s="278"/>
      <c r="BK161" s="278"/>
      <c r="BL161" s="278"/>
      <c r="BM161" s="278"/>
      <c r="BN161" s="278"/>
      <c r="BO161" s="316"/>
      <c r="BP161" s="278"/>
      <c r="BQ161" s="305"/>
    </row>
    <row r="162" spans="1:69" x14ac:dyDescent="0.3">
      <c r="D162" s="66"/>
      <c r="E162" s="278"/>
      <c r="F162" s="278"/>
      <c r="G162" s="278"/>
      <c r="H162" s="278"/>
      <c r="I162" s="172"/>
      <c r="J162" s="278"/>
      <c r="K162" s="172"/>
      <c r="L162" s="172"/>
      <c r="M162" s="172"/>
      <c r="N162" s="172"/>
      <c r="O162" s="172"/>
      <c r="P162" s="312"/>
      <c r="Q162" s="278"/>
      <c r="R162" s="172"/>
      <c r="S162" s="278"/>
      <c r="T162" s="278"/>
      <c r="U162" s="172"/>
      <c r="V162" s="172"/>
      <c r="W162" s="172"/>
      <c r="X162" s="278"/>
      <c r="Y162" s="313"/>
      <c r="Z162" s="278"/>
      <c r="AA162" s="278"/>
      <c r="AB162" s="278"/>
      <c r="AC162" s="314"/>
      <c r="AD162" s="314"/>
      <c r="AE162" s="314"/>
      <c r="AF162" s="314"/>
      <c r="AG162" s="314"/>
      <c r="AH162" s="314"/>
      <c r="AI162" s="314"/>
      <c r="AJ162" s="314"/>
      <c r="AK162" s="314"/>
      <c r="AL162" s="314"/>
      <c r="AM162" s="314"/>
      <c r="AN162" s="314"/>
      <c r="AO162" s="314"/>
      <c r="AP162" s="278"/>
      <c r="AQ162" s="278"/>
      <c r="AR162" s="278"/>
      <c r="AS162" s="278"/>
      <c r="AT162" s="315"/>
      <c r="AU162" s="316"/>
      <c r="AV162" s="278"/>
      <c r="AW162" s="278"/>
      <c r="AX162" s="278"/>
      <c r="AY162" s="316"/>
      <c r="AZ162" s="278"/>
      <c r="BA162" s="316"/>
      <c r="BB162" s="278"/>
      <c r="BC162" s="316"/>
      <c r="BD162" s="278"/>
      <c r="BE162" s="316"/>
      <c r="BF162" s="278"/>
      <c r="BG162" s="278"/>
      <c r="BH162" s="278"/>
      <c r="BI162" s="278"/>
      <c r="BJ162" s="278"/>
      <c r="BK162" s="278"/>
      <c r="BL162" s="278"/>
      <c r="BM162" s="278"/>
      <c r="BN162" s="278"/>
      <c r="BO162" s="316"/>
      <c r="BP162" s="278"/>
      <c r="BQ162" s="305"/>
    </row>
    <row r="163" spans="1:69" x14ac:dyDescent="0.3">
      <c r="D163" s="66"/>
      <c r="E163" s="278"/>
      <c r="F163" s="278"/>
      <c r="G163" s="278"/>
      <c r="H163" s="278"/>
      <c r="I163" s="172"/>
      <c r="J163" s="278"/>
      <c r="K163" s="172"/>
      <c r="L163" s="172"/>
      <c r="M163" s="172"/>
      <c r="N163" s="172"/>
      <c r="O163" s="172"/>
      <c r="P163" s="312"/>
      <c r="Q163" s="278"/>
      <c r="R163" s="172"/>
      <c r="S163" s="278"/>
      <c r="T163" s="278"/>
      <c r="U163" s="172"/>
      <c r="V163" s="172"/>
      <c r="W163" s="172"/>
      <c r="X163" s="278"/>
      <c r="Y163" s="313"/>
      <c r="Z163" s="278"/>
      <c r="AA163" s="278"/>
      <c r="AB163" s="278"/>
      <c r="AC163" s="314"/>
      <c r="AD163" s="314"/>
      <c r="AE163" s="314"/>
      <c r="AF163" s="314"/>
      <c r="AG163" s="314"/>
      <c r="AH163" s="314"/>
      <c r="AI163" s="314"/>
      <c r="AJ163" s="314"/>
      <c r="AK163" s="314"/>
      <c r="AL163" s="314"/>
      <c r="AM163" s="314"/>
      <c r="AN163" s="314"/>
      <c r="AO163" s="314"/>
      <c r="AP163" s="278"/>
      <c r="AQ163" s="278"/>
      <c r="AR163" s="278"/>
      <c r="AS163" s="278"/>
      <c r="AT163" s="315"/>
      <c r="AU163" s="316"/>
      <c r="AV163" s="278"/>
      <c r="AW163" s="278"/>
      <c r="AX163" s="278"/>
      <c r="AY163" s="316"/>
      <c r="AZ163" s="278"/>
      <c r="BA163" s="316"/>
      <c r="BB163" s="278"/>
      <c r="BC163" s="316"/>
      <c r="BD163" s="278"/>
      <c r="BE163" s="316"/>
      <c r="BF163" s="278"/>
      <c r="BG163" s="278"/>
      <c r="BH163" s="278"/>
      <c r="BI163" s="278"/>
      <c r="BJ163" s="278"/>
      <c r="BK163" s="278"/>
      <c r="BL163" s="278"/>
      <c r="BM163" s="278"/>
      <c r="BN163" s="278"/>
      <c r="BO163" s="316"/>
      <c r="BP163" s="278"/>
      <c r="BQ163" s="305"/>
    </row>
    <row r="164" spans="1:69" x14ac:dyDescent="0.3">
      <c r="D164" s="66"/>
      <c r="E164" s="278"/>
      <c r="F164" s="278"/>
      <c r="G164" s="278"/>
      <c r="H164" s="278"/>
      <c r="I164" s="172"/>
      <c r="J164" s="278"/>
      <c r="K164" s="172"/>
      <c r="L164" s="172"/>
      <c r="M164" s="172"/>
      <c r="N164" s="172"/>
      <c r="O164" s="172"/>
      <c r="P164" s="312"/>
      <c r="Q164" s="278"/>
      <c r="R164" s="172"/>
      <c r="S164" s="278"/>
      <c r="T164" s="278"/>
      <c r="U164" s="172"/>
      <c r="V164" s="172"/>
      <c r="W164" s="172"/>
      <c r="X164" s="278"/>
      <c r="Y164" s="313"/>
      <c r="Z164" s="278"/>
      <c r="AA164" s="278"/>
      <c r="AB164" s="278"/>
      <c r="AC164" s="314"/>
      <c r="AD164" s="314"/>
      <c r="AE164" s="314"/>
      <c r="AF164" s="314"/>
      <c r="AG164" s="314"/>
      <c r="AH164" s="314"/>
      <c r="AI164" s="314"/>
      <c r="AJ164" s="314"/>
      <c r="AK164" s="314"/>
      <c r="AL164" s="314"/>
      <c r="AM164" s="314"/>
      <c r="AN164" s="314"/>
      <c r="AO164" s="314"/>
      <c r="AP164" s="278"/>
      <c r="AQ164" s="278"/>
      <c r="AR164" s="278"/>
      <c r="AS164" s="278"/>
      <c r="AT164" s="315"/>
      <c r="AU164" s="316"/>
      <c r="AV164" s="278"/>
      <c r="AW164" s="278"/>
      <c r="AX164" s="278"/>
      <c r="AY164" s="316"/>
      <c r="AZ164" s="278"/>
      <c r="BA164" s="316"/>
      <c r="BB164" s="278"/>
      <c r="BC164" s="316"/>
      <c r="BD164" s="278"/>
      <c r="BE164" s="316"/>
      <c r="BF164" s="278"/>
      <c r="BG164" s="278"/>
      <c r="BH164" s="278"/>
      <c r="BI164" s="278"/>
      <c r="BJ164" s="278"/>
      <c r="BK164" s="278"/>
      <c r="BL164" s="278"/>
      <c r="BM164" s="278"/>
      <c r="BN164" s="278"/>
      <c r="BO164" s="316"/>
      <c r="BP164" s="278"/>
      <c r="BQ164" s="305"/>
    </row>
    <row r="165" spans="1:69" ht="70.2" customHeight="1" x14ac:dyDescent="0.3">
      <c r="A165" s="307" t="s">
        <v>684</v>
      </c>
      <c r="D165" s="66"/>
      <c r="E165" s="438" t="s">
        <v>685</v>
      </c>
      <c r="F165" s="438"/>
      <c r="G165" s="438"/>
      <c r="H165" s="438"/>
      <c r="I165" s="438"/>
      <c r="J165" s="438"/>
      <c r="K165" s="438"/>
      <c r="L165" s="438"/>
      <c r="M165" s="438"/>
      <c r="N165" s="438"/>
      <c r="O165" s="438"/>
      <c r="P165" s="438"/>
      <c r="Q165" s="438"/>
      <c r="R165" s="438"/>
      <c r="S165" s="438"/>
      <c r="T165" s="438"/>
      <c r="U165" s="438"/>
      <c r="V165" s="438"/>
      <c r="W165" s="438"/>
      <c r="X165" s="438"/>
      <c r="Y165" s="438"/>
      <c r="Z165" s="438"/>
      <c r="AA165" s="438"/>
      <c r="AB165" s="438"/>
      <c r="AC165" s="438"/>
      <c r="AD165" s="438"/>
      <c r="AE165" s="438"/>
      <c r="AF165" s="438"/>
      <c r="AG165" s="438"/>
      <c r="AH165" s="438"/>
      <c r="AI165" s="438"/>
      <c r="AJ165" s="438"/>
      <c r="AK165" s="438"/>
      <c r="AL165" s="438"/>
      <c r="AM165" s="438"/>
      <c r="AN165" s="438"/>
      <c r="AO165" s="438"/>
      <c r="AP165" s="438"/>
      <c r="AQ165" s="438"/>
      <c r="AR165" s="438"/>
      <c r="AS165" s="438"/>
      <c r="AT165" s="438"/>
      <c r="AU165" s="438"/>
      <c r="AV165" s="438"/>
      <c r="AW165" s="438"/>
      <c r="AX165" s="438"/>
      <c r="AY165" s="438"/>
      <c r="AZ165" s="438"/>
      <c r="BA165" s="438"/>
      <c r="BB165" s="438"/>
      <c r="BC165" s="438"/>
      <c r="BD165" s="438"/>
      <c r="BE165" s="438"/>
      <c r="BF165" s="438"/>
      <c r="BG165" s="438"/>
      <c r="BH165" s="438"/>
      <c r="BI165" s="438"/>
      <c r="BJ165" s="438"/>
      <c r="BK165" s="438"/>
      <c r="BL165" s="438"/>
      <c r="BM165" s="438"/>
      <c r="BN165" s="438"/>
      <c r="BO165" s="438"/>
      <c r="BP165" s="438"/>
      <c r="BQ165" s="305"/>
    </row>
    <row r="166" spans="1:69" x14ac:dyDescent="0.3">
      <c r="D166" s="66"/>
      <c r="E166" s="278"/>
      <c r="F166" s="278"/>
      <c r="G166" s="278"/>
      <c r="H166" s="278"/>
      <c r="I166" s="172"/>
      <c r="J166" s="278"/>
      <c r="K166" s="172"/>
      <c r="L166" s="172"/>
      <c r="M166" s="172"/>
      <c r="N166" s="172"/>
      <c r="O166" s="172"/>
      <c r="P166" s="312"/>
      <c r="Q166" s="278"/>
      <c r="R166" s="172"/>
      <c r="S166" s="278"/>
      <c r="T166" s="278"/>
      <c r="U166" s="172"/>
      <c r="V166" s="172"/>
      <c r="W166" s="172"/>
      <c r="X166" s="278"/>
      <c r="Y166" s="313"/>
      <c r="Z166" s="278"/>
      <c r="AA166" s="278"/>
      <c r="AB166" s="278"/>
      <c r="AC166" s="314"/>
      <c r="AD166" s="314"/>
      <c r="AE166" s="314"/>
      <c r="AF166" s="314"/>
      <c r="AG166" s="314"/>
      <c r="AH166" s="314"/>
      <c r="AI166" s="314"/>
      <c r="AJ166" s="314"/>
      <c r="AK166" s="314"/>
      <c r="AL166" s="314"/>
      <c r="AM166" s="314"/>
      <c r="AN166" s="314"/>
      <c r="AO166" s="314"/>
      <c r="AP166" s="278"/>
      <c r="AQ166" s="278"/>
      <c r="AR166" s="278"/>
      <c r="AS166" s="278"/>
      <c r="AT166" s="315"/>
      <c r="AU166" s="316"/>
      <c r="AV166" s="278"/>
      <c r="AW166" s="278"/>
      <c r="AX166" s="278"/>
      <c r="AY166" s="316"/>
      <c r="AZ166" s="278"/>
      <c r="BA166" s="316"/>
      <c r="BB166" s="278"/>
      <c r="BC166" s="316"/>
      <c r="BD166" s="278"/>
      <c r="BE166" s="316"/>
      <c r="BF166" s="278"/>
      <c r="BG166" s="278"/>
      <c r="BH166" s="278"/>
      <c r="BI166" s="278"/>
      <c r="BJ166" s="278"/>
      <c r="BK166" s="278"/>
      <c r="BL166" s="278"/>
      <c r="BM166" s="278"/>
      <c r="BN166" s="278"/>
      <c r="BO166" s="316"/>
      <c r="BP166" s="278"/>
      <c r="BQ166" s="305"/>
    </row>
    <row r="167" spans="1:69" x14ac:dyDescent="0.3">
      <c r="D167" s="66"/>
      <c r="E167" s="278"/>
      <c r="F167" s="278"/>
      <c r="G167" s="278"/>
      <c r="H167" s="278"/>
      <c r="I167" s="172"/>
      <c r="J167" s="278"/>
      <c r="K167" s="172"/>
      <c r="L167" s="172"/>
      <c r="M167" s="172"/>
      <c r="N167" s="172"/>
      <c r="O167" s="172"/>
      <c r="P167" s="312"/>
      <c r="Q167" s="278"/>
      <c r="R167" s="172"/>
      <c r="S167" s="278"/>
      <c r="T167" s="278"/>
      <c r="U167" s="172"/>
      <c r="V167" s="172"/>
      <c r="W167" s="172"/>
      <c r="X167" s="278"/>
      <c r="Y167" s="313"/>
      <c r="Z167" s="278"/>
      <c r="AA167" s="278"/>
      <c r="AB167" s="278"/>
      <c r="AC167" s="314"/>
      <c r="AD167" s="314"/>
      <c r="AE167" s="314"/>
      <c r="AF167" s="314"/>
      <c r="AG167" s="314"/>
      <c r="AH167" s="314"/>
      <c r="AI167" s="314"/>
      <c r="AJ167" s="314"/>
      <c r="AK167" s="314"/>
      <c r="AL167" s="314"/>
      <c r="AM167" s="314"/>
      <c r="AN167" s="314"/>
      <c r="AO167" s="314"/>
      <c r="AP167" s="278"/>
      <c r="AQ167" s="278"/>
      <c r="AR167" s="278"/>
      <c r="AS167" s="278"/>
      <c r="AT167" s="315"/>
      <c r="AU167" s="316"/>
      <c r="AV167" s="278"/>
      <c r="AW167" s="278"/>
      <c r="AX167" s="278"/>
      <c r="AY167" s="316"/>
      <c r="AZ167" s="278"/>
      <c r="BA167" s="316"/>
      <c r="BB167" s="278"/>
      <c r="BC167" s="316"/>
      <c r="BD167" s="278"/>
      <c r="BE167" s="316"/>
      <c r="BF167" s="278"/>
      <c r="BG167" s="278"/>
      <c r="BH167" s="278"/>
      <c r="BI167" s="278"/>
      <c r="BJ167" s="278"/>
      <c r="BK167" s="278"/>
      <c r="BL167" s="278"/>
      <c r="BM167" s="278"/>
      <c r="BN167" s="278"/>
      <c r="BO167" s="316"/>
      <c r="BP167" s="278"/>
      <c r="BQ167" s="305"/>
    </row>
    <row r="168" spans="1:69" x14ac:dyDescent="0.3">
      <c r="D168" s="66"/>
      <c r="E168" s="278"/>
      <c r="F168" s="278"/>
      <c r="G168" s="278"/>
      <c r="H168" s="278"/>
      <c r="I168" s="172"/>
      <c r="J168" s="278"/>
      <c r="K168" s="172"/>
      <c r="L168" s="172"/>
      <c r="M168" s="172"/>
      <c r="N168" s="172"/>
      <c r="O168" s="172"/>
      <c r="P168" s="312"/>
      <c r="Q168" s="278"/>
      <c r="R168" s="172"/>
      <c r="S168" s="278"/>
      <c r="T168" s="278"/>
      <c r="U168" s="172"/>
      <c r="V168" s="172"/>
      <c r="W168" s="172"/>
      <c r="X168" s="278"/>
      <c r="Y168" s="313"/>
      <c r="Z168" s="278"/>
      <c r="AA168" s="278"/>
      <c r="AB168" s="278"/>
      <c r="AC168" s="314"/>
      <c r="AD168" s="314"/>
      <c r="AE168" s="314"/>
      <c r="AF168" s="314"/>
      <c r="AG168" s="314"/>
      <c r="AH168" s="314"/>
      <c r="AI168" s="314"/>
      <c r="AJ168" s="314"/>
      <c r="AK168" s="314"/>
      <c r="AL168" s="314"/>
      <c r="AM168" s="314"/>
      <c r="AN168" s="314"/>
      <c r="AO168" s="314"/>
      <c r="AP168" s="278"/>
      <c r="AQ168" s="278"/>
      <c r="AR168" s="278"/>
      <c r="AS168" s="278"/>
      <c r="AT168" s="315"/>
      <c r="AU168" s="316"/>
      <c r="AV168" s="278"/>
      <c r="AW168" s="278"/>
      <c r="AX168" s="278"/>
      <c r="AY168" s="316"/>
      <c r="AZ168" s="278"/>
      <c r="BA168" s="316"/>
      <c r="BB168" s="278"/>
      <c r="BC168" s="316"/>
      <c r="BD168" s="278"/>
      <c r="BE168" s="316"/>
      <c r="BF168" s="278"/>
      <c r="BG168" s="278"/>
      <c r="BH168" s="278"/>
      <c r="BI168" s="278"/>
      <c r="BJ168" s="278"/>
      <c r="BK168" s="278"/>
      <c r="BL168" s="278"/>
      <c r="BM168" s="278"/>
      <c r="BN168" s="278"/>
      <c r="BO168" s="316"/>
      <c r="BP168" s="278"/>
      <c r="BQ168" s="305"/>
    </row>
    <row r="169" spans="1:69" s="309" customFormat="1" ht="24.75" customHeight="1" x14ac:dyDescent="0.3">
      <c r="A169" s="308"/>
      <c r="B169" s="308"/>
      <c r="C169" s="308"/>
      <c r="D169" s="317"/>
      <c r="E169" s="440" t="s">
        <v>686</v>
      </c>
      <c r="F169" s="440"/>
      <c r="G169" s="440"/>
      <c r="H169" s="440"/>
      <c r="I169" s="440"/>
      <c r="J169" s="440"/>
      <c r="K169" s="440"/>
      <c r="L169" s="440"/>
      <c r="M169" s="440"/>
      <c r="N169" s="440"/>
      <c r="O169" s="440"/>
      <c r="P169" s="440"/>
      <c r="Q169" s="440"/>
      <c r="R169" s="440"/>
      <c r="S169" s="440"/>
      <c r="T169" s="440"/>
      <c r="U169" s="440"/>
      <c r="V169" s="440"/>
      <c r="W169" s="440"/>
      <c r="X169" s="440"/>
      <c r="Y169" s="440"/>
      <c r="Z169" s="440"/>
      <c r="AA169" s="440"/>
      <c r="AB169" s="440"/>
      <c r="AC169" s="440"/>
      <c r="AD169" s="440"/>
      <c r="AE169" s="440"/>
      <c r="AF169" s="440"/>
      <c r="AG169" s="440"/>
      <c r="AH169" s="440"/>
      <c r="AI169" s="440"/>
      <c r="AJ169" s="440"/>
      <c r="AK169" s="440"/>
      <c r="AL169" s="440"/>
      <c r="AM169" s="440"/>
      <c r="AN169" s="440"/>
      <c r="AO169" s="440"/>
      <c r="AP169" s="440"/>
      <c r="AQ169" s="440"/>
      <c r="AR169" s="440"/>
      <c r="AS169" s="440"/>
      <c r="AT169" s="440"/>
      <c r="AU169" s="440"/>
      <c r="AV169" s="440"/>
      <c r="AW169" s="440"/>
      <c r="AX169" s="440"/>
      <c r="AY169" s="440"/>
      <c r="AZ169" s="440"/>
      <c r="BA169" s="440"/>
      <c r="BB169" s="440"/>
      <c r="BC169" s="440"/>
      <c r="BD169" s="440"/>
      <c r="BE169" s="440"/>
      <c r="BF169" s="440"/>
      <c r="BG169" s="440"/>
      <c r="BH169" s="440"/>
      <c r="BI169" s="440"/>
      <c r="BJ169" s="440"/>
      <c r="BK169" s="440"/>
      <c r="BL169" s="440"/>
      <c r="BM169" s="440"/>
      <c r="BN169" s="440"/>
      <c r="BO169" s="440"/>
      <c r="BP169" s="440"/>
      <c r="BQ169" s="311"/>
    </row>
    <row r="170" spans="1:69" x14ac:dyDescent="0.3">
      <c r="D170" s="66"/>
      <c r="E170" s="278"/>
      <c r="F170" s="278"/>
      <c r="G170" s="278"/>
      <c r="H170" s="278"/>
      <c r="I170" s="172"/>
      <c r="J170" s="278"/>
      <c r="K170" s="172"/>
      <c r="L170" s="172"/>
      <c r="M170" s="172"/>
      <c r="N170" s="172"/>
      <c r="O170" s="172"/>
      <c r="P170" s="312"/>
      <c r="Q170" s="278"/>
      <c r="R170" s="172"/>
      <c r="S170" s="278"/>
      <c r="T170" s="278"/>
      <c r="U170" s="172"/>
      <c r="V170" s="172"/>
      <c r="W170" s="172"/>
      <c r="X170" s="278"/>
      <c r="Y170" s="313"/>
      <c r="Z170" s="278"/>
      <c r="AA170" s="278"/>
      <c r="AB170" s="278"/>
      <c r="AC170" s="314"/>
      <c r="AD170" s="314"/>
      <c r="AE170" s="314"/>
      <c r="AF170" s="314"/>
      <c r="AG170" s="314"/>
      <c r="AH170" s="314"/>
      <c r="AI170" s="314"/>
      <c r="AJ170" s="314"/>
      <c r="AK170" s="314"/>
      <c r="AL170" s="314"/>
      <c r="AM170" s="314"/>
      <c r="AN170" s="314"/>
      <c r="AO170" s="314"/>
      <c r="AP170" s="278"/>
      <c r="AQ170" s="278"/>
      <c r="AR170" s="278"/>
      <c r="AS170" s="278"/>
      <c r="AT170" s="315"/>
      <c r="AU170" s="316"/>
      <c r="AV170" s="278"/>
      <c r="AW170" s="278"/>
      <c r="AX170" s="278"/>
      <c r="AY170" s="316"/>
      <c r="AZ170" s="278"/>
      <c r="BA170" s="316"/>
      <c r="BB170" s="278"/>
      <c r="BC170" s="316"/>
      <c r="BD170" s="278"/>
      <c r="BE170" s="316"/>
      <c r="BF170" s="278"/>
      <c r="BG170" s="278"/>
      <c r="BH170" s="278"/>
      <c r="BI170" s="278"/>
      <c r="BJ170" s="278"/>
      <c r="BK170" s="278"/>
      <c r="BL170" s="278"/>
      <c r="BM170" s="278"/>
      <c r="BN170" s="278"/>
      <c r="BO170" s="316"/>
      <c r="BP170" s="278"/>
      <c r="BQ170" s="305"/>
    </row>
    <row r="171" spans="1:69" x14ac:dyDescent="0.3">
      <c r="D171" s="66"/>
      <c r="E171" s="278"/>
      <c r="F171" s="278"/>
      <c r="G171" s="278"/>
      <c r="H171" s="278"/>
      <c r="I171" s="172"/>
      <c r="J171" s="278"/>
      <c r="K171" s="172"/>
      <c r="L171" s="172"/>
      <c r="M171" s="172"/>
      <c r="N171" s="172"/>
      <c r="O171" s="172"/>
      <c r="P171" s="312"/>
      <c r="Q171" s="278"/>
      <c r="R171" s="172"/>
      <c r="S171" s="278"/>
      <c r="T171" s="278"/>
      <c r="U171" s="172"/>
      <c r="V171" s="172"/>
      <c r="W171" s="172"/>
      <c r="X171" s="278"/>
      <c r="Y171" s="313"/>
      <c r="Z171" s="278"/>
      <c r="AA171" s="278"/>
      <c r="AB171" s="278"/>
      <c r="AC171" s="314"/>
      <c r="AD171" s="314"/>
      <c r="AE171" s="314"/>
      <c r="AF171" s="314"/>
      <c r="AG171" s="314"/>
      <c r="AH171" s="314"/>
      <c r="AI171" s="314"/>
      <c r="AJ171" s="314"/>
      <c r="AK171" s="314"/>
      <c r="AL171" s="314"/>
      <c r="AM171" s="314"/>
      <c r="AN171" s="314"/>
      <c r="AO171" s="314"/>
      <c r="AP171" s="278"/>
      <c r="AQ171" s="278"/>
      <c r="AR171" s="278"/>
      <c r="AS171" s="278"/>
      <c r="AT171" s="315"/>
      <c r="AU171" s="316"/>
      <c r="AV171" s="278"/>
      <c r="AW171" s="278"/>
      <c r="AX171" s="278"/>
      <c r="AY171" s="316"/>
      <c r="AZ171" s="278"/>
      <c r="BA171" s="316"/>
      <c r="BB171" s="278"/>
      <c r="BC171" s="316"/>
      <c r="BD171" s="278"/>
      <c r="BE171" s="316"/>
      <c r="BF171" s="278"/>
      <c r="BG171" s="278"/>
      <c r="BH171" s="278"/>
      <c r="BI171" s="278"/>
      <c r="BJ171" s="278"/>
      <c r="BK171" s="278"/>
      <c r="BL171" s="278"/>
      <c r="BM171" s="278"/>
      <c r="BN171" s="278"/>
      <c r="BO171" s="316"/>
      <c r="BP171" s="278"/>
      <c r="BQ171" s="305"/>
    </row>
    <row r="172" spans="1:69" x14ac:dyDescent="0.3">
      <c r="D172" s="66"/>
      <c r="E172" s="278"/>
      <c r="F172" s="278"/>
      <c r="G172" s="278"/>
      <c r="H172" s="278"/>
      <c r="I172" s="172"/>
      <c r="J172" s="278"/>
      <c r="K172" s="172"/>
      <c r="L172" s="172"/>
      <c r="M172" s="172"/>
      <c r="N172" s="172"/>
      <c r="O172" s="172"/>
      <c r="P172" s="312"/>
      <c r="Q172" s="278"/>
      <c r="R172" s="172"/>
      <c r="S172" s="278"/>
      <c r="T172" s="278"/>
      <c r="U172" s="172"/>
      <c r="V172" s="172"/>
      <c r="W172" s="172"/>
      <c r="X172" s="278"/>
      <c r="Y172" s="313"/>
      <c r="Z172" s="278"/>
      <c r="AA172" s="278"/>
      <c r="AB172" s="278"/>
      <c r="AC172" s="314"/>
      <c r="AD172" s="314"/>
      <c r="AE172" s="314"/>
      <c r="AF172" s="314"/>
      <c r="AG172" s="314"/>
      <c r="AH172" s="314"/>
      <c r="AI172" s="314"/>
      <c r="AJ172" s="314"/>
      <c r="AK172" s="314"/>
      <c r="AL172" s="314"/>
      <c r="AM172" s="314"/>
      <c r="AN172" s="314"/>
      <c r="AO172" s="314"/>
      <c r="AP172" s="278"/>
      <c r="AQ172" s="278"/>
      <c r="AR172" s="278"/>
      <c r="AS172" s="278"/>
      <c r="AT172" s="315"/>
      <c r="AU172" s="316"/>
      <c r="AV172" s="278"/>
      <c r="AW172" s="278"/>
      <c r="AX172" s="278"/>
      <c r="AY172" s="316"/>
      <c r="AZ172" s="278"/>
      <c r="BA172" s="316"/>
      <c r="BB172" s="278"/>
      <c r="BC172" s="316"/>
      <c r="BD172" s="278"/>
      <c r="BE172" s="316"/>
      <c r="BF172" s="278"/>
      <c r="BG172" s="278"/>
      <c r="BH172" s="278"/>
      <c r="BI172" s="278"/>
      <c r="BJ172" s="278"/>
      <c r="BK172" s="278"/>
      <c r="BL172" s="278"/>
      <c r="BM172" s="278"/>
      <c r="BN172" s="278"/>
      <c r="BO172" s="316"/>
      <c r="BP172" s="278"/>
      <c r="BQ172" s="305"/>
    </row>
  </sheetData>
  <sheetProtection algorithmName="SHA-512" hashValue="g4LdDV+IOY5Un1cj1Ot+KQp8lr34k0Cfj9rEegZln6S2Rk8wCTxuFncZ+vYn4AIHPFWYFEczvVO4UnXlXxeZwA==" saltValue="iO6M336ScdHXj+WklQhJTA==" spinCount="100000" sheet="1" formatCells="0" formatColumns="0" formatRows="0" insertColumns="0" insertRows="0" insertHyperlinks="0" deleteColumns="0" deleteRows="0" selectLockedCells="1" sort="0" autoFilter="0" pivotTables="0"/>
  <mergeCells count="338">
    <mergeCell ref="F1:BN1"/>
    <mergeCell ref="F2:BN2"/>
    <mergeCell ref="F3:BN4"/>
    <mergeCell ref="BM12:BM15"/>
    <mergeCell ref="BN12:BN15"/>
    <mergeCell ref="BP16:BP20"/>
    <mergeCell ref="BM16:BM20"/>
    <mergeCell ref="BN16:BN20"/>
    <mergeCell ref="BM10:BM11"/>
    <mergeCell ref="BN10:BN11"/>
    <mergeCell ref="BL12:BL15"/>
    <mergeCell ref="AY10:AY11"/>
    <mergeCell ref="AZ10:AZ11"/>
    <mergeCell ref="BA10:BA11"/>
    <mergeCell ref="BB10:BB11"/>
    <mergeCell ref="BC10:BC11"/>
    <mergeCell ref="BP12:BP15"/>
    <mergeCell ref="BO12:BO15"/>
    <mergeCell ref="AP8:AP9"/>
    <mergeCell ref="AQ8:AQ9"/>
    <mergeCell ref="AS8:AS9"/>
    <mergeCell ref="BA8:BA9"/>
    <mergeCell ref="BC8:BC9"/>
    <mergeCell ref="BB8:BB9"/>
    <mergeCell ref="AV8:AV9"/>
    <mergeCell ref="AU8:AU9"/>
    <mergeCell ref="AW12:AW15"/>
    <mergeCell ref="AR10:AR11"/>
    <mergeCell ref="AS10:AS11"/>
    <mergeCell ref="AT10:AT11"/>
    <mergeCell ref="BK8:BK9"/>
    <mergeCell ref="BL8:BL9"/>
    <mergeCell ref="BK10:BK11"/>
    <mergeCell ref="BL10:BL11"/>
    <mergeCell ref="BK12:BK15"/>
    <mergeCell ref="O10:O11"/>
    <mergeCell ref="P10:P11"/>
    <mergeCell ref="AP10:AP11"/>
    <mergeCell ref="AQ10:AQ11"/>
    <mergeCell ref="AW10:AW11"/>
    <mergeCell ref="AX10:AX11"/>
    <mergeCell ref="BD10:BD11"/>
    <mergeCell ref="BE10:BE11"/>
    <mergeCell ref="BF10:BF11"/>
    <mergeCell ref="AY12:AY15"/>
    <mergeCell ref="AZ12:AZ15"/>
    <mergeCell ref="BA12:BA15"/>
    <mergeCell ref="BB12:BB15"/>
    <mergeCell ref="BC12:BC15"/>
    <mergeCell ref="BH10:BH11"/>
    <mergeCell ref="BG12:BG15"/>
    <mergeCell ref="BH12:BH15"/>
    <mergeCell ref="BF12:BF15"/>
    <mergeCell ref="BO10:BO11"/>
    <mergeCell ref="BP10:BP11"/>
    <mergeCell ref="AZ21:AZ25"/>
    <mergeCell ref="BA21:BA25"/>
    <mergeCell ref="BG10:BG11"/>
    <mergeCell ref="D21:D25"/>
    <mergeCell ref="D16:D20"/>
    <mergeCell ref="BD12:BD15"/>
    <mergeCell ref="F12:F15"/>
    <mergeCell ref="G12:G15"/>
    <mergeCell ref="H12:H15"/>
    <mergeCell ref="I12:I15"/>
    <mergeCell ref="D12:D15"/>
    <mergeCell ref="J12:J15"/>
    <mergeCell ref="K12:K15"/>
    <mergeCell ref="L12:L15"/>
    <mergeCell ref="M12:M15"/>
    <mergeCell ref="AP21:AP25"/>
    <mergeCell ref="AW16:AW20"/>
    <mergeCell ref="AX16:AX20"/>
    <mergeCell ref="AX12:AX15"/>
    <mergeCell ref="BO16:BO20"/>
    <mergeCell ref="AY16:AY20"/>
    <mergeCell ref="AZ16:AZ20"/>
    <mergeCell ref="BA16:BA20"/>
    <mergeCell ref="BB16:BB20"/>
    <mergeCell ref="BC16:BC20"/>
    <mergeCell ref="BD21:BD25"/>
    <mergeCell ref="BE21:BE25"/>
    <mergeCell ref="BF21:BF25"/>
    <mergeCell ref="BG16:BG20"/>
    <mergeCell ref="BH16:BH20"/>
    <mergeCell ref="BI16:BI20"/>
    <mergeCell ref="BJ16:BJ20"/>
    <mergeCell ref="BK16:BK20"/>
    <mergeCell ref="BL16:BL20"/>
    <mergeCell ref="BB21:BB25"/>
    <mergeCell ref="BC21:BC25"/>
    <mergeCell ref="BD16:BD20"/>
    <mergeCell ref="BE16:BE20"/>
    <mergeCell ref="BF16:BF20"/>
    <mergeCell ref="AY21:AY25"/>
    <mergeCell ref="D26:D30"/>
    <mergeCell ref="D31:D35"/>
    <mergeCell ref="AU6:BP6"/>
    <mergeCell ref="P8:P9"/>
    <mergeCell ref="D8:D9"/>
    <mergeCell ref="F8:F9"/>
    <mergeCell ref="H8:H9"/>
    <mergeCell ref="I8:I9"/>
    <mergeCell ref="M8:M9"/>
    <mergeCell ref="K8:K9"/>
    <mergeCell ref="N8:N9"/>
    <mergeCell ref="BD8:BD9"/>
    <mergeCell ref="BE8:BE9"/>
    <mergeCell ref="BF8:BF9"/>
    <mergeCell ref="BO8:BO9"/>
    <mergeCell ref="BP8:BP9"/>
    <mergeCell ref="AY8:AY9"/>
    <mergeCell ref="AZ8:AZ9"/>
    <mergeCell ref="AT8:AT9"/>
    <mergeCell ref="U6:W6"/>
    <mergeCell ref="K7:L7"/>
    <mergeCell ref="L8:L9"/>
    <mergeCell ref="BD26:BD30"/>
    <mergeCell ref="G8:G9"/>
    <mergeCell ref="AV31:AV35"/>
    <mergeCell ref="AV36:AV40"/>
    <mergeCell ref="AU10:AU11"/>
    <mergeCell ref="AV10:AV11"/>
    <mergeCell ref="AU16:AU20"/>
    <mergeCell ref="AV16:AV20"/>
    <mergeCell ref="AU21:AU25"/>
    <mergeCell ref="AV21:AV25"/>
    <mergeCell ref="AU12:AU15"/>
    <mergeCell ref="AV12:AV15"/>
    <mergeCell ref="AU26:AU30"/>
    <mergeCell ref="AV26:AV30"/>
    <mergeCell ref="AU31:AU35"/>
    <mergeCell ref="AU36:AU40"/>
    <mergeCell ref="BE26:BE30"/>
    <mergeCell ref="BF26:BF30"/>
    <mergeCell ref="AY26:AY30"/>
    <mergeCell ref="AZ26:AZ30"/>
    <mergeCell ref="BA26:BA30"/>
    <mergeCell ref="BB26:BB30"/>
    <mergeCell ref="BC26:BC30"/>
    <mergeCell ref="BC31:BC35"/>
    <mergeCell ref="BD31:BD35"/>
    <mergeCell ref="BE31:BE35"/>
    <mergeCell ref="BF31:BF35"/>
    <mergeCell ref="AY31:AY35"/>
    <mergeCell ref="AZ31:AZ35"/>
    <mergeCell ref="BA31:BA35"/>
    <mergeCell ref="BB31:BB35"/>
    <mergeCell ref="AY36:AY40"/>
    <mergeCell ref="AZ36:AZ40"/>
    <mergeCell ref="BA36:BA40"/>
    <mergeCell ref="BB36:BB40"/>
    <mergeCell ref="BC36:BC40"/>
    <mergeCell ref="BD36:BD40"/>
    <mergeCell ref="BE36:BE40"/>
    <mergeCell ref="BF36:BF40"/>
    <mergeCell ref="D36:D40"/>
    <mergeCell ref="AQ36:AQ40"/>
    <mergeCell ref="D46:D50"/>
    <mergeCell ref="AP46:AP50"/>
    <mergeCell ref="AR46:AR50"/>
    <mergeCell ref="AT46:AT50"/>
    <mergeCell ref="AU46:AU50"/>
    <mergeCell ref="AP41:AP45"/>
    <mergeCell ref="AR41:AR45"/>
    <mergeCell ref="BA46:BA50"/>
    <mergeCell ref="BB46:BB50"/>
    <mergeCell ref="BF46:BF50"/>
    <mergeCell ref="AP36:AP40"/>
    <mergeCell ref="AU41:AU45"/>
    <mergeCell ref="AV41:AV45"/>
    <mergeCell ref="AY41:AY45"/>
    <mergeCell ref="AY46:AY50"/>
    <mergeCell ref="AZ46:AZ50"/>
    <mergeCell ref="D41:D45"/>
    <mergeCell ref="AV46:AV50"/>
    <mergeCell ref="BA41:BA45"/>
    <mergeCell ref="BB41:BB45"/>
    <mergeCell ref="D56:D60"/>
    <mergeCell ref="D51:D55"/>
    <mergeCell ref="AY51:AY55"/>
    <mergeCell ref="AZ41:AZ45"/>
    <mergeCell ref="AZ51:AZ55"/>
    <mergeCell ref="BA51:BA55"/>
    <mergeCell ref="BB51:BB55"/>
    <mergeCell ref="BC51:BC55"/>
    <mergeCell ref="BD51:BD55"/>
    <mergeCell ref="BE51:BE55"/>
    <mergeCell ref="BF51:BF55"/>
    <mergeCell ref="BC41:BC45"/>
    <mergeCell ref="BD41:BD45"/>
    <mergeCell ref="BE41:BE45"/>
    <mergeCell ref="BF41:BF45"/>
    <mergeCell ref="BC46:BC50"/>
    <mergeCell ref="BD46:BD50"/>
    <mergeCell ref="BE46:BE50"/>
    <mergeCell ref="AU51:AU55"/>
    <mergeCell ref="AV51:AV55"/>
    <mergeCell ref="AU56:AU60"/>
    <mergeCell ref="BC56:BC60"/>
    <mergeCell ref="AV56:AV60"/>
    <mergeCell ref="AY56:AY60"/>
    <mergeCell ref="AZ56:AZ60"/>
    <mergeCell ref="BA56:BA60"/>
    <mergeCell ref="BB56:BB60"/>
    <mergeCell ref="BB61:BB65"/>
    <mergeCell ref="BC61:BC65"/>
    <mergeCell ref="BD61:BD65"/>
    <mergeCell ref="BE61:BE65"/>
    <mergeCell ref="BF61:BF65"/>
    <mergeCell ref="BD56:BD60"/>
    <mergeCell ref="BE56:BE60"/>
    <mergeCell ref="BF56:BF60"/>
    <mergeCell ref="AT51:AT55"/>
    <mergeCell ref="AZ61:AZ65"/>
    <mergeCell ref="D71:D75"/>
    <mergeCell ref="AP71:AP75"/>
    <mergeCell ref="AR71:AR75"/>
    <mergeCell ref="AT71:AT75"/>
    <mergeCell ref="AU71:AU75"/>
    <mergeCell ref="AV71:AV75"/>
    <mergeCell ref="AY71:AY75"/>
    <mergeCell ref="AZ71:AZ75"/>
    <mergeCell ref="BA71:BA75"/>
    <mergeCell ref="AP66:AP70"/>
    <mergeCell ref="AR66:AR70"/>
    <mergeCell ref="AT66:AT70"/>
    <mergeCell ref="AU66:AU70"/>
    <mergeCell ref="AV66:AV70"/>
    <mergeCell ref="D66:D70"/>
    <mergeCell ref="AU61:AU65"/>
    <mergeCell ref="AV61:AV65"/>
    <mergeCell ref="AY61:AY65"/>
    <mergeCell ref="D61:D65"/>
    <mergeCell ref="AP61:AP65"/>
    <mergeCell ref="BA61:BA65"/>
    <mergeCell ref="BF71:BF75"/>
    <mergeCell ref="BB71:BB75"/>
    <mergeCell ref="BC71:BC75"/>
    <mergeCell ref="AY66:AY70"/>
    <mergeCell ref="AZ66:AZ70"/>
    <mergeCell ref="BA66:BA70"/>
    <mergeCell ref="BB66:BB70"/>
    <mergeCell ref="BC66:BC70"/>
    <mergeCell ref="BD66:BD70"/>
    <mergeCell ref="BE66:BE70"/>
    <mergeCell ref="BD71:BD75"/>
    <mergeCell ref="BE71:BE75"/>
    <mergeCell ref="BF66:BF70"/>
    <mergeCell ref="AP26:AP30"/>
    <mergeCell ref="AQ16:AQ20"/>
    <mergeCell ref="AQ71:AQ75"/>
    <mergeCell ref="AS16:AS20"/>
    <mergeCell ref="AS21:AS25"/>
    <mergeCell ref="AS26:AS30"/>
    <mergeCell ref="AS31:AS35"/>
    <mergeCell ref="AS36:AS40"/>
    <mergeCell ref="AS41:AS45"/>
    <mergeCell ref="AS46:AS50"/>
    <mergeCell ref="AS51:AS55"/>
    <mergeCell ref="AS56:AS60"/>
    <mergeCell ref="AS61:AS65"/>
    <mergeCell ref="AS66:AS70"/>
    <mergeCell ref="AS71:AS75"/>
    <mergeCell ref="AQ41:AQ45"/>
    <mergeCell ref="AQ66:AQ70"/>
    <mergeCell ref="AR61:AR65"/>
    <mergeCell ref="AR51:AR55"/>
    <mergeCell ref="AR36:AR40"/>
    <mergeCell ref="AR31:AR35"/>
    <mergeCell ref="E165:BP165"/>
    <mergeCell ref="E169:BP169"/>
    <mergeCell ref="AQ21:AQ25"/>
    <mergeCell ref="AQ26:AQ30"/>
    <mergeCell ref="AQ31:AQ35"/>
    <mergeCell ref="AP56:AP60"/>
    <mergeCell ref="AR56:AR60"/>
    <mergeCell ref="AR16:AR20"/>
    <mergeCell ref="AR21:AR25"/>
    <mergeCell ref="AT61:AT65"/>
    <mergeCell ref="AT41:AT45"/>
    <mergeCell ref="AP51:AP55"/>
    <mergeCell ref="AT56:AT60"/>
    <mergeCell ref="AT26:AT30"/>
    <mergeCell ref="AT31:AT35"/>
    <mergeCell ref="AT36:AT40"/>
    <mergeCell ref="AQ56:AQ60"/>
    <mergeCell ref="AQ46:AQ50"/>
    <mergeCell ref="AQ51:AQ55"/>
    <mergeCell ref="AR26:AR30"/>
    <mergeCell ref="AT16:AT20"/>
    <mergeCell ref="AT21:AT25"/>
    <mergeCell ref="AQ61:AQ65"/>
    <mergeCell ref="AP31:AP35"/>
    <mergeCell ref="AQ12:AQ15"/>
    <mergeCell ref="AR12:AR15"/>
    <mergeCell ref="AS12:AS15"/>
    <mergeCell ref="J8:J9"/>
    <mergeCell ref="D1:E4"/>
    <mergeCell ref="BO1:BP1"/>
    <mergeCell ref="BO2:BP2"/>
    <mergeCell ref="BO3:BP3"/>
    <mergeCell ref="BO4:BP4"/>
    <mergeCell ref="N7:O7"/>
    <mergeCell ref="X6:AG6"/>
    <mergeCell ref="AP6:AT6"/>
    <mergeCell ref="I6:T6"/>
    <mergeCell ref="D6:H6"/>
    <mergeCell ref="AR8:AR9"/>
    <mergeCell ref="K10:K11"/>
    <mergeCell ref="L10:L11"/>
    <mergeCell ref="M10:M11"/>
    <mergeCell ref="N10:N11"/>
    <mergeCell ref="D10:D11"/>
    <mergeCell ref="F10:F11"/>
    <mergeCell ref="E16:E20"/>
    <mergeCell ref="BI10:BI11"/>
    <mergeCell ref="BJ10:BJ11"/>
    <mergeCell ref="BI12:BI15"/>
    <mergeCell ref="BJ12:BJ15"/>
    <mergeCell ref="J10:J11"/>
    <mergeCell ref="N12:N15"/>
    <mergeCell ref="O8:O9"/>
    <mergeCell ref="O12:O15"/>
    <mergeCell ref="P12:P15"/>
    <mergeCell ref="AD12:AD13"/>
    <mergeCell ref="AE12:AE13"/>
    <mergeCell ref="AP12:AP15"/>
    <mergeCell ref="AT12:AT15"/>
    <mergeCell ref="G10:G11"/>
    <mergeCell ref="H10:H11"/>
    <mergeCell ref="I10:I11"/>
    <mergeCell ref="BE12:BE15"/>
    <mergeCell ref="AL9:AL15"/>
    <mergeCell ref="AN9:AN15"/>
    <mergeCell ref="BG8:BG9"/>
    <mergeCell ref="BH8:BH9"/>
    <mergeCell ref="AP16:AP20"/>
  </mergeCells>
  <conditionalFormatting sqref="AT8 AT76:AT160 H16:H160">
    <cfRule type="cellIs" dxfId="519" priority="1422" operator="equal">
      <formula>"EXTREMO"</formula>
    </cfRule>
    <cfRule type="cellIs" dxfId="518" priority="1423" operator="equal">
      <formula>"ALTO"</formula>
    </cfRule>
    <cfRule type="cellIs" dxfId="517" priority="1424" operator="equal">
      <formula>"MODERADO"</formula>
    </cfRule>
    <cfRule type="cellIs" dxfId="516" priority="1425" operator="equal">
      <formula>"BAJO"</formula>
    </cfRule>
  </conditionalFormatting>
  <conditionalFormatting sqref="K8:K9">
    <cfRule type="cellIs" dxfId="515" priority="1246" operator="equal">
      <formula>"Muy Alta"</formula>
    </cfRule>
    <cfRule type="cellIs" dxfId="514" priority="1247" operator="equal">
      <formula>"Alta"</formula>
    </cfRule>
    <cfRule type="cellIs" dxfId="513" priority="1248" operator="equal">
      <formula>"Media"</formula>
    </cfRule>
    <cfRule type="cellIs" dxfId="512" priority="1249" operator="equal">
      <formula>"Baja"</formula>
    </cfRule>
    <cfRule type="cellIs" dxfId="511" priority="1250" operator="equal">
      <formula>"Muy Baja"</formula>
    </cfRule>
  </conditionalFormatting>
  <conditionalFormatting sqref="N8:N9">
    <cfRule type="cellIs" dxfId="510" priority="1241" operator="equal">
      <formula>"Catastrófico"</formula>
    </cfRule>
    <cfRule type="cellIs" dxfId="509" priority="1242" operator="equal">
      <formula>"Mayor"</formula>
    </cfRule>
    <cfRule type="cellIs" dxfId="508" priority="1243" operator="equal">
      <formula>"Moderado"</formula>
    </cfRule>
    <cfRule type="cellIs" dxfId="507" priority="1244" operator="equal">
      <formula>"Menor"</formula>
    </cfRule>
    <cfRule type="cellIs" dxfId="506" priority="1245" operator="equal">
      <formula>"Leve"</formula>
    </cfRule>
  </conditionalFormatting>
  <conditionalFormatting sqref="P8:P9 AF11:AI11 AJ13:AK13 AL9 AN9">
    <cfRule type="cellIs" dxfId="505" priority="1237" operator="equal">
      <formula>"EXTREMO"</formula>
    </cfRule>
    <cfRule type="cellIs" dxfId="504" priority="1238" operator="equal">
      <formula>"ALTO"</formula>
    </cfRule>
    <cfRule type="cellIs" dxfId="503" priority="1239" operator="equal">
      <formula>"MODERADO"</formula>
    </cfRule>
    <cfRule type="cellIs" dxfId="502" priority="1240" operator="equal">
      <formula>"BAJO"</formula>
    </cfRule>
  </conditionalFormatting>
  <conditionalFormatting sqref="Z8:Z9 Z76:Z150">
    <cfRule type="cellIs" dxfId="501" priority="1233" operator="equal">
      <formula>"MUY ALTA"</formula>
    </cfRule>
    <cfRule type="cellIs" dxfId="500" priority="1234" operator="equal">
      <formula>"ALTA"</formula>
    </cfRule>
    <cfRule type="cellIs" dxfId="499" priority="1235" operator="equal">
      <formula>"BAJA"</formula>
    </cfRule>
    <cfRule type="cellIs" dxfId="498" priority="1236" operator="equal">
      <formula>"MUY BAJA"</formula>
    </cfRule>
  </conditionalFormatting>
  <conditionalFormatting sqref="AB76:AB148 AB8:AB9">
    <cfRule type="cellIs" dxfId="497" priority="1228" operator="equal">
      <formula>"CATASTRÓFICO"</formula>
    </cfRule>
    <cfRule type="cellIs" dxfId="496" priority="1229" operator="equal">
      <formula>"MAYOR"</formula>
    </cfRule>
    <cfRule type="cellIs" dxfId="495" priority="1230" operator="equal">
      <formula>"MODERADO"</formula>
    </cfRule>
    <cfRule type="cellIs" dxfId="494" priority="1231" operator="equal">
      <formula>"MENOR"</formula>
    </cfRule>
    <cfRule type="cellIs" dxfId="493" priority="1232" operator="equal">
      <formula>"LEVE"</formula>
    </cfRule>
  </conditionalFormatting>
  <conditionalFormatting sqref="AC8:AE9 AC76:AO102">
    <cfRule type="cellIs" dxfId="492" priority="1224" operator="equal">
      <formula>"EXTREMO"</formula>
    </cfRule>
    <cfRule type="cellIs" dxfId="491" priority="1225" operator="equal">
      <formula>"ALTO"</formula>
    </cfRule>
    <cfRule type="cellIs" dxfId="490" priority="1226" operator="equal">
      <formula>"MODERADO"</formula>
    </cfRule>
    <cfRule type="cellIs" dxfId="489" priority="1227" operator="equal">
      <formula>"BAJO"</formula>
    </cfRule>
  </conditionalFormatting>
  <conditionalFormatting sqref="AQ8:AQ9">
    <cfRule type="cellIs" dxfId="488" priority="1219" operator="equal">
      <formula>"MUY ALTA"</formula>
    </cfRule>
    <cfRule type="cellIs" dxfId="487" priority="1220" operator="equal">
      <formula>"ALTA"</formula>
    </cfRule>
    <cfRule type="cellIs" dxfId="486" priority="1221" operator="equal">
      <formula>"MEDIA"</formula>
    </cfRule>
    <cfRule type="cellIs" dxfId="485" priority="1222" operator="equal">
      <formula>"BAJA"</formula>
    </cfRule>
    <cfRule type="cellIs" dxfId="484" priority="1223" operator="equal">
      <formula>"MUY BAJA"</formula>
    </cfRule>
  </conditionalFormatting>
  <conditionalFormatting sqref="AS8:AS9">
    <cfRule type="cellIs" dxfId="483" priority="1215" operator="equal">
      <formula>"CATASTRÓFICO"</formula>
    </cfRule>
    <cfRule type="cellIs" dxfId="482" priority="1216" operator="equal">
      <formula>"MAYOR"</formula>
    </cfRule>
    <cfRule type="cellIs" dxfId="481" priority="1217" operator="equal">
      <formula>"MODERADO"</formula>
    </cfRule>
    <cfRule type="cellIs" dxfId="480" priority="1218" operator="equal">
      <formula>"MENOR"</formula>
    </cfRule>
  </conditionalFormatting>
  <conditionalFormatting sqref="Z8:Z9">
    <cfRule type="cellIs" dxfId="479" priority="1214" operator="equal">
      <formula>"MEDIA"</formula>
    </cfRule>
  </conditionalFormatting>
  <conditionalFormatting sqref="AS8:AS9">
    <cfRule type="cellIs" dxfId="478" priority="1213" operator="equal">
      <formula>"LEVE"</formula>
    </cfRule>
  </conditionalFormatting>
  <conditionalFormatting sqref="AT10">
    <cfRule type="cellIs" dxfId="477" priority="621" operator="equal">
      <formula>"EXTREMO"</formula>
    </cfRule>
    <cfRule type="cellIs" dxfId="476" priority="622" operator="equal">
      <formula>"ALTO"</formula>
    </cfRule>
    <cfRule type="cellIs" dxfId="475" priority="623" operator="equal">
      <formula>"MODERADO"</formula>
    </cfRule>
    <cfRule type="cellIs" dxfId="474" priority="624" operator="equal">
      <formula>"BAJO"</formula>
    </cfRule>
  </conditionalFormatting>
  <conditionalFormatting sqref="K10">
    <cfRule type="cellIs" dxfId="473" priority="616" operator="equal">
      <formula>"Muy Alta"</formula>
    </cfRule>
    <cfRule type="cellIs" dxfId="472" priority="617" operator="equal">
      <formula>"Alta"</formula>
    </cfRule>
    <cfRule type="cellIs" dxfId="471" priority="618" operator="equal">
      <formula>"Media"</formula>
    </cfRule>
    <cfRule type="cellIs" dxfId="470" priority="619" operator="equal">
      <formula>"Baja"</formula>
    </cfRule>
    <cfRule type="cellIs" dxfId="469" priority="620" operator="equal">
      <formula>"Muy Baja"</formula>
    </cfRule>
  </conditionalFormatting>
  <conditionalFormatting sqref="N10">
    <cfRule type="cellIs" dxfId="468" priority="611" operator="equal">
      <formula>"Catastrófico"</formula>
    </cfRule>
    <cfRule type="cellIs" dxfId="467" priority="612" operator="equal">
      <formula>"Mayor"</formula>
    </cfRule>
    <cfRule type="cellIs" dxfId="466" priority="613" operator="equal">
      <formula>"Moderado"</formula>
    </cfRule>
    <cfRule type="cellIs" dxfId="465" priority="614" operator="equal">
      <formula>"Menor"</formula>
    </cfRule>
    <cfRule type="cellIs" dxfId="464" priority="615" operator="equal">
      <formula>"Leve"</formula>
    </cfRule>
  </conditionalFormatting>
  <conditionalFormatting sqref="P10">
    <cfRule type="cellIs" dxfId="463" priority="607" operator="equal">
      <formula>"EXTREMO"</formula>
    </cfRule>
    <cfRule type="cellIs" dxfId="462" priority="608" operator="equal">
      <formula>"ALTO"</formula>
    </cfRule>
    <cfRule type="cellIs" dxfId="461" priority="609" operator="equal">
      <formula>"MODERADO"</formula>
    </cfRule>
    <cfRule type="cellIs" dxfId="460" priority="610" operator="equal">
      <formula>"BAJO"</formula>
    </cfRule>
  </conditionalFormatting>
  <conditionalFormatting sqref="Z10:Z11">
    <cfRule type="cellIs" dxfId="459" priority="603" operator="equal">
      <formula>"MUY ALTA"</formula>
    </cfRule>
    <cfRule type="cellIs" dxfId="458" priority="604" operator="equal">
      <formula>"ALTA"</formula>
    </cfRule>
    <cfRule type="cellIs" dxfId="457" priority="605" operator="equal">
      <formula>"BAJA"</formula>
    </cfRule>
    <cfRule type="cellIs" dxfId="456" priority="606" operator="equal">
      <formula>"MUY BAJA"</formula>
    </cfRule>
  </conditionalFormatting>
  <conditionalFormatting sqref="AB10:AB11">
    <cfRule type="cellIs" dxfId="455" priority="598" operator="equal">
      <formula>"CATASTRÓFICO"</formula>
    </cfRule>
    <cfRule type="cellIs" dxfId="454" priority="599" operator="equal">
      <formula>"MAYOR"</formula>
    </cfRule>
    <cfRule type="cellIs" dxfId="453" priority="600" operator="equal">
      <formula>"MODERADO"</formula>
    </cfRule>
    <cfRule type="cellIs" dxfId="452" priority="601" operator="equal">
      <formula>"MENOR"</formula>
    </cfRule>
    <cfRule type="cellIs" dxfId="451" priority="602" operator="equal">
      <formula>"LEVE"</formula>
    </cfRule>
  </conditionalFormatting>
  <conditionalFormatting sqref="AF10:AI10 AK10 AM10:AM11 AC10:AC11 AO10:AO11">
    <cfRule type="cellIs" dxfId="450" priority="594" operator="equal">
      <formula>"EXTREMO"</formula>
    </cfRule>
    <cfRule type="cellIs" dxfId="449" priority="595" operator="equal">
      <formula>"ALTO"</formula>
    </cfRule>
    <cfRule type="cellIs" dxfId="448" priority="596" operator="equal">
      <formula>"MODERADO"</formula>
    </cfRule>
    <cfRule type="cellIs" dxfId="447" priority="597" operator="equal">
      <formula>"BAJO"</formula>
    </cfRule>
  </conditionalFormatting>
  <conditionalFormatting sqref="AQ10">
    <cfRule type="cellIs" dxfId="446" priority="589" operator="equal">
      <formula>"MUY ALTA"</formula>
    </cfRule>
    <cfRule type="cellIs" dxfId="445" priority="590" operator="equal">
      <formula>"ALTA"</formula>
    </cfRule>
    <cfRule type="cellIs" dxfId="444" priority="591" operator="equal">
      <formula>"MEDIA"</formula>
    </cfRule>
    <cfRule type="cellIs" dxfId="443" priority="592" operator="equal">
      <formula>"BAJA"</formula>
    </cfRule>
    <cfRule type="cellIs" dxfId="442" priority="593" operator="equal">
      <formula>"MUY BAJA"</formula>
    </cfRule>
  </conditionalFormatting>
  <conditionalFormatting sqref="AS10">
    <cfRule type="cellIs" dxfId="441" priority="585" operator="equal">
      <formula>"CATASTRÓFICO"</formula>
    </cfRule>
    <cfRule type="cellIs" dxfId="440" priority="586" operator="equal">
      <formula>"MAYOR"</formula>
    </cfRule>
    <cfRule type="cellIs" dxfId="439" priority="587" operator="equal">
      <formula>"MODERADO"</formula>
    </cfRule>
    <cfRule type="cellIs" dxfId="438" priority="588" operator="equal">
      <formula>"MENOR"</formula>
    </cfRule>
  </conditionalFormatting>
  <conditionalFormatting sqref="Z10:Z11">
    <cfRule type="cellIs" dxfId="437" priority="584" operator="equal">
      <formula>"MEDIA"</formula>
    </cfRule>
  </conditionalFormatting>
  <conditionalFormatting sqref="AS10">
    <cfRule type="cellIs" dxfId="436" priority="583" operator="equal">
      <formula>"LEVE"</formula>
    </cfRule>
  </conditionalFormatting>
  <conditionalFormatting sqref="AT12">
    <cfRule type="cellIs" dxfId="435" priority="579" operator="equal">
      <formula>"EXTREMO"</formula>
    </cfRule>
    <cfRule type="cellIs" dxfId="434" priority="580" operator="equal">
      <formula>"ALTO"</formula>
    </cfRule>
    <cfRule type="cellIs" dxfId="433" priority="581" operator="equal">
      <formula>"MODERADO"</formula>
    </cfRule>
    <cfRule type="cellIs" dxfId="432" priority="582" operator="equal">
      <formula>"BAJO"</formula>
    </cfRule>
  </conditionalFormatting>
  <conditionalFormatting sqref="K12">
    <cfRule type="cellIs" dxfId="431" priority="574" operator="equal">
      <formula>"Muy Alta"</formula>
    </cfRule>
    <cfRule type="cellIs" dxfId="430" priority="575" operator="equal">
      <formula>"Alta"</formula>
    </cfRule>
    <cfRule type="cellIs" dxfId="429" priority="576" operator="equal">
      <formula>"Media"</formula>
    </cfRule>
    <cfRule type="cellIs" dxfId="428" priority="577" operator="equal">
      <formula>"Baja"</formula>
    </cfRule>
    <cfRule type="cellIs" dxfId="427" priority="578" operator="equal">
      <formula>"Muy Baja"</formula>
    </cfRule>
  </conditionalFormatting>
  <conditionalFormatting sqref="N12">
    <cfRule type="cellIs" dxfId="426" priority="569" operator="equal">
      <formula>"Catastrófico"</formula>
    </cfRule>
    <cfRule type="cellIs" dxfId="425" priority="570" operator="equal">
      <formula>"Mayor"</formula>
    </cfRule>
    <cfRule type="cellIs" dxfId="424" priority="571" operator="equal">
      <formula>"Moderado"</formula>
    </cfRule>
    <cfRule type="cellIs" dxfId="423" priority="572" operator="equal">
      <formula>"Menor"</formula>
    </cfRule>
    <cfRule type="cellIs" dxfId="422" priority="573" operator="equal">
      <formula>"Leve"</formula>
    </cfRule>
  </conditionalFormatting>
  <conditionalFormatting sqref="P12">
    <cfRule type="cellIs" dxfId="421" priority="565" operator="equal">
      <formula>"EXTREMO"</formula>
    </cfRule>
    <cfRule type="cellIs" dxfId="420" priority="566" operator="equal">
      <formula>"ALTO"</formula>
    </cfRule>
    <cfRule type="cellIs" dxfId="419" priority="567" operator="equal">
      <formula>"MODERADO"</formula>
    </cfRule>
    <cfRule type="cellIs" dxfId="418" priority="568" operator="equal">
      <formula>"BAJO"</formula>
    </cfRule>
  </conditionalFormatting>
  <conditionalFormatting sqref="Z12:Z15">
    <cfRule type="cellIs" dxfId="417" priority="561" operator="equal">
      <formula>"MUY ALTA"</formula>
    </cfRule>
    <cfRule type="cellIs" dxfId="416" priority="562" operator="equal">
      <formula>"ALTA"</formula>
    </cfRule>
    <cfRule type="cellIs" dxfId="415" priority="563" operator="equal">
      <formula>"BAJA"</formula>
    </cfRule>
    <cfRule type="cellIs" dxfId="414" priority="564" operator="equal">
      <formula>"MUY BAJA"</formula>
    </cfRule>
  </conditionalFormatting>
  <conditionalFormatting sqref="AB12:AB15">
    <cfRule type="cellIs" dxfId="413" priority="556" operator="equal">
      <formula>"CATASTRÓFICO"</formula>
    </cfRule>
    <cfRule type="cellIs" dxfId="412" priority="557" operator="equal">
      <formula>"MAYOR"</formula>
    </cfRule>
    <cfRule type="cellIs" dxfId="411" priority="558" operator="equal">
      <formula>"MODERADO"</formula>
    </cfRule>
    <cfRule type="cellIs" dxfId="410" priority="559" operator="equal">
      <formula>"MENOR"</formula>
    </cfRule>
    <cfRule type="cellIs" dxfId="409" priority="560" operator="equal">
      <formula>"LEVE"</formula>
    </cfRule>
  </conditionalFormatting>
  <conditionalFormatting sqref="AF12:AI15 AJ12:AK12 AC12:AC15 AM12:AM13 AO12:AO15">
    <cfRule type="cellIs" dxfId="408" priority="552" operator="equal">
      <formula>"EXTREMO"</formula>
    </cfRule>
    <cfRule type="cellIs" dxfId="407" priority="553" operator="equal">
      <formula>"ALTO"</formula>
    </cfRule>
    <cfRule type="cellIs" dxfId="406" priority="554" operator="equal">
      <formula>"MODERADO"</formula>
    </cfRule>
    <cfRule type="cellIs" dxfId="405" priority="555" operator="equal">
      <formula>"BAJO"</formula>
    </cfRule>
  </conditionalFormatting>
  <conditionalFormatting sqref="AQ12">
    <cfRule type="cellIs" dxfId="404" priority="547" operator="equal">
      <formula>"MUY ALTA"</formula>
    </cfRule>
    <cfRule type="cellIs" dxfId="403" priority="548" operator="equal">
      <formula>"ALTA"</formula>
    </cfRule>
    <cfRule type="cellIs" dxfId="402" priority="549" operator="equal">
      <formula>"MEDIA"</formula>
    </cfRule>
    <cfRule type="cellIs" dxfId="401" priority="550" operator="equal">
      <formula>"BAJA"</formula>
    </cfRule>
    <cfRule type="cellIs" dxfId="400" priority="551" operator="equal">
      <formula>"MUY BAJA"</formula>
    </cfRule>
  </conditionalFormatting>
  <conditionalFormatting sqref="AS12">
    <cfRule type="cellIs" dxfId="399" priority="543" operator="equal">
      <formula>"CATASTRÓFICO"</formula>
    </cfRule>
    <cfRule type="cellIs" dxfId="398" priority="544" operator="equal">
      <formula>"MAYOR"</formula>
    </cfRule>
    <cfRule type="cellIs" dxfId="397" priority="545" operator="equal">
      <formula>"MODERADO"</formula>
    </cfRule>
    <cfRule type="cellIs" dxfId="396" priority="546" operator="equal">
      <formula>"MENOR"</formula>
    </cfRule>
  </conditionalFormatting>
  <conditionalFormatting sqref="Z12:Z15">
    <cfRule type="cellIs" dxfId="395" priority="542" operator="equal">
      <formula>"MEDIA"</formula>
    </cfRule>
  </conditionalFormatting>
  <conditionalFormatting sqref="AS12">
    <cfRule type="cellIs" dxfId="394" priority="541" operator="equal">
      <formula>"LEVE"</formula>
    </cfRule>
  </conditionalFormatting>
  <conditionalFormatting sqref="AT16">
    <cfRule type="cellIs" dxfId="393" priority="537" operator="equal">
      <formula>"EXTREMO"</formula>
    </cfRule>
    <cfRule type="cellIs" dxfId="392" priority="538" operator="equal">
      <formula>"ALTO"</formula>
    </cfRule>
    <cfRule type="cellIs" dxfId="391" priority="539" operator="equal">
      <formula>"MODERADO"</formula>
    </cfRule>
    <cfRule type="cellIs" dxfId="390" priority="540" operator="equal">
      <formula>"BAJO"</formula>
    </cfRule>
  </conditionalFormatting>
  <conditionalFormatting sqref="Z16:Z20">
    <cfRule type="cellIs" dxfId="389" priority="519" operator="equal">
      <formula>"MUY ALTA"</formula>
    </cfRule>
    <cfRule type="cellIs" dxfId="388" priority="520" operator="equal">
      <formula>"ALTA"</formula>
    </cfRule>
    <cfRule type="cellIs" dxfId="387" priority="521" operator="equal">
      <formula>"BAJA"</formula>
    </cfRule>
    <cfRule type="cellIs" dxfId="386" priority="522" operator="equal">
      <formula>"MUY BAJA"</formula>
    </cfRule>
  </conditionalFormatting>
  <conditionalFormatting sqref="AB16:AB20">
    <cfRule type="cellIs" dxfId="385" priority="514" operator="equal">
      <formula>"CATASTRÓFICO"</formula>
    </cfRule>
    <cfRule type="cellIs" dxfId="384" priority="515" operator="equal">
      <formula>"MAYOR"</formula>
    </cfRule>
    <cfRule type="cellIs" dxfId="383" priority="516" operator="equal">
      <formula>"MODERADO"</formula>
    </cfRule>
    <cfRule type="cellIs" dxfId="382" priority="517" operator="equal">
      <formula>"MENOR"</formula>
    </cfRule>
    <cfRule type="cellIs" dxfId="381" priority="518" operator="equal">
      <formula>"LEVE"</formula>
    </cfRule>
  </conditionalFormatting>
  <conditionalFormatting sqref="AC18:AM20 AC16:AC17 AF16:AM17 AN16:AO20">
    <cfRule type="cellIs" dxfId="380" priority="510" operator="equal">
      <formula>"EXTREMO"</formula>
    </cfRule>
    <cfRule type="cellIs" dxfId="379" priority="511" operator="equal">
      <formula>"ALTO"</formula>
    </cfRule>
    <cfRule type="cellIs" dxfId="378" priority="512" operator="equal">
      <formula>"MODERADO"</formula>
    </cfRule>
    <cfRule type="cellIs" dxfId="377" priority="513" operator="equal">
      <formula>"BAJO"</formula>
    </cfRule>
  </conditionalFormatting>
  <conditionalFormatting sqref="AQ16:AQ20">
    <cfRule type="cellIs" dxfId="376" priority="505" operator="equal">
      <formula>"MUY ALTA"</formula>
    </cfRule>
    <cfRule type="cellIs" dxfId="375" priority="506" operator="equal">
      <formula>"ALTA"</formula>
    </cfRule>
    <cfRule type="cellIs" dxfId="374" priority="507" operator="equal">
      <formula>"MEDIA"</formula>
    </cfRule>
    <cfRule type="cellIs" dxfId="373" priority="508" operator="equal">
      <formula>"BAJA"</formula>
    </cfRule>
    <cfRule type="cellIs" dxfId="372" priority="509" operator="equal">
      <formula>"MUY BAJA"</formula>
    </cfRule>
  </conditionalFormatting>
  <conditionalFormatting sqref="AS16:AS20">
    <cfRule type="cellIs" dxfId="371" priority="501" operator="equal">
      <formula>"CATASTRÓFICO"</formula>
    </cfRule>
    <cfRule type="cellIs" dxfId="370" priority="502" operator="equal">
      <formula>"MAYOR"</formula>
    </cfRule>
    <cfRule type="cellIs" dxfId="369" priority="503" operator="equal">
      <formula>"MODERADO"</formula>
    </cfRule>
    <cfRule type="cellIs" dxfId="368" priority="504" operator="equal">
      <formula>"MENOR"</formula>
    </cfRule>
  </conditionalFormatting>
  <conditionalFormatting sqref="Z16:Z20">
    <cfRule type="cellIs" dxfId="367" priority="500" operator="equal">
      <formula>"MEDIA"</formula>
    </cfRule>
  </conditionalFormatting>
  <conditionalFormatting sqref="AS16:AS20">
    <cfRule type="cellIs" dxfId="366" priority="499" operator="equal">
      <formula>"LEVE"</formula>
    </cfRule>
  </conditionalFormatting>
  <conditionalFormatting sqref="AT21">
    <cfRule type="cellIs" dxfId="365" priority="495" operator="equal">
      <formula>"EXTREMO"</formula>
    </cfRule>
    <cfRule type="cellIs" dxfId="364" priority="496" operator="equal">
      <formula>"ALTO"</formula>
    </cfRule>
    <cfRule type="cellIs" dxfId="363" priority="497" operator="equal">
      <formula>"MODERADO"</formula>
    </cfRule>
    <cfRule type="cellIs" dxfId="362" priority="498" operator="equal">
      <formula>"BAJO"</formula>
    </cfRule>
  </conditionalFormatting>
  <conditionalFormatting sqref="Z21:Z25">
    <cfRule type="cellIs" dxfId="361" priority="477" operator="equal">
      <formula>"MUY ALTA"</formula>
    </cfRule>
    <cfRule type="cellIs" dxfId="360" priority="478" operator="equal">
      <formula>"ALTA"</formula>
    </cfRule>
    <cfRule type="cellIs" dxfId="359" priority="479" operator="equal">
      <formula>"BAJA"</formula>
    </cfRule>
    <cfRule type="cellIs" dxfId="358" priority="480" operator="equal">
      <formula>"MUY BAJA"</formula>
    </cfRule>
  </conditionalFormatting>
  <conditionalFormatting sqref="AB21:AB25">
    <cfRule type="cellIs" dxfId="357" priority="472" operator="equal">
      <formula>"CATASTRÓFICO"</formula>
    </cfRule>
    <cfRule type="cellIs" dxfId="356" priority="473" operator="equal">
      <formula>"MAYOR"</formula>
    </cfRule>
    <cfRule type="cellIs" dxfId="355" priority="474" operator="equal">
      <formula>"MODERADO"</formula>
    </cfRule>
    <cfRule type="cellIs" dxfId="354" priority="475" operator="equal">
      <formula>"MENOR"</formula>
    </cfRule>
    <cfRule type="cellIs" dxfId="353" priority="476" operator="equal">
      <formula>"LEVE"</formula>
    </cfRule>
  </conditionalFormatting>
  <conditionalFormatting sqref="AC21:AO25">
    <cfRule type="cellIs" dxfId="352" priority="468" operator="equal">
      <formula>"EXTREMO"</formula>
    </cfRule>
    <cfRule type="cellIs" dxfId="351" priority="469" operator="equal">
      <formula>"ALTO"</formula>
    </cfRule>
    <cfRule type="cellIs" dxfId="350" priority="470" operator="equal">
      <formula>"MODERADO"</formula>
    </cfRule>
    <cfRule type="cellIs" dxfId="349" priority="471" operator="equal">
      <formula>"BAJO"</formula>
    </cfRule>
  </conditionalFormatting>
  <conditionalFormatting sqref="AQ21:AQ25">
    <cfRule type="cellIs" dxfId="348" priority="463" operator="equal">
      <formula>"MUY ALTA"</formula>
    </cfRule>
    <cfRule type="cellIs" dxfId="347" priority="464" operator="equal">
      <formula>"ALTA"</formula>
    </cfRule>
    <cfRule type="cellIs" dxfId="346" priority="465" operator="equal">
      <formula>"MEDIA"</formula>
    </cfRule>
    <cfRule type="cellIs" dxfId="345" priority="466" operator="equal">
      <formula>"BAJA"</formula>
    </cfRule>
    <cfRule type="cellIs" dxfId="344" priority="467" operator="equal">
      <formula>"MUY BAJA"</formula>
    </cfRule>
  </conditionalFormatting>
  <conditionalFormatting sqref="AS21:AS25">
    <cfRule type="cellIs" dxfId="343" priority="459" operator="equal">
      <formula>"CATASTRÓFICO"</formula>
    </cfRule>
    <cfRule type="cellIs" dxfId="342" priority="460" operator="equal">
      <formula>"MAYOR"</formula>
    </cfRule>
    <cfRule type="cellIs" dxfId="341" priority="461" operator="equal">
      <formula>"MODERADO"</formula>
    </cfRule>
    <cfRule type="cellIs" dxfId="340" priority="462" operator="equal">
      <formula>"MENOR"</formula>
    </cfRule>
  </conditionalFormatting>
  <conditionalFormatting sqref="Z21:Z25">
    <cfRule type="cellIs" dxfId="339" priority="458" operator="equal">
      <formula>"MEDIA"</formula>
    </cfRule>
  </conditionalFormatting>
  <conditionalFormatting sqref="AS21:AS25">
    <cfRule type="cellIs" dxfId="338" priority="457" operator="equal">
      <formula>"LEVE"</formula>
    </cfRule>
  </conditionalFormatting>
  <conditionalFormatting sqref="AT26">
    <cfRule type="cellIs" dxfId="337" priority="453" operator="equal">
      <formula>"EXTREMO"</formula>
    </cfRule>
    <cfRule type="cellIs" dxfId="336" priority="454" operator="equal">
      <formula>"ALTO"</formula>
    </cfRule>
    <cfRule type="cellIs" dxfId="335" priority="455" operator="equal">
      <formula>"MODERADO"</formula>
    </cfRule>
    <cfRule type="cellIs" dxfId="334" priority="456" operator="equal">
      <formula>"BAJO"</formula>
    </cfRule>
  </conditionalFormatting>
  <conditionalFormatting sqref="Z26:Z30">
    <cfRule type="cellIs" dxfId="333" priority="435" operator="equal">
      <formula>"MUY ALTA"</formula>
    </cfRule>
    <cfRule type="cellIs" dxfId="332" priority="436" operator="equal">
      <formula>"ALTA"</formula>
    </cfRule>
    <cfRule type="cellIs" dxfId="331" priority="437" operator="equal">
      <formula>"BAJA"</formula>
    </cfRule>
    <cfRule type="cellIs" dxfId="330" priority="438" operator="equal">
      <formula>"MUY BAJA"</formula>
    </cfRule>
  </conditionalFormatting>
  <conditionalFormatting sqref="AB26:AB30">
    <cfRule type="cellIs" dxfId="329" priority="430" operator="equal">
      <formula>"CATASTRÓFICO"</formula>
    </cfRule>
    <cfRule type="cellIs" dxfId="328" priority="431" operator="equal">
      <formula>"MAYOR"</formula>
    </cfRule>
    <cfRule type="cellIs" dxfId="327" priority="432" operator="equal">
      <formula>"MODERADO"</formula>
    </cfRule>
    <cfRule type="cellIs" dxfId="326" priority="433" operator="equal">
      <formula>"MENOR"</formula>
    </cfRule>
    <cfRule type="cellIs" dxfId="325" priority="434" operator="equal">
      <formula>"LEVE"</formula>
    </cfRule>
  </conditionalFormatting>
  <conditionalFormatting sqref="AC26:AO30">
    <cfRule type="cellIs" dxfId="324" priority="426" operator="equal">
      <formula>"EXTREMO"</formula>
    </cfRule>
    <cfRule type="cellIs" dxfId="323" priority="427" operator="equal">
      <formula>"ALTO"</formula>
    </cfRule>
    <cfRule type="cellIs" dxfId="322" priority="428" operator="equal">
      <formula>"MODERADO"</formula>
    </cfRule>
    <cfRule type="cellIs" dxfId="321" priority="429" operator="equal">
      <formula>"BAJO"</formula>
    </cfRule>
  </conditionalFormatting>
  <conditionalFormatting sqref="AQ26:AQ30">
    <cfRule type="cellIs" dxfId="320" priority="421" operator="equal">
      <formula>"MUY ALTA"</formula>
    </cfRule>
    <cfRule type="cellIs" dxfId="319" priority="422" operator="equal">
      <formula>"ALTA"</formula>
    </cfRule>
    <cfRule type="cellIs" dxfId="318" priority="423" operator="equal">
      <formula>"MEDIA"</formula>
    </cfRule>
    <cfRule type="cellIs" dxfId="317" priority="424" operator="equal">
      <formula>"BAJA"</formula>
    </cfRule>
    <cfRule type="cellIs" dxfId="316" priority="425" operator="equal">
      <formula>"MUY BAJA"</formula>
    </cfRule>
  </conditionalFormatting>
  <conditionalFormatting sqref="AS26:AS30">
    <cfRule type="cellIs" dxfId="315" priority="417" operator="equal">
      <formula>"CATASTRÓFICO"</formula>
    </cfRule>
    <cfRule type="cellIs" dxfId="314" priority="418" operator="equal">
      <formula>"MAYOR"</formula>
    </cfRule>
    <cfRule type="cellIs" dxfId="313" priority="419" operator="equal">
      <formula>"MODERADO"</formula>
    </cfRule>
    <cfRule type="cellIs" dxfId="312" priority="420" operator="equal">
      <formula>"MENOR"</formula>
    </cfRule>
  </conditionalFormatting>
  <conditionalFormatting sqref="Z26:Z30">
    <cfRule type="cellIs" dxfId="311" priority="416" operator="equal">
      <formula>"MEDIA"</formula>
    </cfRule>
  </conditionalFormatting>
  <conditionalFormatting sqref="AS26:AS30">
    <cfRule type="cellIs" dxfId="310" priority="415" operator="equal">
      <formula>"LEVE"</formula>
    </cfRule>
  </conditionalFormatting>
  <conditionalFormatting sqref="AT31">
    <cfRule type="cellIs" dxfId="309" priority="411" operator="equal">
      <formula>"EXTREMO"</formula>
    </cfRule>
    <cfRule type="cellIs" dxfId="308" priority="412" operator="equal">
      <formula>"ALTO"</formula>
    </cfRule>
    <cfRule type="cellIs" dxfId="307" priority="413" operator="equal">
      <formula>"MODERADO"</formula>
    </cfRule>
    <cfRule type="cellIs" dxfId="306" priority="414" operator="equal">
      <formula>"BAJO"</formula>
    </cfRule>
  </conditionalFormatting>
  <conditionalFormatting sqref="Z31:Z35">
    <cfRule type="cellIs" dxfId="305" priority="393" operator="equal">
      <formula>"MUY ALTA"</formula>
    </cfRule>
    <cfRule type="cellIs" dxfId="304" priority="394" operator="equal">
      <formula>"ALTA"</formula>
    </cfRule>
    <cfRule type="cellIs" dxfId="303" priority="395" operator="equal">
      <formula>"BAJA"</formula>
    </cfRule>
    <cfRule type="cellIs" dxfId="302" priority="396" operator="equal">
      <formula>"MUY BAJA"</formula>
    </cfRule>
  </conditionalFormatting>
  <conditionalFormatting sqref="AB31:AB35">
    <cfRule type="cellIs" dxfId="301" priority="388" operator="equal">
      <formula>"CATASTRÓFICO"</formula>
    </cfRule>
    <cfRule type="cellIs" dxfId="300" priority="389" operator="equal">
      <formula>"MAYOR"</formula>
    </cfRule>
    <cfRule type="cellIs" dxfId="299" priority="390" operator="equal">
      <formula>"MODERADO"</formula>
    </cfRule>
    <cfRule type="cellIs" dxfId="298" priority="391" operator="equal">
      <formula>"MENOR"</formula>
    </cfRule>
    <cfRule type="cellIs" dxfId="297" priority="392" operator="equal">
      <formula>"LEVE"</formula>
    </cfRule>
  </conditionalFormatting>
  <conditionalFormatting sqref="AC31:AO35">
    <cfRule type="cellIs" dxfId="296" priority="384" operator="equal">
      <formula>"EXTREMO"</formula>
    </cfRule>
    <cfRule type="cellIs" dxfId="295" priority="385" operator="equal">
      <formula>"ALTO"</formula>
    </cfRule>
    <cfRule type="cellIs" dxfId="294" priority="386" operator="equal">
      <formula>"MODERADO"</formula>
    </cfRule>
    <cfRule type="cellIs" dxfId="293" priority="387" operator="equal">
      <formula>"BAJO"</formula>
    </cfRule>
  </conditionalFormatting>
  <conditionalFormatting sqref="AQ31:AQ35">
    <cfRule type="cellIs" dxfId="292" priority="379" operator="equal">
      <formula>"MUY ALTA"</formula>
    </cfRule>
    <cfRule type="cellIs" dxfId="291" priority="380" operator="equal">
      <formula>"ALTA"</formula>
    </cfRule>
    <cfRule type="cellIs" dxfId="290" priority="381" operator="equal">
      <formula>"MEDIA"</formula>
    </cfRule>
    <cfRule type="cellIs" dxfId="289" priority="382" operator="equal">
      <formula>"BAJA"</formula>
    </cfRule>
    <cfRule type="cellIs" dxfId="288" priority="383" operator="equal">
      <formula>"MUY BAJA"</formula>
    </cfRule>
  </conditionalFormatting>
  <conditionalFormatting sqref="AS31:AS35">
    <cfRule type="cellIs" dxfId="287" priority="375" operator="equal">
      <formula>"CATASTRÓFICO"</formula>
    </cfRule>
    <cfRule type="cellIs" dxfId="286" priority="376" operator="equal">
      <formula>"MAYOR"</formula>
    </cfRule>
    <cfRule type="cellIs" dxfId="285" priority="377" operator="equal">
      <formula>"MODERADO"</formula>
    </cfRule>
    <cfRule type="cellIs" dxfId="284" priority="378" operator="equal">
      <formula>"MENOR"</formula>
    </cfRule>
  </conditionalFormatting>
  <conditionalFormatting sqref="Z31:Z35">
    <cfRule type="cellIs" dxfId="283" priority="374" operator="equal">
      <formula>"MEDIA"</formula>
    </cfRule>
  </conditionalFormatting>
  <conditionalFormatting sqref="AS31:AS35">
    <cfRule type="cellIs" dxfId="282" priority="373" operator="equal">
      <formula>"LEVE"</formula>
    </cfRule>
  </conditionalFormatting>
  <conditionalFormatting sqref="AT36">
    <cfRule type="cellIs" dxfId="281" priority="369" operator="equal">
      <formula>"EXTREMO"</formula>
    </cfRule>
    <cfRule type="cellIs" dxfId="280" priority="370" operator="equal">
      <formula>"ALTO"</formula>
    </cfRule>
    <cfRule type="cellIs" dxfId="279" priority="371" operator="equal">
      <formula>"MODERADO"</formula>
    </cfRule>
    <cfRule type="cellIs" dxfId="278" priority="372" operator="equal">
      <formula>"BAJO"</formula>
    </cfRule>
  </conditionalFormatting>
  <conditionalFormatting sqref="Z36:Z40">
    <cfRule type="cellIs" dxfId="277" priority="351" operator="equal">
      <formula>"MUY ALTA"</formula>
    </cfRule>
    <cfRule type="cellIs" dxfId="276" priority="352" operator="equal">
      <formula>"ALTA"</formula>
    </cfRule>
    <cfRule type="cellIs" dxfId="275" priority="353" operator="equal">
      <formula>"BAJA"</formula>
    </cfRule>
    <cfRule type="cellIs" dxfId="274" priority="354" operator="equal">
      <formula>"MUY BAJA"</formula>
    </cfRule>
  </conditionalFormatting>
  <conditionalFormatting sqref="AB36:AB40">
    <cfRule type="cellIs" dxfId="273" priority="346" operator="equal">
      <formula>"CATASTRÓFICO"</formula>
    </cfRule>
    <cfRule type="cellIs" dxfId="272" priority="347" operator="equal">
      <formula>"MAYOR"</formula>
    </cfRule>
    <cfRule type="cellIs" dxfId="271" priority="348" operator="equal">
      <formula>"MODERADO"</formula>
    </cfRule>
    <cfRule type="cellIs" dxfId="270" priority="349" operator="equal">
      <formula>"MENOR"</formula>
    </cfRule>
    <cfRule type="cellIs" dxfId="269" priority="350" operator="equal">
      <formula>"LEVE"</formula>
    </cfRule>
  </conditionalFormatting>
  <conditionalFormatting sqref="AC36:AO40">
    <cfRule type="cellIs" dxfId="268" priority="342" operator="equal">
      <formula>"EXTREMO"</formula>
    </cfRule>
    <cfRule type="cellIs" dxfId="267" priority="343" operator="equal">
      <formula>"ALTO"</formula>
    </cfRule>
    <cfRule type="cellIs" dxfId="266" priority="344" operator="equal">
      <formula>"MODERADO"</formula>
    </cfRule>
    <cfRule type="cellIs" dxfId="265" priority="345" operator="equal">
      <formula>"BAJO"</formula>
    </cfRule>
  </conditionalFormatting>
  <conditionalFormatting sqref="AQ36:AQ40">
    <cfRule type="cellIs" dxfId="264" priority="337" operator="equal">
      <formula>"MUY ALTA"</formula>
    </cfRule>
    <cfRule type="cellIs" dxfId="263" priority="338" operator="equal">
      <formula>"ALTA"</formula>
    </cfRule>
    <cfRule type="cellIs" dxfId="262" priority="339" operator="equal">
      <formula>"MEDIA"</formula>
    </cfRule>
    <cfRule type="cellIs" dxfId="261" priority="340" operator="equal">
      <formula>"BAJA"</formula>
    </cfRule>
    <cfRule type="cellIs" dxfId="260" priority="341" operator="equal">
      <formula>"MUY BAJA"</formula>
    </cfRule>
  </conditionalFormatting>
  <conditionalFormatting sqref="AS36:AS40">
    <cfRule type="cellIs" dxfId="259" priority="333" operator="equal">
      <formula>"CATASTRÓFICO"</formula>
    </cfRule>
    <cfRule type="cellIs" dxfId="258" priority="334" operator="equal">
      <formula>"MAYOR"</formula>
    </cfRule>
    <cfRule type="cellIs" dxfId="257" priority="335" operator="equal">
      <formula>"MODERADO"</formula>
    </cfRule>
    <cfRule type="cellIs" dxfId="256" priority="336" operator="equal">
      <formula>"MENOR"</formula>
    </cfRule>
  </conditionalFormatting>
  <conditionalFormatting sqref="Z36:Z40">
    <cfRule type="cellIs" dxfId="255" priority="332" operator="equal">
      <formula>"MEDIA"</formula>
    </cfRule>
  </conditionalFormatting>
  <conditionalFormatting sqref="AS36:AS40">
    <cfRule type="cellIs" dxfId="254" priority="331" operator="equal">
      <formula>"LEVE"</formula>
    </cfRule>
  </conditionalFormatting>
  <conditionalFormatting sqref="AT41">
    <cfRule type="cellIs" dxfId="253" priority="327" operator="equal">
      <formula>"EXTREMO"</formula>
    </cfRule>
    <cfRule type="cellIs" dxfId="252" priority="328" operator="equal">
      <formula>"ALTO"</formula>
    </cfRule>
    <cfRule type="cellIs" dxfId="251" priority="329" operator="equal">
      <formula>"MODERADO"</formula>
    </cfRule>
    <cfRule type="cellIs" dxfId="250" priority="330" operator="equal">
      <formula>"BAJO"</formula>
    </cfRule>
  </conditionalFormatting>
  <conditionalFormatting sqref="Z41:Z45">
    <cfRule type="cellIs" dxfId="249" priority="309" operator="equal">
      <formula>"MUY ALTA"</formula>
    </cfRule>
    <cfRule type="cellIs" dxfId="248" priority="310" operator="equal">
      <formula>"ALTA"</formula>
    </cfRule>
    <cfRule type="cellIs" dxfId="247" priority="311" operator="equal">
      <formula>"BAJA"</formula>
    </cfRule>
    <cfRule type="cellIs" dxfId="246" priority="312" operator="equal">
      <formula>"MUY BAJA"</formula>
    </cfRule>
  </conditionalFormatting>
  <conditionalFormatting sqref="AB41:AB45">
    <cfRule type="cellIs" dxfId="245" priority="304" operator="equal">
      <formula>"CATASTRÓFICO"</formula>
    </cfRule>
    <cfRule type="cellIs" dxfId="244" priority="305" operator="equal">
      <formula>"MAYOR"</formula>
    </cfRule>
    <cfRule type="cellIs" dxfId="243" priority="306" operator="equal">
      <formula>"MODERADO"</formula>
    </cfRule>
    <cfRule type="cellIs" dxfId="242" priority="307" operator="equal">
      <formula>"MENOR"</formula>
    </cfRule>
    <cfRule type="cellIs" dxfId="241" priority="308" operator="equal">
      <formula>"LEVE"</formula>
    </cfRule>
  </conditionalFormatting>
  <conditionalFormatting sqref="AC41:AO45">
    <cfRule type="cellIs" dxfId="240" priority="300" operator="equal">
      <formula>"EXTREMO"</formula>
    </cfRule>
    <cfRule type="cellIs" dxfId="239" priority="301" operator="equal">
      <formula>"ALTO"</formula>
    </cfRule>
    <cfRule type="cellIs" dxfId="238" priority="302" operator="equal">
      <formula>"MODERADO"</formula>
    </cfRule>
    <cfRule type="cellIs" dxfId="237" priority="303" operator="equal">
      <formula>"BAJO"</formula>
    </cfRule>
  </conditionalFormatting>
  <conditionalFormatting sqref="AQ41:AQ45">
    <cfRule type="cellIs" dxfId="236" priority="295" operator="equal">
      <formula>"MUY ALTA"</formula>
    </cfRule>
    <cfRule type="cellIs" dxfId="235" priority="296" operator="equal">
      <formula>"ALTA"</formula>
    </cfRule>
    <cfRule type="cellIs" dxfId="234" priority="297" operator="equal">
      <formula>"MEDIA"</formula>
    </cfRule>
    <cfRule type="cellIs" dxfId="233" priority="298" operator="equal">
      <formula>"BAJA"</formula>
    </cfRule>
    <cfRule type="cellIs" dxfId="232" priority="299" operator="equal">
      <formula>"MUY BAJA"</formula>
    </cfRule>
  </conditionalFormatting>
  <conditionalFormatting sqref="AS41:AS45">
    <cfRule type="cellIs" dxfId="231" priority="291" operator="equal">
      <formula>"CATASTRÓFICO"</formula>
    </cfRule>
    <cfRule type="cellIs" dxfId="230" priority="292" operator="equal">
      <formula>"MAYOR"</formula>
    </cfRule>
    <cfRule type="cellIs" dxfId="229" priority="293" operator="equal">
      <formula>"MODERADO"</formula>
    </cfRule>
    <cfRule type="cellIs" dxfId="228" priority="294" operator="equal">
      <formula>"MENOR"</formula>
    </cfRule>
  </conditionalFormatting>
  <conditionalFormatting sqref="Z41:Z45">
    <cfRule type="cellIs" dxfId="227" priority="290" operator="equal">
      <formula>"MEDIA"</formula>
    </cfRule>
  </conditionalFormatting>
  <conditionalFormatting sqref="AS41:AS45">
    <cfRule type="cellIs" dxfId="226" priority="289" operator="equal">
      <formula>"LEVE"</formula>
    </cfRule>
  </conditionalFormatting>
  <conditionalFormatting sqref="AT46">
    <cfRule type="cellIs" dxfId="225" priority="285" operator="equal">
      <formula>"EXTREMO"</formula>
    </cfRule>
    <cfRule type="cellIs" dxfId="224" priority="286" operator="equal">
      <formula>"ALTO"</formula>
    </cfRule>
    <cfRule type="cellIs" dxfId="223" priority="287" operator="equal">
      <formula>"MODERADO"</formula>
    </cfRule>
    <cfRule type="cellIs" dxfId="222" priority="288" operator="equal">
      <formula>"BAJO"</formula>
    </cfRule>
  </conditionalFormatting>
  <conditionalFormatting sqref="Z46:Z50">
    <cfRule type="cellIs" dxfId="221" priority="267" operator="equal">
      <formula>"MUY ALTA"</formula>
    </cfRule>
    <cfRule type="cellIs" dxfId="220" priority="268" operator="equal">
      <formula>"ALTA"</formula>
    </cfRule>
    <cfRule type="cellIs" dxfId="219" priority="269" operator="equal">
      <formula>"BAJA"</formula>
    </cfRule>
    <cfRule type="cellIs" dxfId="218" priority="270" operator="equal">
      <formula>"MUY BAJA"</formula>
    </cfRule>
  </conditionalFormatting>
  <conditionalFormatting sqref="AB46:AB50">
    <cfRule type="cellIs" dxfId="217" priority="262" operator="equal">
      <formula>"CATASTRÓFICO"</formula>
    </cfRule>
    <cfRule type="cellIs" dxfId="216" priority="263" operator="equal">
      <formula>"MAYOR"</formula>
    </cfRule>
    <cfRule type="cellIs" dxfId="215" priority="264" operator="equal">
      <formula>"MODERADO"</formula>
    </cfRule>
    <cfRule type="cellIs" dxfId="214" priority="265" operator="equal">
      <formula>"MENOR"</formula>
    </cfRule>
    <cfRule type="cellIs" dxfId="213" priority="266" operator="equal">
      <formula>"LEVE"</formula>
    </cfRule>
  </conditionalFormatting>
  <conditionalFormatting sqref="AC46:AO50">
    <cfRule type="cellIs" dxfId="212" priority="258" operator="equal">
      <formula>"EXTREMO"</formula>
    </cfRule>
    <cfRule type="cellIs" dxfId="211" priority="259" operator="equal">
      <formula>"ALTO"</formula>
    </cfRule>
    <cfRule type="cellIs" dxfId="210" priority="260" operator="equal">
      <formula>"MODERADO"</formula>
    </cfRule>
    <cfRule type="cellIs" dxfId="209" priority="261" operator="equal">
      <formula>"BAJO"</formula>
    </cfRule>
  </conditionalFormatting>
  <conditionalFormatting sqref="AQ46:AQ50">
    <cfRule type="cellIs" dxfId="208" priority="253" operator="equal">
      <formula>"MUY ALTA"</formula>
    </cfRule>
    <cfRule type="cellIs" dxfId="207" priority="254" operator="equal">
      <formula>"ALTA"</formula>
    </cfRule>
    <cfRule type="cellIs" dxfId="206" priority="255" operator="equal">
      <formula>"MEDIA"</formula>
    </cfRule>
    <cfRule type="cellIs" dxfId="205" priority="256" operator="equal">
      <formula>"BAJA"</formula>
    </cfRule>
    <cfRule type="cellIs" dxfId="204" priority="257" operator="equal">
      <formula>"MUY BAJA"</formula>
    </cfRule>
  </conditionalFormatting>
  <conditionalFormatting sqref="AS46:AS50">
    <cfRule type="cellIs" dxfId="203" priority="249" operator="equal">
      <formula>"CATASTRÓFICO"</formula>
    </cfRule>
    <cfRule type="cellIs" dxfId="202" priority="250" operator="equal">
      <formula>"MAYOR"</formula>
    </cfRule>
    <cfRule type="cellIs" dxfId="201" priority="251" operator="equal">
      <formula>"MODERADO"</formula>
    </cfRule>
    <cfRule type="cellIs" dxfId="200" priority="252" operator="equal">
      <formula>"MENOR"</formula>
    </cfRule>
  </conditionalFormatting>
  <conditionalFormatting sqref="Z46:Z50">
    <cfRule type="cellIs" dxfId="199" priority="248" operator="equal">
      <formula>"MEDIA"</formula>
    </cfRule>
  </conditionalFormatting>
  <conditionalFormatting sqref="AS46:AS50">
    <cfRule type="cellIs" dxfId="198" priority="247" operator="equal">
      <formula>"LEVE"</formula>
    </cfRule>
  </conditionalFormatting>
  <conditionalFormatting sqref="AT51">
    <cfRule type="cellIs" dxfId="197" priority="243" operator="equal">
      <formula>"EXTREMO"</formula>
    </cfRule>
    <cfRule type="cellIs" dxfId="196" priority="244" operator="equal">
      <formula>"ALTO"</formula>
    </cfRule>
    <cfRule type="cellIs" dxfId="195" priority="245" operator="equal">
      <formula>"MODERADO"</formula>
    </cfRule>
    <cfRule type="cellIs" dxfId="194" priority="246" operator="equal">
      <formula>"BAJO"</formula>
    </cfRule>
  </conditionalFormatting>
  <conditionalFormatting sqref="Z51:Z55">
    <cfRule type="cellIs" dxfId="193" priority="225" operator="equal">
      <formula>"MUY ALTA"</formula>
    </cfRule>
    <cfRule type="cellIs" dxfId="192" priority="226" operator="equal">
      <formula>"ALTA"</formula>
    </cfRule>
    <cfRule type="cellIs" dxfId="191" priority="227" operator="equal">
      <formula>"BAJA"</formula>
    </cfRule>
    <cfRule type="cellIs" dxfId="190" priority="228" operator="equal">
      <formula>"MUY BAJA"</formula>
    </cfRule>
  </conditionalFormatting>
  <conditionalFormatting sqref="AB51:AB55">
    <cfRule type="cellIs" dxfId="189" priority="220" operator="equal">
      <formula>"CATASTRÓFICO"</formula>
    </cfRule>
    <cfRule type="cellIs" dxfId="188" priority="221" operator="equal">
      <formula>"MAYOR"</formula>
    </cfRule>
    <cfRule type="cellIs" dxfId="187" priority="222" operator="equal">
      <formula>"MODERADO"</formula>
    </cfRule>
    <cfRule type="cellIs" dxfId="186" priority="223" operator="equal">
      <formula>"MENOR"</formula>
    </cfRule>
    <cfRule type="cellIs" dxfId="185" priority="224" operator="equal">
      <formula>"LEVE"</formula>
    </cfRule>
  </conditionalFormatting>
  <conditionalFormatting sqref="AC51:AO55">
    <cfRule type="cellIs" dxfId="184" priority="216" operator="equal">
      <formula>"EXTREMO"</formula>
    </cfRule>
    <cfRule type="cellIs" dxfId="183" priority="217" operator="equal">
      <formula>"ALTO"</formula>
    </cfRule>
    <cfRule type="cellIs" dxfId="182" priority="218" operator="equal">
      <formula>"MODERADO"</formula>
    </cfRule>
    <cfRule type="cellIs" dxfId="181" priority="219" operator="equal">
      <formula>"BAJO"</formula>
    </cfRule>
  </conditionalFormatting>
  <conditionalFormatting sqref="AQ51:AQ55">
    <cfRule type="cellIs" dxfId="180" priority="211" operator="equal">
      <formula>"MUY ALTA"</formula>
    </cfRule>
    <cfRule type="cellIs" dxfId="179" priority="212" operator="equal">
      <formula>"ALTA"</formula>
    </cfRule>
    <cfRule type="cellIs" dxfId="178" priority="213" operator="equal">
      <formula>"MEDIA"</formula>
    </cfRule>
    <cfRule type="cellIs" dxfId="177" priority="214" operator="equal">
      <formula>"BAJA"</formula>
    </cfRule>
    <cfRule type="cellIs" dxfId="176" priority="215" operator="equal">
      <formula>"MUY BAJA"</formula>
    </cfRule>
  </conditionalFormatting>
  <conditionalFormatting sqref="AS51:AS55">
    <cfRule type="cellIs" dxfId="175" priority="207" operator="equal">
      <formula>"CATASTRÓFICO"</formula>
    </cfRule>
    <cfRule type="cellIs" dxfId="174" priority="208" operator="equal">
      <formula>"MAYOR"</formula>
    </cfRule>
    <cfRule type="cellIs" dxfId="173" priority="209" operator="equal">
      <formula>"MODERADO"</formula>
    </cfRule>
    <cfRule type="cellIs" dxfId="172" priority="210" operator="equal">
      <formula>"MENOR"</formula>
    </cfRule>
  </conditionalFormatting>
  <conditionalFormatting sqref="Z51:Z55">
    <cfRule type="cellIs" dxfId="171" priority="206" operator="equal">
      <formula>"MEDIA"</formula>
    </cfRule>
  </conditionalFormatting>
  <conditionalFormatting sqref="AS51:AS55">
    <cfRule type="cellIs" dxfId="170" priority="205" operator="equal">
      <formula>"LEVE"</formula>
    </cfRule>
  </conditionalFormatting>
  <conditionalFormatting sqref="AT56">
    <cfRule type="cellIs" dxfId="169" priority="201" operator="equal">
      <formula>"EXTREMO"</formula>
    </cfRule>
    <cfRule type="cellIs" dxfId="168" priority="202" operator="equal">
      <formula>"ALTO"</formula>
    </cfRule>
    <cfRule type="cellIs" dxfId="167" priority="203" operator="equal">
      <formula>"MODERADO"</formula>
    </cfRule>
    <cfRule type="cellIs" dxfId="166" priority="204" operator="equal">
      <formula>"BAJO"</formula>
    </cfRule>
  </conditionalFormatting>
  <conditionalFormatting sqref="Z56:Z60">
    <cfRule type="cellIs" dxfId="165" priority="183" operator="equal">
      <formula>"MUY ALTA"</formula>
    </cfRule>
    <cfRule type="cellIs" dxfId="164" priority="184" operator="equal">
      <formula>"ALTA"</formula>
    </cfRule>
    <cfRule type="cellIs" dxfId="163" priority="185" operator="equal">
      <formula>"BAJA"</formula>
    </cfRule>
    <cfRule type="cellIs" dxfId="162" priority="186" operator="equal">
      <formula>"MUY BAJA"</formula>
    </cfRule>
  </conditionalFormatting>
  <conditionalFormatting sqref="AB56:AB60">
    <cfRule type="cellIs" dxfId="161" priority="178" operator="equal">
      <formula>"CATASTRÓFICO"</formula>
    </cfRule>
    <cfRule type="cellIs" dxfId="160" priority="179" operator="equal">
      <formula>"MAYOR"</formula>
    </cfRule>
    <cfRule type="cellIs" dxfId="159" priority="180" operator="equal">
      <formula>"MODERADO"</formula>
    </cfRule>
    <cfRule type="cellIs" dxfId="158" priority="181" operator="equal">
      <formula>"MENOR"</formula>
    </cfRule>
    <cfRule type="cellIs" dxfId="157" priority="182" operator="equal">
      <formula>"LEVE"</formula>
    </cfRule>
  </conditionalFormatting>
  <conditionalFormatting sqref="AC56:AO60">
    <cfRule type="cellIs" dxfId="156" priority="174" operator="equal">
      <formula>"EXTREMO"</formula>
    </cfRule>
    <cfRule type="cellIs" dxfId="155" priority="175" operator="equal">
      <formula>"ALTO"</formula>
    </cfRule>
    <cfRule type="cellIs" dxfId="154" priority="176" operator="equal">
      <formula>"MODERADO"</formula>
    </cfRule>
    <cfRule type="cellIs" dxfId="153" priority="177" operator="equal">
      <formula>"BAJO"</formula>
    </cfRule>
  </conditionalFormatting>
  <conditionalFormatting sqref="AQ56:AQ60">
    <cfRule type="cellIs" dxfId="152" priority="169" operator="equal">
      <formula>"MUY ALTA"</formula>
    </cfRule>
    <cfRule type="cellIs" dxfId="151" priority="170" operator="equal">
      <formula>"ALTA"</formula>
    </cfRule>
    <cfRule type="cellIs" dxfId="150" priority="171" operator="equal">
      <formula>"MEDIA"</formula>
    </cfRule>
    <cfRule type="cellIs" dxfId="149" priority="172" operator="equal">
      <formula>"BAJA"</formula>
    </cfRule>
    <cfRule type="cellIs" dxfId="148" priority="173" operator="equal">
      <formula>"MUY BAJA"</formula>
    </cfRule>
  </conditionalFormatting>
  <conditionalFormatting sqref="AS56:AS60">
    <cfRule type="cellIs" dxfId="147" priority="165" operator="equal">
      <formula>"CATASTRÓFICO"</formula>
    </cfRule>
    <cfRule type="cellIs" dxfId="146" priority="166" operator="equal">
      <formula>"MAYOR"</formula>
    </cfRule>
    <cfRule type="cellIs" dxfId="145" priority="167" operator="equal">
      <formula>"MODERADO"</formula>
    </cfRule>
    <cfRule type="cellIs" dxfId="144" priority="168" operator="equal">
      <formula>"MENOR"</formula>
    </cfRule>
  </conditionalFormatting>
  <conditionalFormatting sqref="Z56:Z60">
    <cfRule type="cellIs" dxfId="143" priority="164" operator="equal">
      <formula>"MEDIA"</formula>
    </cfRule>
  </conditionalFormatting>
  <conditionalFormatting sqref="AS56:AS60">
    <cfRule type="cellIs" dxfId="142" priority="163" operator="equal">
      <formula>"LEVE"</formula>
    </cfRule>
  </conditionalFormatting>
  <conditionalFormatting sqref="AT61">
    <cfRule type="cellIs" dxfId="141" priority="159" operator="equal">
      <formula>"EXTREMO"</formula>
    </cfRule>
    <cfRule type="cellIs" dxfId="140" priority="160" operator="equal">
      <formula>"ALTO"</formula>
    </cfRule>
    <cfRule type="cellIs" dxfId="139" priority="161" operator="equal">
      <formula>"MODERADO"</formula>
    </cfRule>
    <cfRule type="cellIs" dxfId="138" priority="162" operator="equal">
      <formula>"BAJO"</formula>
    </cfRule>
  </conditionalFormatting>
  <conditionalFormatting sqref="Z61:Z65">
    <cfRule type="cellIs" dxfId="137" priority="141" operator="equal">
      <formula>"MUY ALTA"</formula>
    </cfRule>
    <cfRule type="cellIs" dxfId="136" priority="142" operator="equal">
      <formula>"ALTA"</formula>
    </cfRule>
    <cfRule type="cellIs" dxfId="135" priority="143" operator="equal">
      <formula>"BAJA"</formula>
    </cfRule>
    <cfRule type="cellIs" dxfId="134" priority="144" operator="equal">
      <formula>"MUY BAJA"</formula>
    </cfRule>
  </conditionalFormatting>
  <conditionalFormatting sqref="AB61:AB65">
    <cfRule type="cellIs" dxfId="133" priority="136" operator="equal">
      <formula>"CATASTRÓFICO"</formula>
    </cfRule>
    <cfRule type="cellIs" dxfId="132" priority="137" operator="equal">
      <formula>"MAYOR"</formula>
    </cfRule>
    <cfRule type="cellIs" dxfId="131" priority="138" operator="equal">
      <formula>"MODERADO"</formula>
    </cfRule>
    <cfRule type="cellIs" dxfId="130" priority="139" operator="equal">
      <formula>"MENOR"</formula>
    </cfRule>
    <cfRule type="cellIs" dxfId="129" priority="140" operator="equal">
      <formula>"LEVE"</formula>
    </cfRule>
  </conditionalFormatting>
  <conditionalFormatting sqref="AC61:AO65">
    <cfRule type="cellIs" dxfId="128" priority="132" operator="equal">
      <formula>"EXTREMO"</formula>
    </cfRule>
    <cfRule type="cellIs" dxfId="127" priority="133" operator="equal">
      <formula>"ALTO"</formula>
    </cfRule>
    <cfRule type="cellIs" dxfId="126" priority="134" operator="equal">
      <formula>"MODERADO"</formula>
    </cfRule>
    <cfRule type="cellIs" dxfId="125" priority="135" operator="equal">
      <formula>"BAJO"</formula>
    </cfRule>
  </conditionalFormatting>
  <conditionalFormatting sqref="AQ61:AQ65">
    <cfRule type="cellIs" dxfId="124" priority="127" operator="equal">
      <formula>"MUY ALTA"</formula>
    </cfRule>
    <cfRule type="cellIs" dxfId="123" priority="128" operator="equal">
      <formula>"ALTA"</formula>
    </cfRule>
    <cfRule type="cellIs" dxfId="122" priority="129" operator="equal">
      <formula>"MEDIA"</formula>
    </cfRule>
    <cfRule type="cellIs" dxfId="121" priority="130" operator="equal">
      <formula>"BAJA"</formula>
    </cfRule>
    <cfRule type="cellIs" dxfId="120" priority="131" operator="equal">
      <formula>"MUY BAJA"</formula>
    </cfRule>
  </conditionalFormatting>
  <conditionalFormatting sqref="AS61:AS65">
    <cfRule type="cellIs" dxfId="119" priority="123" operator="equal">
      <formula>"CATASTRÓFICO"</formula>
    </cfRule>
    <cfRule type="cellIs" dxfId="118" priority="124" operator="equal">
      <formula>"MAYOR"</formula>
    </cfRule>
    <cfRule type="cellIs" dxfId="117" priority="125" operator="equal">
      <formula>"MODERADO"</formula>
    </cfRule>
    <cfRule type="cellIs" dxfId="116" priority="126" operator="equal">
      <formula>"MENOR"</formula>
    </cfRule>
  </conditionalFormatting>
  <conditionalFormatting sqref="Z61:Z65">
    <cfRule type="cellIs" dxfId="115" priority="122" operator="equal">
      <formula>"MEDIA"</formula>
    </cfRule>
  </conditionalFormatting>
  <conditionalFormatting sqref="AS61:AS65">
    <cfRule type="cellIs" dxfId="114" priority="121" operator="equal">
      <formula>"LEVE"</formula>
    </cfRule>
  </conditionalFormatting>
  <conditionalFormatting sqref="AT66">
    <cfRule type="cellIs" dxfId="113" priority="117" operator="equal">
      <formula>"EXTREMO"</formula>
    </cfRule>
    <cfRule type="cellIs" dxfId="112" priority="118" operator="equal">
      <formula>"ALTO"</formula>
    </cfRule>
    <cfRule type="cellIs" dxfId="111" priority="119" operator="equal">
      <formula>"MODERADO"</formula>
    </cfRule>
    <cfRule type="cellIs" dxfId="110" priority="120" operator="equal">
      <formula>"BAJO"</formula>
    </cfRule>
  </conditionalFormatting>
  <conditionalFormatting sqref="Z66:Z70">
    <cfRule type="cellIs" dxfId="109" priority="99" operator="equal">
      <formula>"MUY ALTA"</formula>
    </cfRule>
    <cfRule type="cellIs" dxfId="108" priority="100" operator="equal">
      <formula>"ALTA"</formula>
    </cfRule>
    <cfRule type="cellIs" dxfId="107" priority="101" operator="equal">
      <formula>"BAJA"</formula>
    </cfRule>
    <cfRule type="cellIs" dxfId="106" priority="102" operator="equal">
      <formula>"MUY BAJA"</formula>
    </cfRule>
  </conditionalFormatting>
  <conditionalFormatting sqref="AB66:AB70">
    <cfRule type="cellIs" dxfId="105" priority="94" operator="equal">
      <formula>"CATASTRÓFICO"</formula>
    </cfRule>
    <cfRule type="cellIs" dxfId="104" priority="95" operator="equal">
      <formula>"MAYOR"</formula>
    </cfRule>
    <cfRule type="cellIs" dxfId="103" priority="96" operator="equal">
      <formula>"MODERADO"</formula>
    </cfRule>
    <cfRule type="cellIs" dxfId="102" priority="97" operator="equal">
      <formula>"MENOR"</formula>
    </cfRule>
    <cfRule type="cellIs" dxfId="101" priority="98" operator="equal">
      <formula>"LEVE"</formula>
    </cfRule>
  </conditionalFormatting>
  <conditionalFormatting sqref="AC66:AO70">
    <cfRule type="cellIs" dxfId="100" priority="90" operator="equal">
      <formula>"EXTREMO"</formula>
    </cfRule>
    <cfRule type="cellIs" dxfId="99" priority="91" operator="equal">
      <formula>"ALTO"</formula>
    </cfRule>
    <cfRule type="cellIs" dxfId="98" priority="92" operator="equal">
      <formula>"MODERADO"</formula>
    </cfRule>
    <cfRule type="cellIs" dxfId="97" priority="93" operator="equal">
      <formula>"BAJO"</formula>
    </cfRule>
  </conditionalFormatting>
  <conditionalFormatting sqref="AQ66:AQ70">
    <cfRule type="cellIs" dxfId="96" priority="85" operator="equal">
      <formula>"MUY ALTA"</formula>
    </cfRule>
    <cfRule type="cellIs" dxfId="95" priority="86" operator="equal">
      <formula>"ALTA"</formula>
    </cfRule>
    <cfRule type="cellIs" dxfId="94" priority="87" operator="equal">
      <formula>"MEDIA"</formula>
    </cfRule>
    <cfRule type="cellIs" dxfId="93" priority="88" operator="equal">
      <formula>"BAJA"</formula>
    </cfRule>
    <cfRule type="cellIs" dxfId="92" priority="89" operator="equal">
      <formula>"MUY BAJA"</formula>
    </cfRule>
  </conditionalFormatting>
  <conditionalFormatting sqref="AS66:AS70">
    <cfRule type="cellIs" dxfId="91" priority="81" operator="equal">
      <formula>"CATASTRÓFICO"</formula>
    </cfRule>
    <cfRule type="cellIs" dxfId="90" priority="82" operator="equal">
      <formula>"MAYOR"</formula>
    </cfRule>
    <cfRule type="cellIs" dxfId="89" priority="83" operator="equal">
      <formula>"MODERADO"</formula>
    </cfRule>
    <cfRule type="cellIs" dxfId="88" priority="84" operator="equal">
      <formula>"MENOR"</formula>
    </cfRule>
  </conditionalFormatting>
  <conditionalFormatting sqref="Z66:Z70">
    <cfRule type="cellIs" dxfId="87" priority="80" operator="equal">
      <formula>"MEDIA"</formula>
    </cfRule>
  </conditionalFormatting>
  <conditionalFormatting sqref="AS66:AS70">
    <cfRule type="cellIs" dxfId="86" priority="79" operator="equal">
      <formula>"LEVE"</formula>
    </cfRule>
  </conditionalFormatting>
  <conditionalFormatting sqref="AT71">
    <cfRule type="cellIs" dxfId="85" priority="75" operator="equal">
      <formula>"EXTREMO"</formula>
    </cfRule>
    <cfRule type="cellIs" dxfId="84" priority="76" operator="equal">
      <formula>"ALTO"</formula>
    </cfRule>
    <cfRule type="cellIs" dxfId="83" priority="77" operator="equal">
      <formula>"MODERADO"</formula>
    </cfRule>
    <cfRule type="cellIs" dxfId="82" priority="78" operator="equal">
      <formula>"BAJO"</formula>
    </cfRule>
  </conditionalFormatting>
  <conditionalFormatting sqref="Z71:Z75">
    <cfRule type="cellIs" dxfId="81" priority="57" operator="equal">
      <formula>"MUY ALTA"</formula>
    </cfRule>
    <cfRule type="cellIs" dxfId="80" priority="58" operator="equal">
      <formula>"ALTA"</formula>
    </cfRule>
    <cfRule type="cellIs" dxfId="79" priority="59" operator="equal">
      <formula>"BAJA"</formula>
    </cfRule>
    <cfRule type="cellIs" dxfId="78" priority="60" operator="equal">
      <formula>"MUY BAJA"</formula>
    </cfRule>
  </conditionalFormatting>
  <conditionalFormatting sqref="AB71:AB75">
    <cfRule type="cellIs" dxfId="77" priority="52" operator="equal">
      <formula>"CATASTRÓFICO"</formula>
    </cfRule>
    <cfRule type="cellIs" dxfId="76" priority="53" operator="equal">
      <formula>"MAYOR"</formula>
    </cfRule>
    <cfRule type="cellIs" dxfId="75" priority="54" operator="equal">
      <formula>"MODERADO"</formula>
    </cfRule>
    <cfRule type="cellIs" dxfId="74" priority="55" operator="equal">
      <formula>"MENOR"</formula>
    </cfRule>
    <cfRule type="cellIs" dxfId="73" priority="56" operator="equal">
      <formula>"LEVE"</formula>
    </cfRule>
  </conditionalFormatting>
  <conditionalFormatting sqref="AC71:AO75">
    <cfRule type="cellIs" dxfId="72" priority="48" operator="equal">
      <formula>"EXTREMO"</formula>
    </cfRule>
    <cfRule type="cellIs" dxfId="71" priority="49" operator="equal">
      <formula>"ALTO"</formula>
    </cfRule>
    <cfRule type="cellIs" dxfId="70" priority="50" operator="equal">
      <formula>"MODERADO"</formula>
    </cfRule>
    <cfRule type="cellIs" dxfId="69" priority="51" operator="equal">
      <formula>"BAJO"</formula>
    </cfRule>
  </conditionalFormatting>
  <conditionalFormatting sqref="AQ71:AQ75">
    <cfRule type="cellIs" dxfId="68" priority="43" operator="equal">
      <formula>"MUY ALTA"</formula>
    </cfRule>
    <cfRule type="cellIs" dxfId="67" priority="44" operator="equal">
      <formula>"ALTA"</formula>
    </cfRule>
    <cfRule type="cellIs" dxfId="66" priority="45" operator="equal">
      <formula>"MEDIA"</formula>
    </cfRule>
    <cfRule type="cellIs" dxfId="65" priority="46" operator="equal">
      <formula>"BAJA"</formula>
    </cfRule>
    <cfRule type="cellIs" dxfId="64" priority="47" operator="equal">
      <formula>"MUY BAJA"</formula>
    </cfRule>
  </conditionalFormatting>
  <conditionalFormatting sqref="AS71:AS75">
    <cfRule type="cellIs" dxfId="63" priority="39" operator="equal">
      <formula>"CATASTRÓFICO"</formula>
    </cfRule>
    <cfRule type="cellIs" dxfId="62" priority="40" operator="equal">
      <formula>"MAYOR"</formula>
    </cfRule>
    <cfRule type="cellIs" dxfId="61" priority="41" operator="equal">
      <formula>"MODERADO"</formula>
    </cfRule>
    <cfRule type="cellIs" dxfId="60" priority="42" operator="equal">
      <formula>"MENOR"</formula>
    </cfRule>
  </conditionalFormatting>
  <conditionalFormatting sqref="Z71:Z75">
    <cfRule type="cellIs" dxfId="59" priority="38" operator="equal">
      <formula>"MEDIA"</formula>
    </cfRule>
  </conditionalFormatting>
  <conditionalFormatting sqref="AS71:AS75">
    <cfRule type="cellIs" dxfId="58" priority="37" operator="equal">
      <formula>"LEVE"</formula>
    </cfRule>
  </conditionalFormatting>
  <conditionalFormatting sqref="AF9:AK9 AM9 AF8:AO8 AO9">
    <cfRule type="cellIs" dxfId="57" priority="33" operator="equal">
      <formula>"EXTREMO"</formula>
    </cfRule>
    <cfRule type="cellIs" dxfId="56" priority="34" operator="equal">
      <formula>"ALTO"</formula>
    </cfRule>
    <cfRule type="cellIs" dxfId="55" priority="35" operator="equal">
      <formula>"MODERADO"</formula>
    </cfRule>
    <cfRule type="cellIs" dxfId="54" priority="36" operator="equal">
      <formula>"BAJO"</formula>
    </cfRule>
  </conditionalFormatting>
  <conditionalFormatting sqref="AD10:AE11 AD16:AE17">
    <cfRule type="cellIs" dxfId="53" priority="29" operator="equal">
      <formula>"EXTREMO"</formula>
    </cfRule>
    <cfRule type="cellIs" dxfId="52" priority="30" operator="equal">
      <formula>"ALTO"</formula>
    </cfRule>
    <cfRule type="cellIs" dxfId="51" priority="31" operator="equal">
      <formula>"MODERADO"</formula>
    </cfRule>
    <cfRule type="cellIs" dxfId="50" priority="32" operator="equal">
      <formula>"BAJO"</formula>
    </cfRule>
  </conditionalFormatting>
  <conditionalFormatting sqref="AJ10">
    <cfRule type="cellIs" dxfId="49" priority="13" operator="equal">
      <formula>"EXTREMO"</formula>
    </cfRule>
    <cfRule type="cellIs" dxfId="48" priority="14" operator="equal">
      <formula>"ALTO"</formula>
    </cfRule>
    <cfRule type="cellIs" dxfId="47" priority="15" operator="equal">
      <formula>"MODERADO"</formula>
    </cfRule>
    <cfRule type="cellIs" dxfId="46" priority="16" operator="equal">
      <formula>"BAJO"</formula>
    </cfRule>
  </conditionalFormatting>
  <conditionalFormatting sqref="AJ11">
    <cfRule type="cellIs" dxfId="45" priority="9" operator="equal">
      <formula>"EXTREMO"</formula>
    </cfRule>
    <cfRule type="cellIs" dxfId="44" priority="10" operator="equal">
      <formula>"ALTO"</formula>
    </cfRule>
    <cfRule type="cellIs" dxfId="43" priority="11" operator="equal">
      <formula>"MODERADO"</formula>
    </cfRule>
    <cfRule type="cellIs" dxfId="42" priority="12" operator="equal">
      <formula>"BAJO"</formula>
    </cfRule>
  </conditionalFormatting>
  <conditionalFormatting sqref="AJ15:AK15">
    <cfRule type="cellIs" dxfId="41" priority="5" operator="equal">
      <formula>"EXTREMO"</formula>
    </cfRule>
    <cfRule type="cellIs" dxfId="40" priority="6" operator="equal">
      <formula>"ALTO"</formula>
    </cfRule>
    <cfRule type="cellIs" dxfId="39" priority="7" operator="equal">
      <formula>"MODERADO"</formula>
    </cfRule>
    <cfRule type="cellIs" dxfId="38" priority="8" operator="equal">
      <formula>"BAJO"</formula>
    </cfRule>
  </conditionalFormatting>
  <dataValidations disablePrompts="1" xWindow="1041" yWindow="386" count="13">
    <dataValidation errorStyle="warning"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sqref="N76:P160 N8:P8 N51:P51 N46:P46 N41:P41 N36:P36 N31:P31 N26:P26 N21:P21 N16:P16 N10:P10 N66:P66 N56:P56 AT56 AT46 AT8 N61:P61 AT76:AT160 AT61 AT51 N12:P12 AT66 AT10 AT12 AT16 AT21 AT26 AT31 AT36 AT41 N71:P71 AT71" xr:uid="{00000000-0002-0000-0900-000000000000}"/>
    <dataValidation errorStyle="warning" allowBlank="1" errorTitle="VALOR INCORRECTO" error="Por favor califique la probabilidad segun los valores de la lista desplegable." promptTitle="ESCALA DE PROBABILIDAD" prompt="1-IMPROBABLE- Nunca se ha presentado._x000a_2-RARO- 1 evento en los últimos 5 años._x000a_3-POSIBLE- Más de 1 evento en los últimos 5 años._x000a_4-PROBABLE- 1 o más eventos en los últimos 2 años._x000a_5-INMINENTE- 1 o más eventos en el último año." sqref="K76:L160 K16:L16 K21:L21 K26:L26 K31:L31 K36:L36 K41:L41 K46:L46 K51:L51 K56:L56 K61:L61 K12:L12 K66:L66 K10:L10 K8:L8 K71:L71" xr:uid="{00000000-0002-0000-0900-000001000000}"/>
    <dataValidation errorStyle="warning" allowBlank="1" sqref="AP76:AS160 AP46:AS46 AP61:AS61 AP56:AS56 AP51:AS51 AP8:AS8 AP66:AS66 AP10:AS10 AP12:AS12 AP16:AS16 AP41:AS41 AP21:AS21 AP26:AS26 AP31:AS31 AP36:AS36 AP71:AS71" xr:uid="{00000000-0002-0000-0900-000002000000}"/>
    <dataValidation allowBlank="1" showInputMessage="1" showErrorMessage="1" promptTitle="RIESGO" prompt="Son eventos potenciales que hacen referencia a la posibilidad de incurrir en pérdidas por deficiencias, fallas o inadecuaciones, en el TTHH, procesos, tecnología, infraestructura o por la ocurrencia de acontecimientos externos (Guía riesgos-DAFP,2020)." sqref="F7" xr:uid="{00000000-0002-0000-0900-000003000000}"/>
    <dataValidation allowBlank="1" showInputMessage="1" showErrorMessage="1" promptTitle="CAUSAS" prompt="Todos aquellos factores internos y externos que solos o en combinación con otros, pueden producir la materialización de un riesgo (Guía riesgos-DAFP,2020)." sqref="E7" xr:uid="{00000000-0002-0000-0900-000004000000}"/>
    <dataValidation allowBlank="1" showInputMessage="1" showErrorMessage="1" promptTitle="CONSECUENCIA" prompt="Los efectos o situaciones resultantes de la materialización del riesgo (evento) que impactan en el proceso, la entidad, sus grupos de valor y demás partes interesadas (Guía riesgos-DAFP,2020)." sqref="G7 J7" xr:uid="{00000000-0002-0000-0900-000005000000}"/>
    <dataValidation allowBlank="1" showInputMessage="1" showErrorMessage="1" promptTitle="PROBABILIDAD" prompt="Se entiende la posibilidad de ocurrencia del riesgo. Estará asociada a la exposición al riesgo del proceso o actividad que se esté analizando (Guía riesgos-DAFP, 2020)." sqref="I7" xr:uid="{00000000-0002-0000-0900-000006000000}"/>
    <dataValidation allowBlank="1" showInputMessage="1" showErrorMessage="1" promptTitle="IMPACTO" prompt="Son las consecuencias que puede ocasionar a la organización la materialización del riesgo; pueden ser &quot;Reputacional o Económico&quot;. (Guía riesgos-DAFP,2020)." sqref="M7" xr:uid="{00000000-0002-0000-0900-000007000000}"/>
    <dataValidation allowBlank="1" showInputMessage="1" showErrorMessage="1" promptTitle="PROBABILIDAD" prompt="Se entiende como la posibilidad de ocurrencia del riesgo. Estará asociada a la exposición al riesgo del proceso o actividad que se esté analizando. Ej: número de veces que se pasa por el punto de riesgo en el periodo de 1 año. (Guía riesgos-DAFP, 2020)." sqref="K7" xr:uid="{00000000-0002-0000-0900-000008000000}"/>
    <dataValidation allowBlank="1" showInputMessage="1" showErrorMessage="1" promptTitle="CONTROL" prompt="Un control se define como la medida que permite reducir o mitigar el riesgo mediante una acción, disposición, normatividad o intervención. (Guía riesgos-DAFP, 2020)." sqref="Q7:R7" xr:uid="{00000000-0002-0000-0900-000009000000}"/>
    <dataValidation allowBlank="1" showInputMessage="1" showErrorMessage="1" promptTitle="RIESGO INHERENTE" prompt="Nivel de riesgo propio de la actividad. El resultado de combinar la probabilidad con el impacto, nos permite determinar el nivel del riesgo (Guía riesgos-DAFP,2020)." sqref="I6" xr:uid="{00000000-0002-0000-0900-00000A000000}"/>
    <dataValidation allowBlank="1" showInputMessage="1" showErrorMessage="1" promptTitle="RIESGO RESIDUAL" prompt="Es el resultado de aplicar la efectividad de los controles al riesgo inherente (Guía riesgos - DAFP)." sqref="AP6:AT6" xr:uid="{00000000-0002-0000-0900-00000B000000}"/>
    <dataValidation allowBlank="1" showInputMessage="1" showErrorMessage="1" prompt="Por política de control interno y lineamientos de MIPG, los controles previamente definidos, deben estar documentados (procedimiento, manual, instructivo, etc)" sqref="S7" xr:uid="{00000000-0002-0000-0900-00000C000000}"/>
  </dataValidations>
  <hyperlinks>
    <hyperlink ref="E5" location="'IDENTIFICACIÓN DOFA'!A1" display="REGRESAR" xr:uid="{00000000-0004-0000-0900-000000000000}"/>
  </hyperlinks>
  <pageMargins left="0.7" right="0.7" top="0.75" bottom="0.75" header="0.3" footer="0.3"/>
  <pageSetup paperSize="9" orientation="portrait" r:id="rId1"/>
  <ignoredErrors>
    <ignoredError sqref="AQ16:AQ30 AQ31:AQ45 AQ46:AQ75" formula="1"/>
  </ignoredErrors>
  <drawing r:id="rId2"/>
  <legacyDrawing r:id="rId3"/>
  <controls>
    <mc:AlternateContent xmlns:mc="http://schemas.openxmlformats.org/markup-compatibility/2006">
      <mc:Choice Requires="x14">
        <control shapeId="4171" r:id="rId4" name="CommandButton1">
          <controlPr defaultSize="0" autoLine="0" r:id="rId5">
            <anchor moveWithCells="1">
              <from>
                <xdr:col>12</xdr:col>
                <xdr:colOff>213360</xdr:colOff>
                <xdr:row>6</xdr:row>
                <xdr:rowOff>594360</xdr:rowOff>
              </from>
              <to>
                <xdr:col>12</xdr:col>
                <xdr:colOff>1623060</xdr:colOff>
                <xdr:row>6</xdr:row>
                <xdr:rowOff>1021080</xdr:rowOff>
              </to>
            </anchor>
          </controlPr>
        </control>
      </mc:Choice>
      <mc:Fallback>
        <control shapeId="4171" r:id="rId4" name="CommandButton1"/>
      </mc:Fallback>
    </mc:AlternateContent>
    <mc:AlternateContent xmlns:mc="http://schemas.openxmlformats.org/markup-compatibility/2006">
      <mc:Choice Requires="x14">
        <control shapeId="4180" r:id="rId6" name="CommandButton2">
          <controlPr defaultSize="0" autoLine="0" r:id="rId7">
            <anchor moveWithCells="1">
              <from>
                <xdr:col>8</xdr:col>
                <xdr:colOff>403860</xdr:colOff>
                <xdr:row>6</xdr:row>
                <xdr:rowOff>640080</xdr:rowOff>
              </from>
              <to>
                <xdr:col>8</xdr:col>
                <xdr:colOff>1775460</xdr:colOff>
                <xdr:row>6</xdr:row>
                <xdr:rowOff>1036320</xdr:rowOff>
              </to>
            </anchor>
          </controlPr>
        </control>
      </mc:Choice>
      <mc:Fallback>
        <control shapeId="4180" r:id="rId6" name="CommandButton2"/>
      </mc:Fallback>
    </mc:AlternateContent>
    <mc:AlternateContent xmlns:mc="http://schemas.openxmlformats.org/markup-compatibility/2006">
      <mc:Choice Requires="x14">
        <control shapeId="4184" r:id="rId8" name="CommandButton4">
          <controlPr defaultSize="0" autoLine="0" r:id="rId9">
            <anchor moveWithCells="1">
              <from>
                <xdr:col>8</xdr:col>
                <xdr:colOff>419100</xdr:colOff>
                <xdr:row>5</xdr:row>
                <xdr:rowOff>22860</xdr:rowOff>
              </from>
              <to>
                <xdr:col>8</xdr:col>
                <xdr:colOff>1790700</xdr:colOff>
                <xdr:row>6</xdr:row>
                <xdr:rowOff>0</xdr:rowOff>
              </to>
            </anchor>
          </controlPr>
        </control>
      </mc:Choice>
      <mc:Fallback>
        <control shapeId="4184" r:id="rId8" name="CommandButton4"/>
      </mc:Fallback>
    </mc:AlternateContent>
    <mc:AlternateContent xmlns:mc="http://schemas.openxmlformats.org/markup-compatibility/2006">
      <mc:Choice Requires="x14">
        <control shapeId="4188" r:id="rId10" name="CommandButton5">
          <controlPr defaultSize="0" autoLine="0" r:id="rId11">
            <anchor moveWithCells="1">
              <from>
                <xdr:col>16</xdr:col>
                <xdr:colOff>1821180</xdr:colOff>
                <xdr:row>6</xdr:row>
                <xdr:rowOff>464820</xdr:rowOff>
              </from>
              <to>
                <xdr:col>16</xdr:col>
                <xdr:colOff>3230880</xdr:colOff>
                <xdr:row>6</xdr:row>
                <xdr:rowOff>899160</xdr:rowOff>
              </to>
            </anchor>
          </controlPr>
        </control>
      </mc:Choice>
      <mc:Fallback>
        <control shapeId="4188" r:id="rId10" name="CommandButton5"/>
      </mc:Fallback>
    </mc:AlternateContent>
    <mc:AlternateContent xmlns:mc="http://schemas.openxmlformats.org/markup-compatibility/2006">
      <mc:Choice Requires="x14">
        <control shapeId="4189" r:id="rId12" name="CommandButton6">
          <controlPr defaultSize="0" autoLine="0" r:id="rId13">
            <anchor moveWithCells="1">
              <from>
                <xdr:col>20</xdr:col>
                <xdr:colOff>160020</xdr:colOff>
                <xdr:row>6</xdr:row>
                <xdr:rowOff>502920</xdr:rowOff>
              </from>
              <to>
                <xdr:col>20</xdr:col>
                <xdr:colOff>1569720</xdr:colOff>
                <xdr:row>6</xdr:row>
                <xdr:rowOff>937260</xdr:rowOff>
              </to>
            </anchor>
          </controlPr>
        </control>
      </mc:Choice>
      <mc:Fallback>
        <control shapeId="4189" r:id="rId12" name="CommandButton6"/>
      </mc:Fallback>
    </mc:AlternateContent>
    <mc:AlternateContent xmlns:mc="http://schemas.openxmlformats.org/markup-compatibility/2006">
      <mc:Choice Requires="x14">
        <control shapeId="4196" r:id="rId14" name="CommandButton7">
          <controlPr defaultSize="0" autoLine="0" r:id="rId15">
            <anchor moveWithCells="1">
              <from>
                <xdr:col>21</xdr:col>
                <xdr:colOff>381000</xdr:colOff>
                <xdr:row>6</xdr:row>
                <xdr:rowOff>495300</xdr:rowOff>
              </from>
              <to>
                <xdr:col>21</xdr:col>
                <xdr:colOff>1790700</xdr:colOff>
                <xdr:row>6</xdr:row>
                <xdr:rowOff>929640</xdr:rowOff>
              </to>
            </anchor>
          </controlPr>
        </control>
      </mc:Choice>
      <mc:Fallback>
        <control shapeId="4196" r:id="rId14" name="CommandButton7"/>
      </mc:Fallback>
    </mc:AlternateContent>
    <mc:AlternateContent xmlns:mc="http://schemas.openxmlformats.org/markup-compatibility/2006">
      <mc:Choice Requires="x14">
        <control shapeId="4209" r:id="rId16" name="CommandButton8">
          <controlPr defaultSize="0" autoLine="0" r:id="rId17">
            <anchor moveWithCells="1">
              <from>
                <xdr:col>5</xdr:col>
                <xdr:colOff>556260</xdr:colOff>
                <xdr:row>6</xdr:row>
                <xdr:rowOff>594360</xdr:rowOff>
              </from>
              <to>
                <xdr:col>5</xdr:col>
                <xdr:colOff>1935480</xdr:colOff>
                <xdr:row>6</xdr:row>
                <xdr:rowOff>1005840</xdr:rowOff>
              </to>
            </anchor>
          </controlPr>
        </control>
      </mc:Choice>
      <mc:Fallback>
        <control shapeId="4209" r:id="rId16" name="CommandButton8"/>
      </mc:Fallback>
    </mc:AlternateContent>
    <mc:AlternateContent xmlns:mc="http://schemas.openxmlformats.org/markup-compatibility/2006">
      <mc:Choice Requires="x14">
        <control shapeId="4212" r:id="rId18" name="CommandButton3">
          <controlPr defaultSize="0" autoLine="0" r:id="rId19">
            <anchor moveWithCells="1">
              <from>
                <xdr:col>7</xdr:col>
                <xdr:colOff>525780</xdr:colOff>
                <xdr:row>6</xdr:row>
                <xdr:rowOff>441960</xdr:rowOff>
              </from>
              <to>
                <xdr:col>7</xdr:col>
                <xdr:colOff>1897380</xdr:colOff>
                <xdr:row>6</xdr:row>
                <xdr:rowOff>838200</xdr:rowOff>
              </to>
            </anchor>
          </controlPr>
        </control>
      </mc:Choice>
      <mc:Fallback>
        <control shapeId="4212" r:id="rId18" name="CommandButton3"/>
      </mc:Fallback>
    </mc:AlternateContent>
  </controls>
  <extLst>
    <ext xmlns:x14="http://schemas.microsoft.com/office/spreadsheetml/2009/9/main" uri="{CCE6A557-97BC-4b89-ADB6-D9C93CAAB3DF}">
      <x14:dataValidations xmlns:xm="http://schemas.microsoft.com/office/excel/2006/main" disablePrompts="1" xWindow="1041" yWindow="386" count="12">
        <x14:dataValidation type="list" allowBlank="1" showInputMessage="1" showErrorMessage="1" errorTitle="ENTRADA NO VALIDA" error="Seleccione una entrada de la lista desplegable" promptTitle="AFECTACIÓN DEL IMPACTO" prompt="Seleccionar si el control reduce la probabilidad o el impacto del riesgo" xr:uid="{00000000-0002-0000-0900-00000D000000}">
          <x14:formula1>
            <xm:f>ITEMS!$P$1:$P$2</xm:f>
          </x14:formula1>
          <xm:sqref>V77:V160</xm:sqref>
        </x14:dataValidation>
        <x14:dataValidation type="list" allowBlank="1" showInputMessage="1" showErrorMessage="1" xr:uid="{00000000-0002-0000-0900-00000E000000}">
          <x14:formula1>
            <xm:f>ITEMS!$L$1:$L$2</xm:f>
          </x14:formula1>
          <xm:sqref>U76:U164 U166:U168 U170:U1048576</xm:sqref>
        </x14:dataValidation>
        <x14:dataValidation type="list" allowBlank="1" showInputMessage="1" showErrorMessage="1" errorTitle="DATO NO VALIDO" error="Seleccione un valor de la lista desplegable" promptTitle="ASIGNACIÓN DEL RESPONSABLE" prompt="¿Existe un responsable asignado a la ejecución del control?_x000a__x000a_SI= 15 (Asignado)_x000a_NO= 0 (No asignado)_x000a_" xr:uid="{00000000-0002-0000-0900-00000F000000}">
          <x14:formula1>
            <xm:f>ITEMS!$R$1:$R$2</xm:f>
          </x14:formula1>
          <xm:sqref>W90:W160</xm:sqref>
        </x14:dataValidation>
        <x14:dataValidation type="list" allowBlank="1" showInputMessage="1" showErrorMessage="1" errorTitle="DATO NO VALIDO" error="Seleccione un valor de la lista desplegable" promptTitle="AUTORIDAD DEL RESPONSABLE" prompt="¿El responsable tiene la autoridad y adecuada segregación de funciones en la ejecución del control?_x000a__x000a_SI= 15 (Adecuado)_x000a_NO= 0 (Inadecuado)" xr:uid="{00000000-0002-0000-0900-000010000000}">
          <x14:formula1>
            <xm:f>ITEMS!$R$1:$R$2</xm:f>
          </x14:formula1>
          <xm:sqref>X157:X160</xm:sqref>
        </x14:dataValidation>
        <x14:dataValidation type="list" errorStyle="warning"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xr:uid="{00000000-0002-0000-0900-000011000000}">
          <x14:formula1>
            <xm:f>CRITERIOS!$C$3:$C$11</xm:f>
          </x14:formula1>
          <xm:sqref>H76:H160</xm:sqref>
        </x14:dataValidation>
        <x14:dataValidation type="list" errorStyle="warning" allowBlank="1" showInputMessage="1" showErrorMessage="1" errorTitle="VALOR INCORRECTO" error="Por favor califique la probabilidad segun los valores de la lista desplegable. Consulte el cuadro de ayuda que se encuentra en el título de la columna._x000a_" xr:uid="{00000000-0002-0000-0900-000012000000}">
          <x14:formula1>
            <xm:f>ITEMS!$F$1:$F$5</xm:f>
          </x14:formula1>
          <xm:sqref>I76:I160</xm:sqref>
        </x14:dataValidation>
        <x14:dataValidation type="list" errorStyle="warning" allowBlank="1" showErrorMessage="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xr:uid="{00000000-0002-0000-0900-000013000000}">
          <x14:formula1>
            <xm:f>ITEMS!$F$1:$F$5</xm:f>
          </x14:formula1>
          <xm:sqref>M76:M160</xm:sqref>
        </x14:dataValidation>
        <x14:dataValidation type="list" errorStyle="warning"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xr:uid="{00000000-0002-0000-0900-000014000000}">
          <x14:formula1>
            <xm:f>CRITERIOS!$B$143:$B$149</xm:f>
          </x14:formula1>
          <xm:sqref>H16:H75 H8:H10 H12</xm:sqref>
        </x14:dataValidation>
        <x14:dataValidation type="list" errorStyle="warning" allowBlank="1" showErrorMessage="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xr:uid="{00000000-0002-0000-0900-000015000000}">
          <x14:formula1>
            <xm:f>CRITERIOS!$C$182:$C$191</xm:f>
          </x14:formula1>
          <xm:sqref>M16:M75 M8:M10 M12</xm:sqref>
        </x14:dataValidation>
        <x14:dataValidation type="list" allowBlank="1" showInputMessage="1" showErrorMessage="1" xr:uid="{00000000-0002-0000-0900-000016000000}">
          <x14:formula1>
            <xm:f>CRITERIOS!$E$183:$E$185</xm:f>
          </x14:formula1>
          <xm:sqref>U8:U75</xm:sqref>
        </x14:dataValidation>
        <x14:dataValidation type="list" allowBlank="1" showInputMessage="1" showErrorMessage="1" xr:uid="{00000000-0002-0000-0900-000017000000}">
          <x14:formula1>
            <xm:f>CRITERIOS!$F$199:$F$200</xm:f>
          </x14:formula1>
          <xm:sqref>V8:V76</xm:sqref>
        </x14:dataValidation>
        <x14:dataValidation type="list" allowBlank="1" showInputMessage="1" showErrorMessage="1" xr:uid="{00000000-0002-0000-0900-000018000000}">
          <x14:formula1>
            <xm:f>CRITERIOS!$C$228:$C$234</xm:f>
          </x14:formula1>
          <xm:sqref>R8:R142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4">
    <tabColor rgb="FFD5C93D"/>
  </sheetPr>
  <dimension ref="A1:BJ207"/>
  <sheetViews>
    <sheetView showGridLines="0" zoomScale="80" zoomScaleNormal="80" workbookViewId="0"/>
  </sheetViews>
  <sheetFormatPr baseColWidth="10" defaultColWidth="11.44140625" defaultRowHeight="14.4" x14ac:dyDescent="0.3"/>
  <cols>
    <col min="1" max="1" width="11.44140625" style="12" customWidth="1"/>
    <col min="2" max="2" width="7.44140625" style="12" bestFit="1" customWidth="1"/>
    <col min="3" max="3" width="25.109375" style="12" customWidth="1"/>
    <col min="4" max="6" width="27.109375" style="12" customWidth="1"/>
    <col min="7" max="10" width="14" style="12" customWidth="1"/>
    <col min="11" max="11" width="3.44140625" style="13" customWidth="1"/>
    <col min="12" max="12" width="11.44140625" style="12"/>
    <col min="13" max="13" width="11.44140625" style="14"/>
    <col min="14" max="14" width="11.88671875" style="14" customWidth="1"/>
    <col min="15" max="16383" width="11.44140625" style="14" customWidth="1"/>
    <col min="16384" max="16384" width="11.44140625" style="14"/>
  </cols>
  <sheetData>
    <row r="1" spans="1:62" ht="22.95" customHeight="1" x14ac:dyDescent="0.3">
      <c r="A1" s="318"/>
      <c r="B1" s="364"/>
      <c r="C1" s="364"/>
      <c r="D1" s="365" t="s">
        <v>24</v>
      </c>
      <c r="E1" s="365"/>
      <c r="F1" s="365"/>
      <c r="G1" s="365"/>
      <c r="H1" s="365"/>
      <c r="I1" s="365" t="s">
        <v>25</v>
      </c>
      <c r="J1" s="365"/>
    </row>
    <row r="2" spans="1:62" ht="21.6" customHeight="1" x14ac:dyDescent="0.3">
      <c r="A2" s="318"/>
      <c r="B2" s="364"/>
      <c r="C2" s="364"/>
      <c r="D2" s="365" t="s">
        <v>26</v>
      </c>
      <c r="E2" s="365"/>
      <c r="F2" s="365"/>
      <c r="G2" s="365"/>
      <c r="H2" s="365"/>
      <c r="I2" s="365" t="s">
        <v>682</v>
      </c>
      <c r="J2" s="365"/>
    </row>
    <row r="3" spans="1:62" ht="15" customHeight="1" x14ac:dyDescent="0.3">
      <c r="A3" s="318"/>
      <c r="B3" s="364"/>
      <c r="C3" s="364"/>
      <c r="D3" s="365" t="s">
        <v>27</v>
      </c>
      <c r="E3" s="365"/>
      <c r="F3" s="365"/>
      <c r="G3" s="365"/>
      <c r="H3" s="365"/>
      <c r="I3" s="365" t="s">
        <v>683</v>
      </c>
      <c r="J3" s="365"/>
    </row>
    <row r="4" spans="1:62" ht="15" customHeight="1" x14ac:dyDescent="0.3">
      <c r="A4" s="318"/>
      <c r="B4" s="364"/>
      <c r="C4" s="364"/>
      <c r="D4" s="365"/>
      <c r="E4" s="365"/>
      <c r="F4" s="365"/>
      <c r="G4" s="365"/>
      <c r="H4" s="365"/>
      <c r="I4" s="365" t="s">
        <v>530</v>
      </c>
      <c r="J4" s="365"/>
    </row>
    <row r="5" spans="1:62" x14ac:dyDescent="0.3">
      <c r="A5" s="318"/>
      <c r="B5" s="320"/>
      <c r="C5" s="321"/>
      <c r="D5" s="321"/>
      <c r="E5" s="321"/>
      <c r="F5" s="321"/>
      <c r="G5" s="321"/>
      <c r="H5" s="321"/>
      <c r="I5" s="321"/>
      <c r="J5" s="321"/>
    </row>
    <row r="6" spans="1:62" x14ac:dyDescent="0.3">
      <c r="A6" s="319" t="s">
        <v>39</v>
      </c>
      <c r="B6" s="564" t="s">
        <v>531</v>
      </c>
      <c r="C6" s="564"/>
      <c r="D6" s="564"/>
      <c r="E6" s="564"/>
      <c r="F6" s="564"/>
      <c r="G6" s="564"/>
      <c r="H6" s="564"/>
      <c r="I6" s="564"/>
      <c r="J6" s="564"/>
    </row>
    <row r="7" spans="1:62" x14ac:dyDescent="0.3">
      <c r="A7" s="318"/>
      <c r="B7" s="564"/>
      <c r="C7" s="564"/>
      <c r="D7" s="564"/>
      <c r="E7" s="564"/>
      <c r="F7" s="564"/>
      <c r="G7" s="564"/>
      <c r="H7" s="564"/>
      <c r="I7" s="564"/>
      <c r="J7" s="564"/>
    </row>
    <row r="8" spans="1:62" ht="18" customHeight="1" x14ac:dyDescent="0.3">
      <c r="A8" s="318"/>
      <c r="B8" s="565" t="s">
        <v>12</v>
      </c>
      <c r="C8" s="565"/>
      <c r="D8" s="567" t="s">
        <v>293</v>
      </c>
      <c r="E8" s="567" t="s">
        <v>299</v>
      </c>
      <c r="F8" s="567" t="s">
        <v>304</v>
      </c>
      <c r="G8" s="542" t="s">
        <v>309</v>
      </c>
      <c r="H8" s="543"/>
      <c r="I8" s="542" t="s">
        <v>314</v>
      </c>
      <c r="J8" s="543"/>
      <c r="N8" s="14" t="str">
        <f>IF(N9&lt;&gt;""," -R","")</f>
        <v/>
      </c>
      <c r="P8" s="14" t="str">
        <f>IF(P9&lt;&gt;""," -R","")</f>
        <v/>
      </c>
      <c r="R8" s="14" t="str">
        <f>IF(R9&lt;&gt;""," -R","")</f>
        <v/>
      </c>
      <c r="T8" s="14" t="str">
        <f>IF(T9&lt;&gt;""," -R","")</f>
        <v/>
      </c>
      <c r="V8" s="14" t="str">
        <f>IF(V9&lt;&gt;""," -R","")</f>
        <v/>
      </c>
      <c r="X8" s="14" t="str">
        <f>IF(X9&lt;&gt;""," -R","")</f>
        <v/>
      </c>
      <c r="Z8" s="14" t="str">
        <f>IF(Z9&lt;&gt;""," -R","")</f>
        <v/>
      </c>
      <c r="AB8" s="14" t="str">
        <f>IF(AB9&lt;&gt;""," -R","")</f>
        <v xml:space="preserve"> -R</v>
      </c>
      <c r="AD8" s="14" t="str">
        <f>IF(AD9&lt;&gt;""," -R","")</f>
        <v/>
      </c>
      <c r="AF8" s="14" t="str">
        <f>IF(AF9&lt;&gt;""," -R","")</f>
        <v/>
      </c>
      <c r="AH8" s="14" t="str">
        <f>IF(AH9&lt;&gt;""," -R","")</f>
        <v/>
      </c>
      <c r="AJ8" s="14" t="str">
        <f>IF(AJ9&lt;&gt;""," -R","")</f>
        <v/>
      </c>
      <c r="AL8" s="14" t="str">
        <f>IF(AL9&lt;&gt;""," -R","")</f>
        <v/>
      </c>
      <c r="AN8" s="14" t="str">
        <f>IF(AN9&lt;&gt;""," -R","")</f>
        <v/>
      </c>
      <c r="AP8" s="14" t="str">
        <f>IF(AP9&lt;&gt;""," -R","")</f>
        <v/>
      </c>
      <c r="AR8" s="14" t="str">
        <f>IF(AR9&lt;&gt;""," -R","")</f>
        <v/>
      </c>
      <c r="AT8" s="14" t="str">
        <f>IF(AT9&lt;&gt;""," -R","")</f>
        <v/>
      </c>
      <c r="AV8" s="14" t="str">
        <f>IF(AV9&lt;&gt;""," -R","")</f>
        <v/>
      </c>
      <c r="AX8" s="14" t="str">
        <f>IF(AX9&lt;&gt;""," -R","")</f>
        <v/>
      </c>
      <c r="AZ8" s="14" t="str">
        <f>IF(AZ9&lt;&gt;""," -R","")</f>
        <v/>
      </c>
      <c r="BB8" s="14" t="str">
        <f>IF(BB9&lt;&gt;""," -R","")</f>
        <v/>
      </c>
      <c r="BD8" s="14" t="str">
        <f>IF(BD9&lt;&gt;""," -R","")</f>
        <v/>
      </c>
      <c r="BF8" s="14" t="str">
        <f>IF(BF9&lt;&gt;""," -R","")</f>
        <v/>
      </c>
      <c r="BH8" s="14" t="str">
        <f>IF(BH9&lt;&gt;""," -R","")</f>
        <v/>
      </c>
      <c r="BJ8" s="14" t="str">
        <f>IF(BJ9&lt;&gt;""," -R","")</f>
        <v/>
      </c>
    </row>
    <row r="9" spans="1:62" ht="24.75" customHeight="1" x14ac:dyDescent="0.3">
      <c r="A9" s="318"/>
      <c r="B9" s="566" t="s">
        <v>5</v>
      </c>
      <c r="C9" s="566"/>
      <c r="D9" s="568"/>
      <c r="E9" s="568"/>
      <c r="F9" s="568"/>
      <c r="G9" s="544"/>
      <c r="H9" s="545"/>
      <c r="I9" s="544"/>
      <c r="J9" s="545"/>
      <c r="M9" s="14">
        <v>1.01</v>
      </c>
      <c r="N9" s="14" t="str">
        <f>IFERROR(VLOOKUP(M9,'CRUCE RIESGOS'!$C$8:$D$160,2,FALSE),"")</f>
        <v/>
      </c>
      <c r="O9" s="14">
        <v>2.0099999999999998</v>
      </c>
      <c r="P9" s="14" t="str">
        <f>IFERROR(VLOOKUP(O9,'CRUCE RIESGOS'!$C$8:$D$160,2,FALSE),"")</f>
        <v/>
      </c>
      <c r="Q9" s="14">
        <v>3.01</v>
      </c>
      <c r="R9" s="14" t="str">
        <f>IFERROR(VLOOKUP(Q9,'CRUCE RIESGOS'!$C$8:$D$160,2,FALSE),"")</f>
        <v/>
      </c>
      <c r="S9" s="14">
        <v>4.01</v>
      </c>
      <c r="T9" s="14" t="str">
        <f>IFERROR(VLOOKUP(S9,'CRUCE RIESGOS'!$C$8:$D$160,2,FALSE),"")</f>
        <v/>
      </c>
      <c r="U9" s="14">
        <v>5.01</v>
      </c>
      <c r="V9" s="14" t="str">
        <f>IFERROR(VLOOKUP(U9,'CRUCE RIESGOS'!$C$8:$D$160,2,FALSE),"")</f>
        <v/>
      </c>
      <c r="W9" s="14">
        <v>6.01</v>
      </c>
      <c r="X9" s="14" t="str">
        <f>IFERROR(VLOOKUP(W9,'CRUCE RIESGOS'!$C$8:$D$160,2,FALSE),"")</f>
        <v/>
      </c>
      <c r="Y9" s="14">
        <v>7.01</v>
      </c>
      <c r="Z9" s="14" t="str">
        <f>IFERROR(VLOOKUP(Y9,'CRUCE RIESGOS'!$C$8:$D$160,2,FALSE),"")</f>
        <v/>
      </c>
      <c r="AA9" s="14">
        <v>8.01</v>
      </c>
      <c r="AB9" s="14">
        <f>IFERROR(VLOOKUP(AA9,'CRUCE RIESGOS'!$C$8:$D$160,2,FALSE),"")</f>
        <v>5</v>
      </c>
      <c r="AC9" s="14">
        <v>9.01</v>
      </c>
      <c r="AD9" s="14" t="str">
        <f>IFERROR(VLOOKUP(AC9,'CRUCE RIESGOS'!$C$8:$D$160,2,FALSE),"")</f>
        <v/>
      </c>
      <c r="AE9" s="14">
        <v>10.01</v>
      </c>
      <c r="AF9" s="14" t="str">
        <f>IFERROR(VLOOKUP(AE9,'CRUCE RIESGOS'!$C$8:$D$160,2,FALSE),"")</f>
        <v/>
      </c>
      <c r="AG9" s="14">
        <v>11.01</v>
      </c>
      <c r="AH9" s="14" t="str">
        <f>IFERROR(VLOOKUP(AG9,'CRUCE RIESGOS'!$C$8:$D$160,2,FALSE),"")</f>
        <v/>
      </c>
      <c r="AI9" s="14">
        <v>12.01</v>
      </c>
      <c r="AJ9" s="14" t="str">
        <f>IFERROR(VLOOKUP(AI9,'CRUCE RIESGOS'!$C$8:$D$160,2,FALSE),"")</f>
        <v/>
      </c>
      <c r="AK9" s="14">
        <v>13.01</v>
      </c>
      <c r="AL9" s="14" t="str">
        <f>IFERROR(VLOOKUP(AK9,'CRUCE RIESGOS'!$C$8:$D$160,2,FALSE),"")</f>
        <v/>
      </c>
      <c r="AM9" s="14">
        <v>14.01</v>
      </c>
      <c r="AN9" s="14" t="str">
        <f>IFERROR(VLOOKUP(AM9,'CRUCE RIESGOS'!$C$8:$D$160,2,FALSE),"")</f>
        <v/>
      </c>
      <c r="AO9" s="14">
        <v>15.01</v>
      </c>
      <c r="AP9" s="14" t="str">
        <f>IFERROR(VLOOKUP(AO9,'CRUCE RIESGOS'!$C$8:$D$160,2,FALSE),"")</f>
        <v/>
      </c>
      <c r="AQ9" s="14">
        <v>16.010000000000002</v>
      </c>
      <c r="AR9" s="14" t="str">
        <f>IFERROR(VLOOKUP(AQ9,'CRUCE RIESGOS'!$C$8:$D$160,2,FALSE),"")</f>
        <v/>
      </c>
      <c r="AS9" s="14">
        <v>17.010000000000002</v>
      </c>
      <c r="AT9" s="14" t="str">
        <f>IFERROR(VLOOKUP(AS9,'CRUCE RIESGOS'!$C$8:$D$160,2,FALSE),"")</f>
        <v/>
      </c>
      <c r="AU9" s="14">
        <v>18.010000000000002</v>
      </c>
      <c r="AV9" s="14" t="str">
        <f>IFERROR(VLOOKUP(AU9,'CRUCE RIESGOS'!$C$8:$D$160,2,FALSE),"")</f>
        <v/>
      </c>
      <c r="AW9" s="14">
        <v>19.010000000000002</v>
      </c>
      <c r="AX9" s="14" t="str">
        <f>IFERROR(VLOOKUP(AW9,'CRUCE RIESGOS'!$C$8:$D$160,2,FALSE),"")</f>
        <v/>
      </c>
      <c r="AY9" s="14">
        <v>20.010000000000002</v>
      </c>
      <c r="AZ9" s="14" t="str">
        <f>IFERROR(VLOOKUP(AY9,'CRUCE RIESGOS'!$C$8:$D$160,2,FALSE),"")</f>
        <v/>
      </c>
      <c r="BA9" s="14">
        <v>21.01</v>
      </c>
      <c r="BB9" s="14" t="str">
        <f>IFERROR(VLOOKUP(BA9,'CRUCE RIESGOS'!$C$8:$D$160,2,FALSE),"")</f>
        <v/>
      </c>
      <c r="BC9" s="14">
        <v>22.01</v>
      </c>
      <c r="BD9" s="14" t="str">
        <f>IFERROR(VLOOKUP(BC9,'CRUCE RIESGOS'!$C$8:$D$160,2,FALSE),"")</f>
        <v/>
      </c>
      <c r="BE9" s="14">
        <v>23.01</v>
      </c>
      <c r="BF9" s="14" t="str">
        <f>IFERROR(VLOOKUP(BE9,'CRUCE RIESGOS'!$C$8:$D$160,2,FALSE),"")</f>
        <v/>
      </c>
      <c r="BG9" s="14">
        <v>24.01</v>
      </c>
      <c r="BH9" s="14" t="str">
        <f>IFERROR(VLOOKUP(BG9,'CRUCE RIESGOS'!$C$8:$D$160,2,FALSE),"")</f>
        <v/>
      </c>
      <c r="BI9" s="14">
        <v>25.01</v>
      </c>
      <c r="BJ9" s="14" t="str">
        <f>IFERROR(VLOOKUP(BI9,'CRUCE RIESGOS'!$C$8:$D$160,2,FALSE),"")</f>
        <v/>
      </c>
    </row>
    <row r="10" spans="1:62" ht="50.25" customHeight="1" x14ac:dyDescent="0.3">
      <c r="A10" s="318"/>
      <c r="B10" s="559" t="s">
        <v>317</v>
      </c>
      <c r="C10" s="559"/>
      <c r="D10" s="5" t="str">
        <f>CONCATENATE(N8,N9,N10,N11,N12,N13,N14,N16,N17,N19,N20,N21,N22,N23,N24,N25,N26,N27,N28,N29,N30,N31,N32,N33,N34,N35,N36,N37,N38,N39,N40,N41,N42,N43,N44,N45,N46,N47,N48,N49,N50,N51,N52,N53,N54,N55,N56,N57,N58,N59,N60,N61,N62,N63,N64,N65,N66,N67,N68,N69,N70,N71,N72,N73,N74,N75,N76,N77,N78,N79,N80,N81,N82,N83,N84,N85,N86,N87,N88,N89,N90,N91,N92,N93,N94,N95,N96,N97,N98,N99,N100,N101,N102,N103,N104,N105,N106,N107,N108,N109,N110,N111,N112,N113,N114,N115,N116,N117,N118,N119,N120,N121,N122,N123,N124,N125,N126,N127,N128,N129,N130,N131,N132,N133,N134,N135,N136,N137,N138,N139,N140,N141,N142,N143,N144,N145,N146,N147,N148,N149,N150,N151,N152,N153,N154,N155,N156,N157,N158,N159,N160,N161,N162,N163,N164,N165,N166,N167,N168,N169,N170,N171,N172,N173,N174,N175,N176,N177,N178,N179,N180,N181,N182,N183,N184,N185,N186,N187,N188,N189,N190,N191,N192,N193,N194,N195,N196,N197,N198,N199,N200,N201,N202,N203,N204,N205,N206,N207)</f>
        <v/>
      </c>
      <c r="E10" s="5" t="str">
        <f>CONCATENATE(P8,P9,P10,P11,P12,P13,P14,P16,P17,P19,P20,P21,P22,P23,P24,P25,P26,P27,P28,P29,P30,P31,P32,P33,P34,P35,P36,P37,P38,P39,P40,P41,P42,P43,P44,P45,P46,P47,P48,P49,P50,P51,P52,P53,P54,P55,P56,P57,P58,P59,P60,P61,P62,P63,P64,P65,P66,P67,P68,P69,P70,P71,P72,P73,P74,P75,P76,P77,P78,P79,P80,P81,P82,P83,P84,P85,P86,P87,P88,P89,P90,P91,P92,P93,P94,P95,P96,P97,P98,P99,P100,P101,P102,P103,P104,P105,P106,P107,P108,P109,P110,P111,P112,P113,P114,P115,P116,P117,P118,P119,P120,P121,P122,P123,P124,P125,P126,P127,P128,P129,P130,P131,P132,P133,P134,P135,P136,P137,P138,P139,P140,P141,P142,P143,P144,P145,P146,P147,P148,P149,P150,P151,P152,P153,P154,P155,P156,P157,P158,P159,P160,P161,P162,P163,P164,P165,P166,P167,P168,P169,P170,P171,P172,P173,P174,P175,P176,P177,P178,P179,P180,P181,P182,P183,P184,P185,P186,P187,P188,P189,P190,P191,P192,P193,P194,P195,P196,P197,P198,P199,P200,P201,P202,P203,P204,P205,P206,P207)</f>
        <v/>
      </c>
      <c r="F10" s="6" t="str">
        <f>CONCATENATE(R8,R9,R10,R11,R12,R13,R14,R16,R17,R19,R20,R21,R22,R23,R24,R25,R26,R27,R28,R29,R30,R31,R32,R33,R34,R35,R36,R37,R38,R39,R40,R41,R42,R43,R44,R45,R46,R47,R48,R49,R50,R51,R52,R53,R54,R55,R56,R57,R58,R59,R60,R61,R62,R63,R64,R65,R66,R67,R68,R69,R70,R71,R72,R73,R74,R75,R76,R77,R78,R79,R80,R81,R82,R83,R84,R85,R86,R87,R88,R89,R90,R91,R92,R93,R94,R95,R96,R97,R98,R99,R100,R101,R102,R103,R104,R105,R106,R107,R108,R109,R110,R111,R112,R113,R114,R115,R116,R117,R118,R119,R120,R121,R122,R123,R124,R125,R126,R127,R128,R129,R130,R131,R132,R133,R134,R135,R136,R137,R138,R139,R140,R141,R142,R143,R144,R145,R146,R147,R148,R149,R150,R151,R152,R153,R154,R155,R156,R157,R158,R159,R160,R161,R162,R163,R164,R165,R166,R167,R168,R169,R170,R171,R172,R173,R174,R175,R176,R177,R178,R179,R180,R181,R182,R183,R184,R185,R186,R187,R188,R189,R190,R191,R192,R193,R194,R195,R196,R197,R198,R199,R200,R201,R202,R203,R204,R205,R206,R207)</f>
        <v/>
      </c>
      <c r="G10" s="560" t="str">
        <f>CONCATENATE(T8,T9,T10,T11,T12,T13,T14,T16,T17,T19,T20,T21,T22,T23,T24,T25,T26,T27,T28,T29,T30,T31,T32,T33,T34,T35,T36,T37,T38,T39,T40,T41,T42,T43,T44,T45,T46,T47,T48,T49,T50,T51,T52,T53,T54,T55,T56,T57,T58,T59,T60,T61,T62,T63,T64,T65,T66,T67,T68,T69,T70,T71,T72,T73,T74,T75,T76,T77,T78,T79,T80,T81,T82,T83,T84,T85,T86,T87,T88,T89,T90,T91,T92,T93,T94,T95,T96,T97,T98,T99,T100,T101,T102,T103,T104,T105,T106,T107,T108,T109,T110,T111,T112,T113,T114,T115,T116,T117,T118,T119,T120,T121,T122,T123,T124,T125,T126,T127,T128,T129,T130,T131,T132,T133,T134,T135,T136,T137,T138,T139,T140,T141,T142,T143,T144,T145,T146,T147,T148,T149,T150,T151,T152,T153,T154,T155,T156,T157,T158,T159,T160,T161,T162,T163,T164,T165,T166,T167,T168,T169,T170,T171,T172,T173,T174,T175,T176,T177,T178,T179,T180,T181,T182,T183,T184,T185,T186,T187,T188,T189,T190,T191,T192,T193,T194,T195,T196,T197,T198,T199,T200,T201,T202,T203,T204,T205,T206,T207)</f>
        <v/>
      </c>
      <c r="H10" s="561"/>
      <c r="I10" s="557" t="str">
        <f>CONCATENATE(V8,V9,V10,V11,V12,V13,V14,V16,V17,V19,V20,V21,V22,V23,V24,V25,V26,V27,V28,V29,V30,V31,V32,V33,V34,V35,V36,V37,V38,V39,V40,V41,V42,V43,V44,V45,V46,V47,V48,V49,V50,V51,V52,V53,V54,V55,V56,V57,V58,V59,V60,V61,V62,V63,V64,V65,V66,V67,V68,V69,V70,V71,V72,V73,V74,V75,V76,V77,V78,V79,V80,V81,V82,V83,V84,V85,V86,V87,V88,V89,V90,V91,V92,V93,V94,V95,V96,V97,V98,V99,V100,V101,V102,V103,V104,V105,V106,V107,V108,V109,V110,V111,V112,V113,V114,V115,V116,V117,V118,V119,V120,V121,V122,V123,V124,V125,V126,V127,V128,V129,V130,V131,V132,V133,V134,V135,V136,V137,V138,V139,V140,V141,V142,V143,V144,V145,V146,V147,V148,V149,V150,V151,V152,V153,V154,V155,V156,V157,V158,V159,V160,V161,V162,V163,V164,V165,V166,V167,V168,V169,V170,V171,V172,V173,V174,V175,V176,V177,V178,V179,V180,V181,V182,V183,V184,V185,V186,V187,V188,V189,V190,V191,V192,V193,V194,V195,V196,V197,V198,V199,V200,V201,V202,V203,V204,V205,V206,V207)</f>
        <v/>
      </c>
      <c r="J10" s="558"/>
      <c r="N10" s="14" t="str">
        <f>IF(N11&lt;&gt;""," -R","")</f>
        <v/>
      </c>
      <c r="P10" s="14" t="str">
        <f>IF(P11&lt;&gt;""," -R","")</f>
        <v/>
      </c>
      <c r="R10" s="14" t="str">
        <f>IF(R11&lt;&gt;""," -R","")</f>
        <v/>
      </c>
      <c r="T10" s="14" t="str">
        <f>IF(T11&lt;&gt;""," -R","")</f>
        <v/>
      </c>
      <c r="V10" s="14" t="str">
        <f>IF(V11&lt;&gt;""," -R","")</f>
        <v/>
      </c>
      <c r="X10" s="14" t="str">
        <f>IF(X11&lt;&gt;""," -R","")</f>
        <v/>
      </c>
      <c r="Z10" s="14" t="str">
        <f>IF(Z11&lt;&gt;""," -R","")</f>
        <v/>
      </c>
      <c r="AB10" s="14" t="str">
        <f>IF(AB11&lt;&gt;""," -R","")</f>
        <v xml:space="preserve"> -R</v>
      </c>
      <c r="AD10" s="14" t="str">
        <f>IF(AD11&lt;&gt;""," -R","")</f>
        <v/>
      </c>
      <c r="AF10" s="14" t="str">
        <f>IF(AF11&lt;&gt;""," -R","")</f>
        <v/>
      </c>
      <c r="AH10" s="14" t="str">
        <f>IF(AH11&lt;&gt;""," -R","")</f>
        <v/>
      </c>
      <c r="AJ10" s="14" t="str">
        <f>IF(AJ11&lt;&gt;""," -R","")</f>
        <v/>
      </c>
      <c r="AL10" s="14" t="str">
        <f>IF(AL11&lt;&gt;""," -R","")</f>
        <v/>
      </c>
      <c r="AN10" s="14" t="str">
        <f>IF(AN11&lt;&gt;""," -R","")</f>
        <v/>
      </c>
      <c r="AP10" s="14" t="str">
        <f>IF(AP11&lt;&gt;""," -R","")</f>
        <v/>
      </c>
      <c r="AR10" s="14" t="str">
        <f>IF(AR11&lt;&gt;""," -R","")</f>
        <v/>
      </c>
      <c r="AT10" s="14" t="str">
        <f>IF(AT11&lt;&gt;""," -R","")</f>
        <v/>
      </c>
      <c r="AV10" s="14" t="str">
        <f>IF(AV11&lt;&gt;""," -R","")</f>
        <v/>
      </c>
      <c r="AX10" s="14" t="str">
        <f>IF(AX11&lt;&gt;""," -R","")</f>
        <v/>
      </c>
      <c r="AZ10" s="14" t="str">
        <f>IF(AZ11&lt;&gt;""," -R","")</f>
        <v/>
      </c>
      <c r="BB10" s="14" t="str">
        <f>IF(BB11&lt;&gt;""," -R","")</f>
        <v/>
      </c>
      <c r="BD10" s="14" t="str">
        <f>IF(BD11&lt;&gt;""," -R","")</f>
        <v/>
      </c>
      <c r="BF10" s="14" t="str">
        <f>IF(BF11&lt;&gt;""," -R","")</f>
        <v/>
      </c>
      <c r="BH10" s="14" t="str">
        <f>IF(BH11&lt;&gt;""," -R","")</f>
        <v/>
      </c>
      <c r="BJ10" s="14" t="str">
        <f>IF(BJ11&lt;&gt;""," -R","")</f>
        <v/>
      </c>
    </row>
    <row r="11" spans="1:62" ht="50.25" customHeight="1" x14ac:dyDescent="0.3">
      <c r="A11" s="318"/>
      <c r="B11" s="559" t="s">
        <v>312</v>
      </c>
      <c r="C11" s="559"/>
      <c r="D11" s="5" t="str">
        <f>CONCATENATE(X8,X9,X10,X11,X12,X13,X14,X16,X17,X19,X20,X21,X22,X23,X24,X25,X26,X27,X28,X29,X30,X31,X32,X33,X34,X35,X36,X37,X38,X39,X40,X41,X42,X43,X44,X45,X46,X47,X48,X49,X50,X51,X52,X53,X54,X55,X56,X57,X58,X59,X60,X61,X62,X63,X64,X65,X66,X67,X68,X69,X70,X71,X72,X73,X74,X75,X76,X77,X78,X79,X80,X81,X82,X83,X84,X85,X86,X87,X88,X89,X90,X91,X92,X93,X94,X95,X96,X97,X98,X99,X100,X101,X102,X103,X104,X105,X106,X107,X108,X109,X110,X111,X112,X113,X114,X115,X116,X117,X118,X119,X120,X121,X122,X123,X124,X125,X126,X127,X128,X129,X130,X131,X132,X133,X134,X135,X136,X137,X138,X139,X140,X141,X142,X143,X144,X145,X146,X147,X148,X149,X150,X151,X152,X153,X154,X155,X156,X157,X158,X159,X160,X161,X162,X163,X164,X165,X166,X167,X168,X169,X170,X171,X172,X173,X174,X175,X176,X177,X178,X179,X180,X181,X182,X183,X184,X185,X186,X187,X188,X189,X190,X191,X192,X193,X194,X195,X196,X197,X198,X199,X200,X201,X202,X203,X204,X205,X206,X207)</f>
        <v/>
      </c>
      <c r="E11" s="6" t="str">
        <f>CONCATENATE(Z8,Z9,Z10,Z11,Z12,Z13,Z14,Z16,Z17,Z19,Z20,Z21,Z22,Z23,Z24,Z25,Z26,Z27,Z28,Z29,Z30,Z31,Z32,Z33,Z34,Z35,Z36,Z37,Z38,Z39,Z40,Z41,Z42,Z43,Z44,Z45,Z46,Z47,Z48,Z49,Z50,Z51,Z52,Z53,Z54,Z55,Z56,Z57,Z58,Z59,Z60,Z61,Z62,Z63,Z64,Z65,Z66,Z67,Z68,Z69,Z70,Z71,Z72,Z73,Z74,Z75,Z76,Z77,Z78,Z79,Z80,Z81,Z82,Z83,Z84,Z85,Z86,Z87,Z88,Z89,Z90,Z91,Z92,Z93,Z94,Z95,Z96,Z97,Z98,Z99,Z100,Z101,Z102,Z103,Z104,Z105,Z106,Z107,Z108,Z109,Z110,Z111,Z112,Z113,Z114,Z115,Z116,Z117,Z118,Z119,Z120,Z121,Z122,Z123,Z124,Z125,Z126,Z127,Z128,Z129,Z130,Z131,Z132,Z133,Z134,Z135,Z136,Z137,Z138,Z139,Z140,Z141,Z142,Z143,Z144,Z145,Z146,Z147,Z148,Z149,Z150,Z151,Z152,Z153,Z154,Z155,Z156,Z157,Z158,Z159,Z160,Z161,Z162,Z163,Z164,Z165,Z166,Z167,Z168,Z169,Z170,Z171,Z172,Z173,Z174,Z175,Z176,Z177,Z178,Z179,Z180,Z181,Z182,Z183,Z184,Z185,Z186,Z187,Z188,Z189,Z190,Z191,Z192,Z193,Z194,Z195,Z196,Z197,Z198,Z199,Z200,Z201,Z202,Z203,Z204,Z205,Z206,Z207)</f>
        <v/>
      </c>
      <c r="F11" s="6" t="str">
        <f>CONCATENATE(AB8,AB9,AB10,AB11,AB12,AB13,AB14,AB16,AB17,AB19,AB20,AB21,AB22,AB23,AB24,AB25,AB26,AB27,AB28,AB29,AB30,AB31,AB32,AB33,AB34,AB35,AB36,AB37,AB38,AB39,AB40,AB41,AB42,AB43,AB44,AB45,AB46,AB47,AB48,AB49,AB50,AB51,AB52,AB53,AB54,AB55,AB56,AB57,AB58,AB59,AB60,AB61,AB62,AB63,AB64,AB65,AB66,AB67,AB68,AB69,AB70,AB71,AB72,AB73,AB74,AB75,AB76,AB77,AB78,AB79,AB80,AB81,AB82,AB83,AB84,AB85,AB86,AB87,AB88,AB89,AB90,AB91,AB92,AB93,AB94,AB95,AB96,AB97,AB98,AB99,AB100,AB101,AB102,AB103,AB104,AB105,AB106,AB107,AB108,AB109,AB110,AB111,AB112,AB113,AB114,AB115,AB116,AB117,AB118,AB119,AB120,AB121,AB122,AB123,AB124,AB125,AB126,AB127,AB128,AB129,AB130,AB131,AB132,AB133,AB134,AB135,AB136,AB137,AB138,AB139,AB140,AB141,AB142,AB143,AB144,AB145,AB146,AB147,AB148,AB149,AB150,AB151,AB152,AB153,AB154,AB155,AB156,AB157,AB158,AB159,AB160,AB161,AB162,AB163,AB164,AB165,AB166,AB167,AB168,AB169,AB170,AB171,AB172,AB173,AB174,AB175,AB176,AB177,AB178,AB179,AB180,AB181,AB182,AB183,AB184,AB185,AB186,AB187,AB188,AB189,AB190,AB191,AB192,AB193,AB194,AB195,AB196,AB197,AB198,AB199,AB200,AB201,AB202,AB203,AB204,AB205,AB206,AB207)</f>
        <v xml:space="preserve"> -R5 -R6 -R7</v>
      </c>
      <c r="G11" s="560" t="str">
        <f>CONCATENATE(AD8,AD9,AD10,AD11,AD12,AD13,AD14,AD16,AD17,AD19,AD20,AD21,AD22,AD23,AD24,AD25,AD26,AD27,AD28,AD29,AD30,AD31,AD32,AD33,AD34,AD35,AD36,AD37,AD38,AD39,AD40,AD41,AD42,AD43,AD44,AD45,AD46,AD47,AD48,AD49,AD50,AD51,AD52,AD53,AD54,AD55,AD56,AD57,AD58,AD59,AD60,AD61,AD62,AD63,AD64,AD65,AD66,AD67,AD68,AD69,AD70,AD71,AD72,AD73,AD74,AD75,AD76,AD77,AD78,AD79,AD80,AD81,AD82,AD83,AD84,AD85,AD86,AD87,AD88,AD89,AD90,AD91,AD92,AD93,AD94,AD95,AD96,AD97,AD98,AD99,AD100,AD101,AD102,AD103,AD104,AD105,AD106,AD107,AD108,AD109,AD110,AD111,AD112,AD113,AD114,AD115,AD116,AD117,AD118,AD119,AD120,AD121,AD122,AD123,AD124,AD125,AD126,AD127,AD128,AD129,AD130,AD131,AD132,AD133,AD134,AD135,AD136,AD137,AD138,AD139,AD140,AD141,AD142,AD143,AD144,AD145,AD146,AD147,AD148,AD149,AD150,AD151,AD152,AD153,AD154,AD155,AD156,AD157,AD158,AD159,AD160,AD161,AD162,AD163,AD164,AD165,AD166,AD167,AD168,AD169,AD170,AD171,AD172,AD173,AD174,AD175,AD176,AD177,AD178,AD179,AD180,AD181,AD182,AD183,AD184,AD185,AD186,AD187,AD188,AD189,AD190,AD191,AD192,AD193,AD194,AD195,AD196,AD197,AD198,AD199,AD200,AD201,AD202,AD203,AD204,AD205,AD206,AD207)</f>
        <v/>
      </c>
      <c r="H11" s="561"/>
      <c r="I11" s="557" t="str">
        <f>CONCATENATE(AF8,AF9,AF10,AF11,AF12,AF13,AF14,AF16,AF17,AF19,AF20,AF21,AF22,AF23,AF24,AF25,AF26,AF27,AF28,AF29,AF30,AF31,AF32,AF33,AF34,AF35,AF36,AF37,AF38,AF39,AF40,AF41,AF42,AF43,AF44,AF45,AF46,AF47,AF48,AF49,AF50,AF51,AF52,AF53,AF54,AF55,AF56,AF57,AF58,AF59,AF60,AF61,AF62,AF63,AF64,AF65,AF66,AF67,AF68,AF69,AF70,AF71,AF72,AF73,AF74,AF75,AF76,AF77,AF78,AF79,AF80,AF81,AF82,AF83,AF84,AF85,AF86,AF87,AF88,AF89,AF90,AF91,AF92,AF93,AF94,AF95,AF96,AF97,AF98,AF99,AF100,AF101,AF102,AF103,AF104,AF105,AF106,AF107,AF108,AF109,AF110,AF111,AF112,AF113,AF114,AF115,AF116,AF117,AF118,AF119,AF120,AF121,AF122,AF123,AF124,AF125,AF126,AF127,AF128,AF129,AF130,AF131,AF132,AF133,AF134,AF135,AF136,AF137,AF138,AF139,AF140,AF141,AF142,AF143,AF144,AF145,AF146,AF147,AF148,AF149,AF150,AF151,AF152,AF153,AF154,AF155,AF156,AF157,AF158,AF159,AF160,AF161,AF162,AF163,AF164,AF165,AF166,AF167,AF168,AF169,AF170,AF171,AF172,AF173,AF174,AF175,AF176,AF177,AF178,AF179,AF180,AF181,AF182,AF183,AF184,AF185,AF186,AF187,AF188,AF189,AF190,AF191,AF192,AF193,AF194,AF195,AF196,AF197,AF198,AF199,AF200,AF201,AF202,AF203,AF204,AF205,AF206,AF207)</f>
        <v/>
      </c>
      <c r="J11" s="558"/>
      <c r="M11" s="14">
        <v>1.02</v>
      </c>
      <c r="N11" s="14" t="str">
        <f>IFERROR(VLOOKUP(M11,'CRUCE RIESGOS'!$C$8:$D$160,2,FALSE),"")</f>
        <v/>
      </c>
      <c r="O11" s="14">
        <v>2.02</v>
      </c>
      <c r="P11" s="14" t="str">
        <f>IFERROR(VLOOKUP(O11,'CRUCE RIESGOS'!$C$8:$D$160,2,FALSE),"")</f>
        <v/>
      </c>
      <c r="Q11" s="14">
        <v>3.02</v>
      </c>
      <c r="R11" s="14" t="str">
        <f>IFERROR(VLOOKUP(Q11,'CRUCE RIESGOS'!$C$8:$D$160,2,FALSE),"")</f>
        <v/>
      </c>
      <c r="S11" s="14">
        <v>4.0199999999999996</v>
      </c>
      <c r="T11" s="14" t="str">
        <f>IFERROR(VLOOKUP(S11,'CRUCE RIESGOS'!$C$8:$D$160,2,FALSE),"")</f>
        <v/>
      </c>
      <c r="U11" s="14">
        <v>5.0199999999999996</v>
      </c>
      <c r="V11" s="14" t="str">
        <f>IFERROR(VLOOKUP(U11,'CRUCE RIESGOS'!$C$8:$D$160,2,FALSE),"")</f>
        <v/>
      </c>
      <c r="W11" s="14">
        <v>6.02</v>
      </c>
      <c r="X11" s="14" t="str">
        <f>IFERROR(VLOOKUP(W11,'CRUCE RIESGOS'!$C$8:$D$160,2,FALSE),"")</f>
        <v/>
      </c>
      <c r="Y11" s="14">
        <v>7.02</v>
      </c>
      <c r="Z11" s="14" t="str">
        <f>IFERROR(VLOOKUP(Y11,'CRUCE RIESGOS'!$C$8:$D$160,2,FALSE),"")</f>
        <v/>
      </c>
      <c r="AA11" s="14">
        <v>8.02</v>
      </c>
      <c r="AB11" s="14">
        <f>IFERROR(VLOOKUP(AA11,'CRUCE RIESGOS'!$C$8:$D$160,2,FALSE),"")</f>
        <v>6</v>
      </c>
      <c r="AC11" s="14">
        <v>9.02</v>
      </c>
      <c r="AD11" s="14" t="str">
        <f>IFERROR(VLOOKUP(AC11,'CRUCE RIESGOS'!$C$8:$D$160,2,FALSE),"")</f>
        <v/>
      </c>
      <c r="AE11" s="14">
        <v>10.02</v>
      </c>
      <c r="AF11" s="14" t="str">
        <f>IFERROR(VLOOKUP(AE11,'CRUCE RIESGOS'!$C$8:$D$160,2,FALSE),"")</f>
        <v/>
      </c>
      <c r="AG11" s="14">
        <v>11.02</v>
      </c>
      <c r="AH11" s="14" t="str">
        <f>IFERROR(VLOOKUP(AG11,'CRUCE RIESGOS'!$C$8:$D$160,2,FALSE),"")</f>
        <v/>
      </c>
      <c r="AI11" s="14">
        <v>12.02</v>
      </c>
      <c r="AJ11" s="14" t="str">
        <f>IFERROR(VLOOKUP(AI11,'CRUCE RIESGOS'!$C$8:$D$160,2,FALSE),"")</f>
        <v/>
      </c>
      <c r="AK11" s="14">
        <v>13.02</v>
      </c>
      <c r="AL11" s="14" t="str">
        <f>IFERROR(VLOOKUP(AK11,'CRUCE RIESGOS'!$C$8:$D$160,2,FALSE),"")</f>
        <v/>
      </c>
      <c r="AM11" s="14">
        <v>14.02</v>
      </c>
      <c r="AN11" s="14" t="str">
        <f>IFERROR(VLOOKUP(AM11,'CRUCE RIESGOS'!$C$8:$D$160,2,FALSE),"")</f>
        <v/>
      </c>
      <c r="AO11" s="14">
        <v>15.02</v>
      </c>
      <c r="AP11" s="14" t="str">
        <f>IFERROR(VLOOKUP(AO11,'CRUCE RIESGOS'!$C$8:$D$160,2,FALSE),"")</f>
        <v/>
      </c>
      <c r="AQ11" s="14">
        <v>16.02</v>
      </c>
      <c r="AR11" s="14" t="str">
        <f>IFERROR(VLOOKUP(AQ11,'CRUCE RIESGOS'!$C$8:$D$160,2,FALSE),"")</f>
        <v/>
      </c>
      <c r="AS11" s="14">
        <v>17.02</v>
      </c>
      <c r="AT11" s="14" t="str">
        <f>IFERROR(VLOOKUP(AS11,'CRUCE RIESGOS'!$C$8:$D$160,2,FALSE),"")</f>
        <v/>
      </c>
      <c r="AU11" s="14">
        <v>18.02</v>
      </c>
      <c r="AV11" s="14" t="str">
        <f>IFERROR(VLOOKUP(AU11,'CRUCE RIESGOS'!$C$8:$D$160,2,FALSE),"")</f>
        <v/>
      </c>
      <c r="AW11" s="14">
        <v>19.02</v>
      </c>
      <c r="AX11" s="14" t="str">
        <f>IFERROR(VLOOKUP(AW11,'CRUCE RIESGOS'!$C$8:$D$160,2,FALSE),"")</f>
        <v/>
      </c>
      <c r="AY11" s="14">
        <v>20.02</v>
      </c>
      <c r="AZ11" s="14" t="str">
        <f>IFERROR(VLOOKUP(AY11,'CRUCE RIESGOS'!$C$8:$D$160,2,FALSE),"")</f>
        <v/>
      </c>
      <c r="BA11" s="14">
        <v>21.02</v>
      </c>
      <c r="BB11" s="14" t="str">
        <f>IFERROR(VLOOKUP(BA11,'CRUCE RIESGOS'!$C$8:$D$160,2,FALSE),"")</f>
        <v/>
      </c>
      <c r="BC11" s="14">
        <v>22.02</v>
      </c>
      <c r="BD11" s="14" t="str">
        <f>IFERROR(VLOOKUP(BC11,'CRUCE RIESGOS'!$C$8:$D$160,2,FALSE),"")</f>
        <v/>
      </c>
      <c r="BE11" s="14">
        <v>23.02</v>
      </c>
      <c r="BF11" s="14" t="str">
        <f>IFERROR(VLOOKUP(BE11,'CRUCE RIESGOS'!$C$8:$D$160,2,FALSE),"")</f>
        <v/>
      </c>
      <c r="BG11" s="14">
        <v>24.02</v>
      </c>
      <c r="BH11" s="14" t="str">
        <f>IFERROR(VLOOKUP(BG11,'CRUCE RIESGOS'!$C$8:$D$160,2,FALSE),"")</f>
        <v/>
      </c>
      <c r="BI11" s="14">
        <v>25.02</v>
      </c>
      <c r="BJ11" s="14" t="str">
        <f>IFERROR(VLOOKUP(BI11,'CRUCE RIESGOS'!$C$8:$D$160,2,FALSE),"")</f>
        <v/>
      </c>
    </row>
    <row r="12" spans="1:62" ht="50.25" customHeight="1" x14ac:dyDescent="0.3">
      <c r="A12" s="318"/>
      <c r="B12" s="559" t="s">
        <v>308</v>
      </c>
      <c r="C12" s="559"/>
      <c r="D12" s="6" t="str">
        <f>CONCATENATE(AH8,AH9,AH10,AH11,AH12,AH13,AH14,AH16,AH17,AH19,AH20,AH21,AH22,AH23,AH24,AH25,AH26,AH27,AH28,AH29,AH30,AH31,AH32,AH33,AH34,AH35,AH36,AH37,AH38,AH39,AH40,AH41,AH42,AH43,AH44,AH45,AH46,AH47,AH48,AH49,AH50,AH51,AH52,AH53,AH54,AH55,AH56,AH57,AH58,AH59,AH60,AH61,AH62,AH63,AH64,AH65,AH66,AH67,AH68,AH69,AH70,AH71,AH72,AH73,AH74,AH75,AH76,AH77,AH78,AH79,AH80,AH81,AH82,AH83,AH84,AH85,AH86,AH87,AH88,AH89,AH90,AH91,AH92,AH93,AH94,AH95,AH96,AH97,AH98,AH99,AH100,AH101,AH102,AH103,AH104,AH105,AH106,AH107,AH108,AH109,AH110,AH111,AH112,AH113,AH114,AH115,AH116,AH117,AH118,AH119,AH120,AH121,AH122,AH123,AH124,AH125,AH126,AH127,AH128,AH129,AH130,AH131,AH132,AH133,AH134,AH135,AH136,AH137,AH138,AH139,AH140,AH141,AH142,AH143,AH144,AH145,AH146,AH147,AH148,AH149,AH150,AH151,AH152,AH153,AH154,AH155,AH156,AH157,AH158,AH159,AH160,AH161,AH162,AH163,AH164,AH165,AH166,AH167,AH168,AH169,AH170,AH171,AH172,AH173,AH174,AH175,AH176,AH177,AH178,AH179,AH180,AH181,AH182,AH183,AH184,AH185,AH186,AH187,AH188,AH189,AH190,AH191,AH192,AH193,AH194,AH195,AH196,AH197,AH198,AH199,AH200,AH201,AH202,AH203,AH204,AH205,AH206,AH207)</f>
        <v/>
      </c>
      <c r="E12" s="7" t="str">
        <f>CONCATENATE(AJ8,AJ9,AJ10,AJ11,AJ12,AJ13,AJ14,AJ16,AJ17,AJ19,AJ20,AJ21,AJ22,AJ23,AJ24,AJ25,AJ26,AJ27,AJ28,AJ29,AJ30,AJ31,AJ32,AJ33,AJ34,AJ35,AJ36,AJ37,AJ38,AJ39,AJ40,AJ41,AJ42,AJ43,AJ44,AJ45,AJ46,AJ47,AJ48,AJ49,AJ50,AJ51,AJ52,AJ53,AJ54,AJ55,AJ56,AJ57,AJ58,AJ59,AJ60,AJ61,AJ62,AJ63,AJ64,AJ65,AJ66,AJ67,AJ68,AJ69,AJ70,AJ71,AJ72,AJ73,AJ74,AJ75,AJ76,AJ77,AJ78,AJ79,AJ80,AJ81,AJ82,AJ83,AJ84,AJ85,AJ86,AJ87,AJ88,AJ89,AJ90,AJ91,AJ92,AJ93,AJ94,AJ95,AJ96,AJ97,AJ98,AJ99,AJ100,AJ101,AJ102,AJ103,AJ104,AJ105,AJ106,AJ107,AJ108,AJ109,AJ110,AJ111,AJ112,AJ113,AJ114,AJ115,AJ116,AJ117,AJ118,AJ119,AJ120,AJ121,AJ122,AJ123,AJ124,AJ125,AJ126,AJ127,AJ128,AJ129,AJ130,AJ131,AJ132,AJ133,AJ134,AJ135,AJ136,AJ137,AJ138,AJ139,AJ140,AJ141,AJ142,AJ143,AJ144,AJ145,AJ146,AJ147,AJ148,AJ149,AJ150,AJ151,AJ152,AJ153,AJ154,AJ155,AJ156,AJ157,AJ158,AJ159,AJ160,AJ161,AJ162,AJ163,AJ164,AJ165,AJ166,AJ167,AJ168,AJ169,AJ170,AJ171,AJ172,AJ173,AJ174,AJ175,AJ176,AJ177,AJ178,AJ179,AJ180,AJ181,AJ182,AJ183,AJ184,AJ185,AJ186,AJ187,AJ188,AJ189,AJ190,AJ191,AJ192,AJ193,AJ194,AJ195,AJ196,AJ197,AJ198,AJ199,AJ200,AJ201,AJ202,AJ203,AJ204,AJ205,AJ206,AJ207)</f>
        <v/>
      </c>
      <c r="F12" s="6" t="str">
        <f>CONCATENATE(AL8,AL9,AL10,AL11,AL12,AL13,AL14,AL16,AL17,AL19,AL20,AL21,AL22,AL23,AL24,AL25,AL26,AL27,AL28,AL29,AL30,AL31,AL32,AL33,AL34,AL35,AL36,AL37,AL38,AL39,AL40,AL41,AL42,AL43,AL44,AL45,AL46,AL47,AL48,AL49,AL50,AL51,AL52,AL53,AL54,AL55,AL56,AL57,AL58,AL59,AL60,AL61,AL62,AL63,AL64,AL65,AL66,AL67,AL68,AL69,AL70,AL71,AL72,AL73,AL74,AL75,AL76,AL77,AL78,AL79,AL80,AL81,AL82,AL83,AL84,AL85,AL86,AL87,AL88,AL89,AL90,AL91,AL92,AL93,AL94,AL95,AL96,AL97,AL98,AL99,AL100,AL101,AL102,AL103,AL104,AL105,AL106,AL107,AL108,AL109,AL110,AL111,AL112,AL113,AL114,AL115,AL116,AL117,AL118,AL119,AL120,AL121,AL122,AL123,AL124,AL125,AL126,AL127,AL128,AL129,AL130,AL131,AL132,AL133,AL134,AL135,AL136,AL137,AL138,AL139,AL140,AL141,AL142,AL143,AL144,AL145,AL146,AL147,AL148,AL149,AL150,AL151,AL152,AL153,AL154,AL155,AL156,AL157,AL158,AL159,AL160,AL161,AL162,AL163,AL164,AL165,AL166,AL167,AL168,AL169,AL170,AL171,AL172,AL173,AL174,AL175,AL176,AL177,AL178,AL179,AL180,AL181,AL182,AL183,AL184,AL185,AL186,AL187,AL188,AL189,AL190,AL191,AL192,AL193,AL194,AL195,AL196,AL197,AL198,AL199,AL200,AL201,AL202,AL203,AL204,AL205,AL206,AL207)</f>
        <v/>
      </c>
      <c r="G12" s="560" t="str">
        <f>CONCATENATE(AN8,AN9,AN10,AN11,AN12,AN13,AN14,AN16,AN17,AN19,AN20,AN21,AN22,AN23,AN24,AN25,AN26,AN27,AN28,AN29,AN30,AN31,AN32,AN33,AN34,AN35,AN36,AN37,AN38,AN39,AN40,AN41,AN42,AN43,AN44,AN45,AN46,AN47,AN48,AN49,AN50,AN51,AN52,AN53,AN54,AN55,AN56,AN57,AN58,AN59,AN60,AN61,AN62,AN63,AN64,AN65,AN66,AN67,AN68,AN69,AN70,AN71,AN72,AN73,AN74,AN75,AN76,AN77,AN78,AN79,AN80,AN81,AN82,AN83,AN84,AN85,AN86,AN87,AN88,AN89,AN90,AN91,AN92,AN93,AN94,AN95,AN96,AN97,AN98,AN99,AN100,AN101,AN102,AN103,AN104,AN105,AN106,AN107,AN108,AN109,AN110,AN111,AN112,AN113,AN114,AN115,AN116,AN117,AN118,AN119,AN120,AN121,AN122,AN123,AN124,AN125,AN126,AN127,AN128,AN129,AN130,AN131,AN132,AN133,AN134,AN135,AN136,AN137,AN138,AN139,AN140,AN141,AN142,AN143,AN144,AN145,AN146,AN147,AN148,AN149,AN150,AN151,AN152,AN153,AN154,AN155,AN156,AN157,AN158,AN159,AN160,AN161,AN162,AN163,AN164,AN165,AN166,AN167,AN168,AN169,AN170,AN171,AN172,AN173,AN174,AN175,AN176,AN177,AN178,AN179,AN180,AN181,AN182,AN183,AN184,AN185,AN186,AN187,AN188,AN189,AN190,AN191,AN192,AN193,AN194,AN195,AN196,AN197,AN198,AN199,AN200,AN201,AN202,AN203,AN204,AN205,AN206,AN207)</f>
        <v/>
      </c>
      <c r="H12" s="561"/>
      <c r="I12" s="557" t="str">
        <f>CONCATENATE(AP8,AP9,AP10,AP11,AP12,AP13,AP14,AP16,AP17,AP19,AP20,AP21,AP22,AP23,AP24,AP25,AP26,AP27,AP28,AP29,AP30,AP31,AP32,AP33,AP34,AP35,AP36,AP37,AP38,AP39,AP40,AP41,AP42,AP43,AP44,AP45,AP46,AP47,AP48,AP49,AP50,AP51,AP52,AP53,AP54,AP55,AP56,AP57,AP58,AP59,AP60,AP61,AP62,AP63,AP64,AP65,AP66,AP67,AP68,AP69,AP70,AP71,AP72,AP73,AP74,AP75,AP76,AP77,AP78,AP79,AP80,AP81,AP82,AP83,AP84,AP85,AP86,AP87,AP88,AP89,AP90,AP91,AP92,AP93,AP94,AP95,AP96,AP97,AP98,AP99,AP100,AP101,AP102,AP103,AP104,AP105,AP106,AP107,AP108,AP109,AP110,AP111,AP112,AP113,AP114,AP115,AP116,AP117,AP118,AP119,AP120,AP121,AP122,AP123,AP124,AP125,AP126,AP127,AP128,AP129,AP130,AP131,AP132,AP133,AP134,AP135,AP136,AP137,AP138,AP139,AP140,AP141,AP142,AP143,AP144,AP145,AP146,AP147,AP148,AP149,AP150,AP151,AP152,AP153,AP154,AP155,AP156,AP157,AP158,AP159,AP160,AP161,AP162,AP163,AP164,AP165,AP166,AP167,AP168,AP169,AP170,AP171,AP172,AP173,AP174,AP175,AP176,AP177,AP178,AP179,AP180,AP181,AP182,AP183,AP184,AP185,AP186,AP187,AP188,AP189,AP190,AP191,AP192,AP193,AP194,AP195,AP196,AP197,AP198,AP199,AP200,AP201,AP202,AP203,AP204,AP205,AP206,AP207)</f>
        <v/>
      </c>
      <c r="J12" s="558"/>
      <c r="N12" s="14" t="str">
        <f>IF(N13&lt;&gt;""," -R","")</f>
        <v/>
      </c>
      <c r="P12" s="14" t="str">
        <f>IF(P13&lt;&gt;""," -R","")</f>
        <v/>
      </c>
      <c r="R12" s="14" t="str">
        <f>IF(R13&lt;&gt;""," -R","")</f>
        <v/>
      </c>
      <c r="T12" s="14" t="str">
        <f>IF(T13&lt;&gt;""," -R","")</f>
        <v/>
      </c>
      <c r="V12" s="14" t="str">
        <f>IF(V13&lt;&gt;""," -R","")</f>
        <v/>
      </c>
      <c r="X12" s="14" t="str">
        <f>IF(X13&lt;&gt;""," -R","")</f>
        <v/>
      </c>
      <c r="Z12" s="14" t="str">
        <f>IF(Z13&lt;&gt;""," -R","")</f>
        <v/>
      </c>
      <c r="AB12" s="14" t="str">
        <f>IF(AB13&lt;&gt;""," -R","")</f>
        <v xml:space="preserve"> -R</v>
      </c>
      <c r="AD12" s="14" t="str">
        <f>IF(AD13&lt;&gt;""," -R","")</f>
        <v/>
      </c>
      <c r="AF12" s="14" t="str">
        <f>IF(AF13&lt;&gt;""," -R","")</f>
        <v/>
      </c>
      <c r="AH12" s="14" t="str">
        <f>IF(AH13&lt;&gt;""," -R","")</f>
        <v/>
      </c>
      <c r="AJ12" s="14" t="str">
        <f>IF(AJ13&lt;&gt;""," -R","")</f>
        <v/>
      </c>
      <c r="AL12" s="14" t="str">
        <f>IF(AL13&lt;&gt;""," -R","")</f>
        <v/>
      </c>
      <c r="AN12" s="14" t="str">
        <f>IF(AN13&lt;&gt;""," -R","")</f>
        <v/>
      </c>
      <c r="AP12" s="14" t="str">
        <f>IF(AP13&lt;&gt;""," -R","")</f>
        <v/>
      </c>
      <c r="AR12" s="14" t="str">
        <f>IF(AR13&lt;&gt;""," -R","")</f>
        <v/>
      </c>
      <c r="AT12" s="14" t="str">
        <f>IF(AT13&lt;&gt;""," -R","")</f>
        <v/>
      </c>
      <c r="AV12" s="14" t="str">
        <f>IF(AV13&lt;&gt;""," -R","")</f>
        <v/>
      </c>
      <c r="AX12" s="14" t="str">
        <f>IF(AX13&lt;&gt;""," -R","")</f>
        <v/>
      </c>
      <c r="AZ12" s="14" t="str">
        <f>IF(AZ13&lt;&gt;""," -R","")</f>
        <v/>
      </c>
      <c r="BB12" s="14" t="str">
        <f>IF(BB13&lt;&gt;""," -R","")</f>
        <v/>
      </c>
      <c r="BD12" s="14" t="str">
        <f>IF(BD13&lt;&gt;""," -R","")</f>
        <v/>
      </c>
      <c r="BF12" s="14" t="str">
        <f>IF(BF13&lt;&gt;""," -R","")</f>
        <v/>
      </c>
      <c r="BH12" s="14" t="str">
        <f>IF(BH13&lt;&gt;""," -R","")</f>
        <v/>
      </c>
      <c r="BJ12" s="14" t="str">
        <f>IF(BJ13&lt;&gt;""," -R","")</f>
        <v/>
      </c>
    </row>
    <row r="13" spans="1:62" ht="50.25" customHeight="1" x14ac:dyDescent="0.3">
      <c r="A13" s="318"/>
      <c r="B13" s="559" t="s">
        <v>302</v>
      </c>
      <c r="C13" s="559"/>
      <c r="D13" s="6" t="str">
        <f>CONCATENATE(AR8,AR9,AR10,AR11,AR12,AR13,AR14,AR16,AR17,AR19,AR20,AR21,AR22,AR23,AR24,AR25,AR26,AR27,AR28,AR29,AR30,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AR204,AR205,AR206,AR207)</f>
        <v/>
      </c>
      <c r="E13" s="6" t="str">
        <f>CONCATENATE(AT8,AT9,AT10,AT11,AT12,AT13,AT14,AT16,AT17,AT19,AT20,AT21,AT22,AT23,AT24,AT25,AT26,AT27,AT28,AT29,AT30,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AT204,AT205,AT206,AT207)</f>
        <v/>
      </c>
      <c r="F13" s="180" t="str">
        <f>CONCATENATE(AV8,AV9,AV10,AV11,AV12,AV13,AV14,AV16,AV17,AV19,AV20,AV21,AV22,AV23,AV24,AV25,AV26,AV27,AV28,AV29,AV30,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AV204,AV205,AV206,AV207)</f>
        <v/>
      </c>
      <c r="G13" s="560" t="str">
        <f>CONCATENATE(AX8,AX9,AX10,AX11,AX12,AX13,AX14,AX16,AX17,AX19,AX20,AX21,AX22,AX23,AX24,AX25,AX26,AX27,AX28,AX29,AX30,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AX204,AX205,AX206,AX207)</f>
        <v/>
      </c>
      <c r="H13" s="561"/>
      <c r="I13" s="557" t="str">
        <f>CONCATENATE(AZ8,AZ9,AZ10,AZ11,AZ12,AZ13,AZ14,AZ16,AZ17,AZ19,AZ20,AZ21,AZ22,AZ23,AZ24,AZ25,AZ26,AZ27,AZ28,AZ29,AZ30,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AZ204,AZ205,AZ206,AZ207)</f>
        <v/>
      </c>
      <c r="J13" s="558"/>
      <c r="M13" s="14">
        <v>1.03</v>
      </c>
      <c r="N13" s="14" t="str">
        <f>IFERROR(VLOOKUP(M13,'CRUCE RIESGOS'!$C$8:$D$160,2,FALSE),"")</f>
        <v/>
      </c>
      <c r="O13" s="14">
        <v>2.0299999999999998</v>
      </c>
      <c r="P13" s="14" t="str">
        <f>IFERROR(VLOOKUP(O13,'CRUCE RIESGOS'!$C$8:$D$160,2,FALSE),"")</f>
        <v/>
      </c>
      <c r="Q13" s="14">
        <v>3.03</v>
      </c>
      <c r="R13" s="14" t="str">
        <f>IFERROR(VLOOKUP(Q13,'CRUCE RIESGOS'!$C$8:$D$160,2,FALSE),"")</f>
        <v/>
      </c>
      <c r="S13" s="14">
        <v>4.03</v>
      </c>
      <c r="T13" s="14" t="str">
        <f>IFERROR(VLOOKUP(S13,'CRUCE RIESGOS'!$C$8:$D$160,2,FALSE),"")</f>
        <v/>
      </c>
      <c r="U13" s="14">
        <v>5.03</v>
      </c>
      <c r="V13" s="14" t="str">
        <f>IFERROR(VLOOKUP(U13,'CRUCE RIESGOS'!$C$8:$D$160,2,FALSE),"")</f>
        <v/>
      </c>
      <c r="W13" s="14">
        <v>6.03</v>
      </c>
      <c r="X13" s="14" t="str">
        <f>IFERROR(VLOOKUP(W13,'CRUCE RIESGOS'!$C$8:$D$160,2,FALSE),"")</f>
        <v/>
      </c>
      <c r="Y13" s="14">
        <v>7.03</v>
      </c>
      <c r="Z13" s="14" t="str">
        <f>IFERROR(VLOOKUP(Y13,'CRUCE RIESGOS'!$C$8:$D$160,2,FALSE),"")</f>
        <v/>
      </c>
      <c r="AA13" s="14">
        <v>8.0299999999999994</v>
      </c>
      <c r="AB13" s="14">
        <f>IFERROR(VLOOKUP(AA13,'CRUCE RIESGOS'!$C$8:$D$160,2,FALSE),"")</f>
        <v>7</v>
      </c>
      <c r="AC13" s="14">
        <v>9.0299999999999994</v>
      </c>
      <c r="AD13" s="14" t="str">
        <f>IFERROR(VLOOKUP(AC13,'CRUCE RIESGOS'!$C$8:$D$160,2,FALSE),"")</f>
        <v/>
      </c>
      <c r="AE13" s="14">
        <v>10.029999999999999</v>
      </c>
      <c r="AF13" s="14" t="str">
        <f>IFERROR(VLOOKUP(AE13,'CRUCE RIESGOS'!$C$8:$D$160,2,FALSE),"")</f>
        <v/>
      </c>
      <c r="AG13" s="14">
        <v>11.03</v>
      </c>
      <c r="AH13" s="14" t="str">
        <f>IFERROR(VLOOKUP(AG13,'CRUCE RIESGOS'!$C$8:$D$160,2,FALSE),"")</f>
        <v/>
      </c>
      <c r="AI13" s="14">
        <v>12.03</v>
      </c>
      <c r="AJ13" s="14" t="str">
        <f>IFERROR(VLOOKUP(AI13,'CRUCE RIESGOS'!$C$8:$D$160,2,FALSE),"")</f>
        <v/>
      </c>
      <c r="AK13" s="14">
        <v>13.03</v>
      </c>
      <c r="AL13" s="14" t="str">
        <f>IFERROR(VLOOKUP(AK13,'CRUCE RIESGOS'!$C$8:$D$160,2,FALSE),"")</f>
        <v/>
      </c>
      <c r="AM13" s="14">
        <v>14.03</v>
      </c>
      <c r="AN13" s="14" t="str">
        <f>IFERROR(VLOOKUP(AM13,'CRUCE RIESGOS'!$C$8:$D$160,2,FALSE),"")</f>
        <v/>
      </c>
      <c r="AO13" s="14">
        <v>15.03</v>
      </c>
      <c r="AP13" s="14" t="str">
        <f>IFERROR(VLOOKUP(AO13,'CRUCE RIESGOS'!$C$8:$D$160,2,FALSE),"")</f>
        <v/>
      </c>
      <c r="AQ13" s="14">
        <v>16.03</v>
      </c>
      <c r="AR13" s="14" t="str">
        <f>IFERROR(VLOOKUP(AQ13,'CRUCE RIESGOS'!$C$8:$D$160,2,FALSE),"")</f>
        <v/>
      </c>
      <c r="AS13" s="14">
        <v>17.03</v>
      </c>
      <c r="AT13" s="14" t="str">
        <f>IFERROR(VLOOKUP(AS13,'CRUCE RIESGOS'!$C$8:$D$160,2,FALSE),"")</f>
        <v/>
      </c>
      <c r="AU13" s="14">
        <v>18.03</v>
      </c>
      <c r="AV13" s="14" t="str">
        <f>IFERROR(VLOOKUP(AU13,'CRUCE RIESGOS'!$C$8:$D$160,2,FALSE),"")</f>
        <v/>
      </c>
      <c r="AW13" s="14">
        <v>19.03</v>
      </c>
      <c r="AX13" s="14" t="str">
        <f>IFERROR(VLOOKUP(AW13,'CRUCE RIESGOS'!$C$8:$D$160,2,FALSE),"")</f>
        <v/>
      </c>
      <c r="AY13" s="14">
        <v>20.03</v>
      </c>
      <c r="AZ13" s="14" t="str">
        <f>IFERROR(VLOOKUP(AY13,'CRUCE RIESGOS'!$C$8:$D$160,2,FALSE),"")</f>
        <v/>
      </c>
      <c r="BA13" s="14">
        <v>21.03</v>
      </c>
      <c r="BB13" s="14" t="str">
        <f>IFERROR(VLOOKUP(BA13,'CRUCE RIESGOS'!$C$8:$D$160,2,FALSE),"")</f>
        <v/>
      </c>
      <c r="BC13" s="14">
        <v>22.03</v>
      </c>
      <c r="BD13" s="14" t="str">
        <f>IFERROR(VLOOKUP(BC13,'CRUCE RIESGOS'!$C$8:$D$160,2,FALSE),"")</f>
        <v/>
      </c>
      <c r="BE13" s="14">
        <v>23.03</v>
      </c>
      <c r="BF13" s="14" t="str">
        <f>IFERROR(VLOOKUP(BE13,'CRUCE RIESGOS'!$C$8:$D$160,2,FALSE),"")</f>
        <v/>
      </c>
      <c r="BG13" s="14">
        <v>24.03</v>
      </c>
      <c r="BH13" s="14" t="str">
        <f>IFERROR(VLOOKUP(BG13,'CRUCE RIESGOS'!$C$8:$D$160,2,FALSE),"")</f>
        <v/>
      </c>
      <c r="BI13" s="14">
        <v>25.03</v>
      </c>
      <c r="BJ13" s="14" t="str">
        <f>IFERROR(VLOOKUP(BI13,'CRUCE RIESGOS'!$C$8:$D$160,2,FALSE),"")</f>
        <v/>
      </c>
    </row>
    <row r="14" spans="1:62" ht="50.25" customHeight="1" x14ac:dyDescent="0.3">
      <c r="A14" s="318"/>
      <c r="B14" s="559" t="s">
        <v>297</v>
      </c>
      <c r="C14" s="559"/>
      <c r="D14" s="180" t="str">
        <f>CONCATENATE(BB8,BB9,BB10,BB11,BB12,BB13,BB14,BB16,BB17,BB19,BB20,BB21,BB22,BB23,BB24,BB25,BB26,BB27,BB28,BB29,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f>
        <v/>
      </c>
      <c r="E14" s="180" t="str">
        <f>CONCATENATE(BD8,BD9,BD10,BD11,BD12,BD13,BD14,BD16,BD17,BD19,BD20,BD21,BD22,BD23,BD24,BD25,BD26,BD27,BD28,BD29,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BD204,BD205,BD206,BD207)</f>
        <v/>
      </c>
      <c r="F14" s="181" t="str">
        <f>CONCATENATE(BF8,BF9,BF10,BF11,BF12,BF13,BF14,BF16,BF17,BF19,BF20,BF21,BF22,BF23,BF24,BF25,BF26,BF27,BF28,BF29,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f>
        <v/>
      </c>
      <c r="G14" s="547" t="str">
        <f>CONCATENATE(BH8,BH9,BH10,BH11,BH12,BH13,BH14,BH16,BH17,BH19,BH20,BH21,BH22,BH23,BH24,BH25,BH26,BH27,BH28,BH29,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f>
        <v/>
      </c>
      <c r="H14" s="547"/>
      <c r="I14" s="556" t="str">
        <f>CONCATENATE(BJ8,BJ9,BJ10,BJ11,BJ12,BJ13,BJ14,BJ16,BJ17,BJ19,BJ20,BJ21,BJ22,BJ23,BJ24,BJ25,BJ26,BJ27,BJ28,BJ29,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f>
        <v/>
      </c>
      <c r="J14" s="556"/>
      <c r="N14" s="14" t="str">
        <f>IF(N16&lt;&gt;""," -R","")</f>
        <v/>
      </c>
      <c r="P14" s="14" t="str">
        <f>IF(P16&lt;&gt;""," -R","")</f>
        <v/>
      </c>
      <c r="R14" s="14" t="str">
        <f>IF(R16&lt;&gt;""," -R","")</f>
        <v/>
      </c>
      <c r="T14" s="14" t="str">
        <f>IF(T16&lt;&gt;""," -R","")</f>
        <v/>
      </c>
      <c r="V14" s="14" t="str">
        <f>IF(V16&lt;&gt;""," -R","")</f>
        <v/>
      </c>
      <c r="X14" s="14" t="str">
        <f>IF(X16&lt;&gt;""," -R","")</f>
        <v/>
      </c>
      <c r="Z14" s="14" t="str">
        <f>IF(Z16&lt;&gt;""," -R","")</f>
        <v/>
      </c>
      <c r="AB14" s="14" t="str">
        <f>IF(AB16&lt;&gt;""," -R","")</f>
        <v/>
      </c>
      <c r="AD14" s="14" t="str">
        <f>IF(AD16&lt;&gt;""," -R","")</f>
        <v/>
      </c>
      <c r="AF14" s="14" t="str">
        <f>IF(AF16&lt;&gt;""," -R","")</f>
        <v/>
      </c>
      <c r="AH14" s="14" t="str">
        <f>IF(AH16&lt;&gt;""," -R","")</f>
        <v/>
      </c>
      <c r="AJ14" s="14" t="str">
        <f>IF(AJ16&lt;&gt;""," -R","")</f>
        <v/>
      </c>
      <c r="AL14" s="14" t="str">
        <f>IF(AL16&lt;&gt;""," -R","")</f>
        <v/>
      </c>
      <c r="AN14" s="14" t="str">
        <f>IF(AN16&lt;&gt;""," -R","")</f>
        <v/>
      </c>
      <c r="AP14" s="14" t="str">
        <f>IF(AP16&lt;&gt;""," -R","")</f>
        <v/>
      </c>
      <c r="AR14" s="14" t="str">
        <f>IF(AR16&lt;&gt;""," -R","")</f>
        <v/>
      </c>
      <c r="AT14" s="14" t="str">
        <f>IF(AT16&lt;&gt;""," -R","")</f>
        <v/>
      </c>
      <c r="AV14" s="14" t="str">
        <f>IF(AV16&lt;&gt;""," -R","")</f>
        <v/>
      </c>
      <c r="AX14" s="14" t="str">
        <f>IF(AX16&lt;&gt;""," -R","")</f>
        <v/>
      </c>
      <c r="AZ14" s="14" t="str">
        <f>IF(AZ16&lt;&gt;""," -R","")</f>
        <v/>
      </c>
      <c r="BB14" s="14" t="str">
        <f>IF(BB16&lt;&gt;""," -R","")</f>
        <v/>
      </c>
      <c r="BD14" s="14" t="str">
        <f>IF(BD16&lt;&gt;""," -R","")</f>
        <v/>
      </c>
      <c r="BF14" s="14" t="str">
        <f>IF(BF16&lt;&gt;""," -R","")</f>
        <v/>
      </c>
      <c r="BH14" s="14" t="str">
        <f>IF(BH16&lt;&gt;""," -R","")</f>
        <v/>
      </c>
      <c r="BJ14" s="14" t="str">
        <f>IF(BJ16&lt;&gt;""," -R","")</f>
        <v/>
      </c>
    </row>
    <row r="15" spans="1:62" ht="15.75" customHeight="1" x14ac:dyDescent="0.3">
      <c r="A15" s="318"/>
      <c r="B15" s="106" t="s">
        <v>532</v>
      </c>
      <c r="C15" s="546" t="s">
        <v>533</v>
      </c>
      <c r="D15" s="546"/>
      <c r="E15" s="546"/>
      <c r="F15" s="107" t="s">
        <v>534</v>
      </c>
      <c r="G15" s="546" t="s">
        <v>535</v>
      </c>
      <c r="H15" s="546"/>
      <c r="I15" s="546"/>
      <c r="J15" s="546"/>
    </row>
    <row r="16" spans="1:62" ht="15" customHeight="1" x14ac:dyDescent="0.3">
      <c r="A16" s="318"/>
      <c r="B16" s="8"/>
      <c r="C16" s="563" t="s">
        <v>536</v>
      </c>
      <c r="D16" s="563"/>
      <c r="E16" s="563"/>
      <c r="F16" s="83">
        <f>COUNTIF('CRUCE RIESGOS'!$AT$8:$AT$160,"BAJO")</f>
        <v>0</v>
      </c>
      <c r="G16" s="108" t="s">
        <v>5</v>
      </c>
      <c r="H16" s="108" t="s">
        <v>12</v>
      </c>
      <c r="I16" s="548" t="s">
        <v>45</v>
      </c>
      <c r="J16" s="549"/>
      <c r="M16" s="14">
        <v>1.04</v>
      </c>
      <c r="N16" s="14" t="str">
        <f>IFERROR(VLOOKUP(M16,'CRUCE RIESGOS'!$C$8:$D$160,2,FALSE),"")</f>
        <v/>
      </c>
      <c r="O16" s="14">
        <v>2.04</v>
      </c>
      <c r="P16" s="14" t="str">
        <f>IFERROR(VLOOKUP(O16,'CRUCE RIESGOS'!$C$8:$D$160,2,FALSE),"")</f>
        <v/>
      </c>
      <c r="Q16" s="14">
        <v>3.04</v>
      </c>
      <c r="R16" s="14" t="str">
        <f>IFERROR(VLOOKUP(Q16,'CRUCE RIESGOS'!$C$8:$D$160,2,FALSE),"")</f>
        <v/>
      </c>
      <c r="S16" s="14">
        <v>4.04</v>
      </c>
      <c r="T16" s="14" t="str">
        <f>IFERROR(VLOOKUP(S16,'CRUCE RIESGOS'!$C$8:$D$160,2,FALSE),"")</f>
        <v/>
      </c>
      <c r="U16" s="14">
        <v>5.04</v>
      </c>
      <c r="V16" s="14" t="str">
        <f>IFERROR(VLOOKUP(U16,'CRUCE RIESGOS'!$C$8:$D$160,2,FALSE),"")</f>
        <v/>
      </c>
      <c r="W16" s="14">
        <v>6.04</v>
      </c>
      <c r="X16" s="14" t="str">
        <f>IFERROR(VLOOKUP(W16,'CRUCE RIESGOS'!$C$8:$D$160,2,FALSE),"")</f>
        <v/>
      </c>
      <c r="Y16" s="14">
        <v>7.04</v>
      </c>
      <c r="Z16" s="14" t="str">
        <f>IFERROR(VLOOKUP(Y16,'CRUCE RIESGOS'!$C$8:$D$160,2,FALSE),"")</f>
        <v/>
      </c>
      <c r="AA16" s="14">
        <v>8.0399999999999991</v>
      </c>
      <c r="AB16" s="14" t="str">
        <f>IFERROR(VLOOKUP(AA16,'CRUCE RIESGOS'!$C$8:$D$160,2,FALSE),"")</f>
        <v/>
      </c>
      <c r="AC16" s="14">
        <v>9.0399999999999991</v>
      </c>
      <c r="AD16" s="14" t="str">
        <f>IFERROR(VLOOKUP(AC16,'CRUCE RIESGOS'!$C$8:$D$160,2,FALSE),"")</f>
        <v/>
      </c>
      <c r="AE16" s="14">
        <v>10.039999999999999</v>
      </c>
      <c r="AF16" s="14" t="str">
        <f>IFERROR(VLOOKUP(AE16,'CRUCE RIESGOS'!$C$8:$D$160,2,FALSE),"")</f>
        <v/>
      </c>
      <c r="AG16" s="14">
        <v>11.04</v>
      </c>
      <c r="AH16" s="14" t="str">
        <f>IFERROR(VLOOKUP(AG16,'CRUCE RIESGOS'!$C$8:$D$160,2,FALSE),"")</f>
        <v/>
      </c>
      <c r="AI16" s="14">
        <v>12.04</v>
      </c>
      <c r="AJ16" s="14" t="str">
        <f>IFERROR(VLOOKUP(AI16,'CRUCE RIESGOS'!$C$8:$D$160,2,FALSE),"")</f>
        <v/>
      </c>
      <c r="AK16" s="14">
        <v>13.04</v>
      </c>
      <c r="AL16" s="14" t="str">
        <f>IFERROR(VLOOKUP(AK16,'CRUCE RIESGOS'!$C$8:$D$160,2,FALSE),"")</f>
        <v/>
      </c>
      <c r="AM16" s="14">
        <v>14.04</v>
      </c>
      <c r="AN16" s="14" t="str">
        <f>IFERROR(VLOOKUP(AM16,'CRUCE RIESGOS'!$C$8:$D$160,2,FALSE),"")</f>
        <v/>
      </c>
      <c r="AO16" s="14">
        <v>15.04</v>
      </c>
      <c r="AP16" s="14" t="str">
        <f>IFERROR(VLOOKUP(AO16,'CRUCE RIESGOS'!$C$8:$D$160,2,FALSE),"")</f>
        <v/>
      </c>
      <c r="AQ16" s="14">
        <v>16.04</v>
      </c>
      <c r="AR16" s="14" t="str">
        <f>IFERROR(VLOOKUP(AQ16,'CRUCE RIESGOS'!$C$8:$D$160,2,FALSE),"")</f>
        <v/>
      </c>
      <c r="AS16" s="14">
        <v>17.04</v>
      </c>
      <c r="AT16" s="14" t="str">
        <f>IFERROR(VLOOKUP(AS16,'CRUCE RIESGOS'!$C$8:$D$160,2,FALSE),"")</f>
        <v/>
      </c>
      <c r="AU16" s="14">
        <v>18.04</v>
      </c>
      <c r="AV16" s="14" t="str">
        <f>IFERROR(VLOOKUP(AU16,'CRUCE RIESGOS'!$C$8:$D$160,2,FALSE),"")</f>
        <v/>
      </c>
      <c r="AW16" s="14">
        <v>19.04</v>
      </c>
      <c r="AX16" s="14" t="str">
        <f>IFERROR(VLOOKUP(AW16,'CRUCE RIESGOS'!$C$8:$D$160,2,FALSE),"")</f>
        <v/>
      </c>
      <c r="AY16" s="14">
        <v>20.04</v>
      </c>
      <c r="AZ16" s="14" t="str">
        <f>IFERROR(VLOOKUP(AY16,'CRUCE RIESGOS'!$C$8:$D$160,2,FALSE),"")</f>
        <v/>
      </c>
      <c r="BA16" s="14">
        <v>21.04</v>
      </c>
      <c r="BB16" s="14" t="str">
        <f>IFERROR(VLOOKUP(BA16,'CRUCE RIESGOS'!$C$8:$D$160,2,FALSE),"")</f>
        <v/>
      </c>
      <c r="BC16" s="14">
        <v>22.04</v>
      </c>
      <c r="BD16" s="14" t="str">
        <f>IFERROR(VLOOKUP(BC16,'CRUCE RIESGOS'!$C$8:$D$160,2,FALSE),"")</f>
        <v/>
      </c>
      <c r="BE16" s="14">
        <v>23.04</v>
      </c>
      <c r="BF16" s="14" t="str">
        <f>IFERROR(VLOOKUP(BE16,'CRUCE RIESGOS'!$C$8:$D$160,2,FALSE),"")</f>
        <v/>
      </c>
      <c r="BG16" s="14">
        <v>24.04</v>
      </c>
      <c r="BH16" s="14" t="str">
        <f>IFERROR(VLOOKUP(BG16,'CRUCE RIESGOS'!$C$8:$D$160,2,FALSE),"")</f>
        <v/>
      </c>
      <c r="BI16" s="14">
        <v>25.04</v>
      </c>
      <c r="BJ16" s="14" t="str">
        <f>IFERROR(VLOOKUP(BI16,'CRUCE RIESGOS'!$C$8:$D$160,2,FALSE),"")</f>
        <v/>
      </c>
    </row>
    <row r="17" spans="1:62" ht="15" customHeight="1" x14ac:dyDescent="0.3">
      <c r="A17" s="318"/>
      <c r="B17" s="9"/>
      <c r="C17" s="563" t="s">
        <v>537</v>
      </c>
      <c r="D17" s="563"/>
      <c r="E17" s="563"/>
      <c r="F17" s="83">
        <f>COUNTIF('CRUCE RIESGOS'!$AT$8:$AT$160,"MODERADO")</f>
        <v>3</v>
      </c>
      <c r="G17" s="562" t="str">
        <f>IFERROR(IF(AVERAGE('CRUCE RIESGOS'!AP8:AP160)="","",IF(AVERAGE('CRUCE RIESGOS'!AP8:AP160)&lt;=0.2,"MUY BAJA",IF(AVERAGE('CRUCE RIESGOS'!AP8:AP160)&lt;=0.4,"BAJA",IF(AVERAGE('CRUCE RIESGOS'!AP8:AP160)&lt;=0.6,"MEDIA",IF(AVERAGE('CRUCE RIESGOS'!AP8:AP160)&lt;=0.8,"ALTA",IF(AVERAGE('CRUCE RIESGOS'!AP8:AP160)=1,"MUY ALTA")))))),"")</f>
        <v>BAJA</v>
      </c>
      <c r="H17" s="562" t="str">
        <f>IFERROR(IF(AVERAGE('CRUCE RIESGOS'!AR8:AR159)="","",IF(AVERAGE('CRUCE RIESGOS'!AR8:AR159)&lt;=0.2,"LEVE",IF(AVERAGE('CRUCE RIESGOS'!AR8:AR159)&lt;=0.4,"MENOR",IF(AVERAGE('CRUCE RIESGOS'!AR8:AR159)&lt;=0.6,"MODERADO",IF(AVERAGE('CRUCE RIESGOS'!AR8:AR159)&lt;=0.8,"MAYOR",IF(AVERAGE('CRUCE RIESGOS'!AR8:AR159)=1,"CATASTRÓFICO")))))),"")</f>
        <v>MODERADO</v>
      </c>
      <c r="I17" s="550" t="str">
        <f>IFERROR(IF(OR(AND(G17="Muy Baja",H17="Leve"),AND(G17="Muy Baja",H17="Menor"),AND(G17="Baja",H17="Leve")),"BAJO",IF(OR(AND(G17="Muy baja",H17="Moderado"),AND(G17="Baja",H17="Menor"),AND(G17="Baja",H17="Moderado"),AND(G17="Media",H17="Leve"),AND(G17="Media",H17="Menor"),AND(G17="Media",H17="Moderado"),AND(G17="Alta",H17="Leve"),AND(G17="Alta",H17="Menor")),"MODERADO",IF(OR(AND(G17="Muy Baja",H17="Mayor"),AND(G17="Baja",H17="Mayor"),AND(G17="Media",H17="Mayor"),AND(G17="Alta",H17="Moderado"),AND(G17="Alta",H17="Mayor"),AND(G17="Muy Alta",H17="Leve"),AND(G17="Muy Alta",H17="Menor"),AND(G17="Muy Alta",H17="Moderado"),AND(G17="Muy Alta",H17="Mayor")),"ALTO",IF(OR(AND(G17="Muy Baja",H17="Catastrófico"),AND(G17="Baja",H17="Catastrófico"),AND(G17="Media",H17="Catastrófico"),AND(G17="Alta",H17="Catastrófico"),AND(G17="Muy Alta",H17="Catastrófico")),"EXTREMO","")))),"")</f>
        <v>MODERADO</v>
      </c>
      <c r="J17" s="551"/>
      <c r="N17" s="14" t="str">
        <f>IF(N19&lt;&gt;""," -R","")</f>
        <v/>
      </c>
      <c r="P17" s="14" t="str">
        <f>IF(P19&lt;&gt;""," -R","")</f>
        <v/>
      </c>
      <c r="R17" s="14" t="str">
        <f>IF(R19&lt;&gt;""," -R","")</f>
        <v/>
      </c>
      <c r="T17" s="14" t="str">
        <f>IF(T19&lt;&gt;""," -R","")</f>
        <v/>
      </c>
      <c r="V17" s="14" t="str">
        <f>IF(V19&lt;&gt;""," -R","")</f>
        <v/>
      </c>
      <c r="X17" s="14" t="str">
        <f>IF(X19&lt;&gt;""," -R","")</f>
        <v/>
      </c>
      <c r="Z17" s="14" t="str">
        <f>IF(Z19&lt;&gt;""," -R","")</f>
        <v/>
      </c>
      <c r="AB17" s="14" t="str">
        <f>IF(AB19&lt;&gt;""," -R","")</f>
        <v/>
      </c>
      <c r="AD17" s="14" t="str">
        <f>IF(AD19&lt;&gt;""," -R","")</f>
        <v/>
      </c>
      <c r="AF17" s="14" t="str">
        <f>IF(AF19&lt;&gt;""," -R","")</f>
        <v/>
      </c>
      <c r="AH17" s="14" t="str">
        <f>IF(AH19&lt;&gt;""," -R","")</f>
        <v/>
      </c>
      <c r="AJ17" s="14" t="str">
        <f>IF(AJ19&lt;&gt;""," -R","")</f>
        <v/>
      </c>
      <c r="AL17" s="14" t="str">
        <f>IF(AL19&lt;&gt;""," -R","")</f>
        <v/>
      </c>
      <c r="AN17" s="14" t="str">
        <f>IF(AN19&lt;&gt;""," -R","")</f>
        <v/>
      </c>
      <c r="AP17" s="14" t="str">
        <f>IF(AP19&lt;&gt;""," -R","")</f>
        <v/>
      </c>
      <c r="AR17" s="14" t="str">
        <f>IF(AR19&lt;&gt;""," -R","")</f>
        <v/>
      </c>
      <c r="AT17" s="14" t="str">
        <f>IF(AT19&lt;&gt;""," -R","")</f>
        <v/>
      </c>
      <c r="AV17" s="14" t="str">
        <f>IF(AV19&lt;&gt;""," -R","")</f>
        <v/>
      </c>
      <c r="AX17" s="14" t="str">
        <f>IF(AX19&lt;&gt;""," -R","")</f>
        <v/>
      </c>
      <c r="AZ17" s="14" t="str">
        <f>IF(AZ19&lt;&gt;""," -R","")</f>
        <v/>
      </c>
      <c r="BB17" s="14" t="str">
        <f>IF(BB19&lt;&gt;""," -R","")</f>
        <v/>
      </c>
      <c r="BD17" s="14" t="str">
        <f>IF(BD19&lt;&gt;""," -R","")</f>
        <v/>
      </c>
      <c r="BF17" s="14" t="str">
        <f>IF(BF19&lt;&gt;""," -R","")</f>
        <v/>
      </c>
      <c r="BH17" s="14" t="str">
        <f>IF(BH19&lt;&gt;""," -R","")</f>
        <v/>
      </c>
      <c r="BJ17" s="14" t="str">
        <f>IF(BJ19&lt;&gt;""," -R","")</f>
        <v/>
      </c>
    </row>
    <row r="18" spans="1:62" ht="15" customHeight="1" x14ac:dyDescent="0.3">
      <c r="A18" s="318"/>
      <c r="B18" s="10"/>
      <c r="C18" s="563" t="s">
        <v>538</v>
      </c>
      <c r="D18" s="563"/>
      <c r="E18" s="563"/>
      <c r="F18" s="83">
        <f>COUNTIF('CRUCE RIESGOS'!$AT$8:$AT$160,"ALTO")</f>
        <v>0</v>
      </c>
      <c r="G18" s="562"/>
      <c r="H18" s="562"/>
      <c r="I18" s="552"/>
      <c r="J18" s="553"/>
    </row>
    <row r="19" spans="1:62" ht="15" customHeight="1" x14ac:dyDescent="0.3">
      <c r="A19" s="318"/>
      <c r="B19" s="11"/>
      <c r="C19" s="563" t="s">
        <v>539</v>
      </c>
      <c r="D19" s="563"/>
      <c r="E19" s="563"/>
      <c r="F19" s="83">
        <f>COUNTIF('CRUCE RIESGOS'!$AT$8:$AT$160,"EXTREMO")</f>
        <v>0</v>
      </c>
      <c r="G19" s="562"/>
      <c r="H19" s="562"/>
      <c r="I19" s="554"/>
      <c r="J19" s="555"/>
      <c r="M19" s="14">
        <v>1.05</v>
      </c>
      <c r="N19" s="14" t="str">
        <f>IFERROR(VLOOKUP(M19,'CRUCE RIESGOS'!$C$8:$D$160,2,FALSE),"")</f>
        <v/>
      </c>
      <c r="O19" s="14">
        <v>2.0499999999999998</v>
      </c>
      <c r="P19" s="14" t="str">
        <f>IFERROR(VLOOKUP(O19,'CRUCE RIESGOS'!$C$8:$D$160,2,FALSE),"")</f>
        <v/>
      </c>
      <c r="Q19" s="14">
        <v>3.05</v>
      </c>
      <c r="R19" s="14" t="str">
        <f>IFERROR(VLOOKUP(Q19,'CRUCE RIESGOS'!$C$8:$D$160,2,FALSE),"")</f>
        <v/>
      </c>
      <c r="S19" s="14">
        <v>4.05</v>
      </c>
      <c r="T19" s="14" t="str">
        <f>IFERROR(VLOOKUP(S19,'CRUCE RIESGOS'!$C$8:$D$160,2,FALSE),"")</f>
        <v/>
      </c>
      <c r="U19" s="14">
        <v>5.05</v>
      </c>
      <c r="V19" s="14" t="str">
        <f>IFERROR(VLOOKUP(U19,'CRUCE RIESGOS'!$C$8:$D$160,2,FALSE),"")</f>
        <v/>
      </c>
      <c r="W19" s="14">
        <v>6.05</v>
      </c>
      <c r="X19" s="14" t="str">
        <f>IFERROR(VLOOKUP(W19,'CRUCE RIESGOS'!$C$8:$D$160,2,FALSE),"")</f>
        <v/>
      </c>
      <c r="Y19" s="14">
        <v>7.05</v>
      </c>
      <c r="Z19" s="14" t="str">
        <f>IFERROR(VLOOKUP(Y19,'CRUCE RIESGOS'!$C$8:$D$160,2,FALSE),"")</f>
        <v/>
      </c>
      <c r="AA19" s="14">
        <v>8.0500000000000007</v>
      </c>
      <c r="AB19" s="14" t="str">
        <f>IFERROR(VLOOKUP(AA19,'CRUCE RIESGOS'!$C$8:$D$160,2,FALSE),"")</f>
        <v/>
      </c>
      <c r="AC19" s="14">
        <v>9.0500000000000007</v>
      </c>
      <c r="AD19" s="14" t="str">
        <f>IFERROR(VLOOKUP(AC19,'CRUCE RIESGOS'!$C$8:$D$160,2,FALSE),"")</f>
        <v/>
      </c>
      <c r="AE19" s="14">
        <v>10.050000000000001</v>
      </c>
      <c r="AF19" s="14" t="str">
        <f>IFERROR(VLOOKUP(AE19,'CRUCE RIESGOS'!$C$8:$D$160,2,FALSE),"")</f>
        <v/>
      </c>
      <c r="AG19" s="14">
        <v>11.05</v>
      </c>
      <c r="AH19" s="14" t="str">
        <f>IFERROR(VLOOKUP(AG19,'CRUCE RIESGOS'!$C$8:$D$160,2,FALSE),"")</f>
        <v/>
      </c>
      <c r="AI19" s="14">
        <v>12.05</v>
      </c>
      <c r="AJ19" s="14" t="str">
        <f>IFERROR(VLOOKUP(AI19,'CRUCE RIESGOS'!$C$8:$D$160,2,FALSE),"")</f>
        <v/>
      </c>
      <c r="AK19" s="14">
        <v>13.05</v>
      </c>
      <c r="AL19" s="14" t="str">
        <f>IFERROR(VLOOKUP(AK19,'CRUCE RIESGOS'!$C$8:$D$160,2,FALSE),"")</f>
        <v/>
      </c>
      <c r="AM19" s="14">
        <v>14.05</v>
      </c>
      <c r="AN19" s="14" t="str">
        <f>IFERROR(VLOOKUP(AM19,'CRUCE RIESGOS'!$C$8:$D$160,2,FALSE),"")</f>
        <v/>
      </c>
      <c r="AO19" s="14">
        <v>15.05</v>
      </c>
      <c r="AP19" s="14" t="str">
        <f>IFERROR(VLOOKUP(AO19,'CRUCE RIESGOS'!$C$8:$D$160,2,FALSE),"")</f>
        <v/>
      </c>
      <c r="AQ19" s="14">
        <v>16.05</v>
      </c>
      <c r="AR19" s="14" t="str">
        <f>IFERROR(VLOOKUP(AQ19,'CRUCE RIESGOS'!$C$8:$D$160,2,FALSE),"")</f>
        <v/>
      </c>
      <c r="AS19" s="14">
        <v>17.05</v>
      </c>
      <c r="AT19" s="14" t="str">
        <f>IFERROR(VLOOKUP(AS19,'CRUCE RIESGOS'!$C$8:$D$160,2,FALSE),"")</f>
        <v/>
      </c>
      <c r="AU19" s="14">
        <v>18.05</v>
      </c>
      <c r="AV19" s="14" t="str">
        <f>IFERROR(VLOOKUP(AU19,'CRUCE RIESGOS'!$C$8:$D$160,2,FALSE),"")</f>
        <v/>
      </c>
      <c r="AW19" s="14">
        <v>19.05</v>
      </c>
      <c r="AX19" s="14" t="str">
        <f>IFERROR(VLOOKUP(AW19,'CRUCE RIESGOS'!$C$8:$D$160,2,FALSE),"")</f>
        <v/>
      </c>
      <c r="AY19" s="14">
        <v>20.05</v>
      </c>
      <c r="AZ19" s="14" t="str">
        <f>IFERROR(VLOOKUP(AY19,'CRUCE RIESGOS'!$C$8:$D$160,2,FALSE),"")</f>
        <v/>
      </c>
      <c r="BA19" s="14">
        <v>21.05</v>
      </c>
      <c r="BB19" s="14" t="str">
        <f>IFERROR(VLOOKUP(BA19,'CRUCE RIESGOS'!$C$8:$D$160,2,FALSE),"")</f>
        <v/>
      </c>
      <c r="BC19" s="14">
        <v>22.05</v>
      </c>
      <c r="BD19" s="14" t="str">
        <f>IFERROR(VLOOKUP(BC19,'CRUCE RIESGOS'!$C$8:$D$160,2,FALSE),"")</f>
        <v/>
      </c>
      <c r="BE19" s="14">
        <v>23.05</v>
      </c>
      <c r="BF19" s="14" t="str">
        <f>IFERROR(VLOOKUP(BE19,'CRUCE RIESGOS'!$C$8:$D$160,2,FALSE),"")</f>
        <v/>
      </c>
      <c r="BG19" s="14">
        <v>24.05</v>
      </c>
      <c r="BH19" s="14" t="str">
        <f>IFERROR(VLOOKUP(BG19,'CRUCE RIESGOS'!$C$8:$D$160,2,FALSE),"")</f>
        <v/>
      </c>
      <c r="BI19" s="14">
        <v>25.05</v>
      </c>
      <c r="BJ19" s="14" t="str">
        <f>IFERROR(VLOOKUP(BI19,'CRUCE RIESGOS'!$C$8:$D$160,2,FALSE),"")</f>
        <v/>
      </c>
    </row>
    <row r="20" spans="1:62" x14ac:dyDescent="0.3">
      <c r="A20" s="318"/>
      <c r="B20" s="318"/>
      <c r="C20" s="318"/>
      <c r="D20" s="318"/>
      <c r="E20" s="318"/>
      <c r="F20" s="318"/>
      <c r="G20" s="318"/>
      <c r="H20" s="318"/>
      <c r="I20" s="318"/>
      <c r="J20" s="318"/>
      <c r="N20" s="14" t="str">
        <f>IF(N21&lt;&gt;""," -R","")</f>
        <v/>
      </c>
      <c r="P20" s="14" t="str">
        <f>IF(P21&lt;&gt;""," -R","")</f>
        <v/>
      </c>
      <c r="R20" s="14" t="str">
        <f>IF(R21&lt;&gt;""," -R","")</f>
        <v/>
      </c>
      <c r="T20" s="14" t="str">
        <f>IF(T21&lt;&gt;""," -R","")</f>
        <v/>
      </c>
      <c r="V20" s="14" t="str">
        <f>IF(V21&lt;&gt;""," -R","")</f>
        <v/>
      </c>
      <c r="X20" s="14" t="str">
        <f>IF(X21&lt;&gt;""," -R","")</f>
        <v/>
      </c>
      <c r="Z20" s="14" t="str">
        <f>IF(Z21&lt;&gt;""," -R","")</f>
        <v/>
      </c>
      <c r="AB20" s="14" t="str">
        <f>IF(AB21&lt;&gt;""," -R","")</f>
        <v/>
      </c>
      <c r="AD20" s="14" t="str">
        <f>IF(AD21&lt;&gt;""," -R","")</f>
        <v/>
      </c>
      <c r="AF20" s="14" t="str">
        <f>IF(AF21&lt;&gt;""," -R","")</f>
        <v/>
      </c>
      <c r="AH20" s="14" t="str">
        <f>IF(AH21&lt;&gt;""," -R","")</f>
        <v/>
      </c>
      <c r="AJ20" s="14" t="str">
        <f>IF(AJ21&lt;&gt;""," -R","")</f>
        <v/>
      </c>
      <c r="AL20" s="14" t="str">
        <f>IF(AL21&lt;&gt;""," -R","")</f>
        <v/>
      </c>
      <c r="AN20" s="14" t="str">
        <f>IF(AN21&lt;&gt;""," -R","")</f>
        <v/>
      </c>
      <c r="AP20" s="14" t="str">
        <f>IF(AP21&lt;&gt;""," -R","")</f>
        <v/>
      </c>
      <c r="AR20" s="14" t="str">
        <f>IF(AR21&lt;&gt;""," -R","")</f>
        <v/>
      </c>
      <c r="AT20" s="14" t="str">
        <f>IF(AT21&lt;&gt;""," -R","")</f>
        <v/>
      </c>
      <c r="AV20" s="14" t="str">
        <f>IF(AV21&lt;&gt;""," -R","")</f>
        <v/>
      </c>
      <c r="AX20" s="14" t="str">
        <f>IF(AX21&lt;&gt;""," -R","")</f>
        <v/>
      </c>
      <c r="AZ20" s="14" t="str">
        <f>IF(AZ21&lt;&gt;""," -R","")</f>
        <v/>
      </c>
      <c r="BB20" s="14" t="str">
        <f>IF(BB21&lt;&gt;""," -R","")</f>
        <v/>
      </c>
      <c r="BD20" s="14" t="str">
        <f>IF(BD21&lt;&gt;""," -R","")</f>
        <v/>
      </c>
      <c r="BF20" s="14" t="str">
        <f>IF(BF21&lt;&gt;""," -R","")</f>
        <v/>
      </c>
      <c r="BH20" s="14" t="str">
        <f>IF(BH21&lt;&gt;""," -R","")</f>
        <v/>
      </c>
      <c r="BJ20" s="14" t="str">
        <f>IF(BJ21&lt;&gt;""," -R","")</f>
        <v/>
      </c>
    </row>
    <row r="21" spans="1:62" ht="72.75" customHeight="1" x14ac:dyDescent="0.3">
      <c r="A21" s="318"/>
      <c r="B21" s="538" t="s">
        <v>685</v>
      </c>
      <c r="C21" s="539"/>
      <c r="D21" s="539"/>
      <c r="E21" s="539"/>
      <c r="F21" s="539"/>
      <c r="G21" s="539"/>
      <c r="H21" s="539"/>
      <c r="I21" s="539"/>
      <c r="J21" s="539"/>
      <c r="M21" s="14">
        <v>1.06</v>
      </c>
      <c r="N21" s="14" t="str">
        <f>IFERROR(VLOOKUP(M21,'CRUCE RIESGOS'!$C$8:$D$160,2,FALSE),"")</f>
        <v/>
      </c>
      <c r="O21" s="14">
        <v>2.06</v>
      </c>
      <c r="P21" s="14" t="str">
        <f>IFERROR(VLOOKUP(O21,'CRUCE RIESGOS'!$C$8:$D$160,2,FALSE),"")</f>
        <v/>
      </c>
      <c r="Q21" s="14">
        <v>3.06</v>
      </c>
      <c r="R21" s="14" t="str">
        <f>IFERROR(VLOOKUP(Q21,'CRUCE RIESGOS'!$C$8:$D$160,2,FALSE),"")</f>
        <v/>
      </c>
      <c r="S21" s="14">
        <v>4.0599999999999996</v>
      </c>
      <c r="T21" s="14" t="str">
        <f>IFERROR(VLOOKUP(S21,'CRUCE RIESGOS'!$C$8:$D$160,2,FALSE),"")</f>
        <v/>
      </c>
      <c r="U21" s="14">
        <v>5.0599999999999996</v>
      </c>
      <c r="V21" s="14" t="str">
        <f>IFERROR(VLOOKUP(U21,'CRUCE RIESGOS'!$C$8:$D$160,2,FALSE),"")</f>
        <v/>
      </c>
      <c r="W21" s="14">
        <v>6.06</v>
      </c>
      <c r="X21" s="14" t="str">
        <f>IFERROR(VLOOKUP(W21,'CRUCE RIESGOS'!$C$8:$D$160,2,FALSE),"")</f>
        <v/>
      </c>
      <c r="Y21" s="14">
        <v>7.06</v>
      </c>
      <c r="Z21" s="14" t="str">
        <f>IFERROR(VLOOKUP(Y21,'CRUCE RIESGOS'!$C$8:$D$160,2,FALSE),"")</f>
        <v/>
      </c>
      <c r="AA21" s="14">
        <v>8.06</v>
      </c>
      <c r="AB21" s="14" t="str">
        <f>IFERROR(VLOOKUP(AA21,'CRUCE RIESGOS'!$C$8:$D$160,2,FALSE),"")</f>
        <v/>
      </c>
      <c r="AC21" s="14">
        <v>9.06</v>
      </c>
      <c r="AD21" s="14" t="str">
        <f>IFERROR(VLOOKUP(AC21,'CRUCE RIESGOS'!$C$8:$D$160,2,FALSE),"")</f>
        <v/>
      </c>
      <c r="AE21" s="14">
        <v>10.06</v>
      </c>
      <c r="AF21" s="14" t="str">
        <f>IFERROR(VLOOKUP(AE21,'CRUCE RIESGOS'!$C$8:$D$160,2,FALSE),"")</f>
        <v/>
      </c>
      <c r="AG21" s="14">
        <v>11.06</v>
      </c>
      <c r="AH21" s="14" t="str">
        <f>IFERROR(VLOOKUP(AG21,'CRUCE RIESGOS'!$C$8:$D$160,2,FALSE),"")</f>
        <v/>
      </c>
      <c r="AI21" s="14">
        <v>12.06</v>
      </c>
      <c r="AJ21" s="14" t="str">
        <f>IFERROR(VLOOKUP(AI21,'CRUCE RIESGOS'!$C$8:$D$160,2,FALSE),"")</f>
        <v/>
      </c>
      <c r="AK21" s="14">
        <v>13.06</v>
      </c>
      <c r="AL21" s="14" t="str">
        <f>IFERROR(VLOOKUP(AK21,'CRUCE RIESGOS'!$C$8:$D$160,2,FALSE),"")</f>
        <v/>
      </c>
      <c r="AM21" s="14">
        <v>14.06</v>
      </c>
      <c r="AN21" s="14" t="str">
        <f>IFERROR(VLOOKUP(AM21,'CRUCE RIESGOS'!$C$8:$D$160,2,FALSE),"")</f>
        <v/>
      </c>
      <c r="AO21" s="14">
        <v>15.06</v>
      </c>
      <c r="AP21" s="14" t="str">
        <f>IFERROR(VLOOKUP(AO21,'CRUCE RIESGOS'!$C$8:$D$160,2,FALSE),"")</f>
        <v/>
      </c>
      <c r="AQ21" s="14">
        <v>16.059999999999999</v>
      </c>
      <c r="AR21" s="14" t="str">
        <f>IFERROR(VLOOKUP(AQ21,'CRUCE RIESGOS'!$C$8:$D$160,2,FALSE),"")</f>
        <v/>
      </c>
      <c r="AS21" s="14">
        <v>17.059999999999999</v>
      </c>
      <c r="AT21" s="14" t="str">
        <f>IFERROR(VLOOKUP(AS21,'CRUCE RIESGOS'!$C$8:$D$160,2,FALSE),"")</f>
        <v/>
      </c>
      <c r="AU21" s="14">
        <v>18.059999999999999</v>
      </c>
      <c r="AV21" s="14" t="str">
        <f>IFERROR(VLOOKUP(AU21,'CRUCE RIESGOS'!$C$8:$D$160,2,FALSE),"")</f>
        <v/>
      </c>
      <c r="AW21" s="14">
        <v>19.059999999999999</v>
      </c>
      <c r="AX21" s="14" t="str">
        <f>IFERROR(VLOOKUP(AW21,'CRUCE RIESGOS'!$C$8:$D$160,2,FALSE),"")</f>
        <v/>
      </c>
      <c r="AY21" s="14">
        <v>20.059999999999999</v>
      </c>
      <c r="AZ21" s="14" t="str">
        <f>IFERROR(VLOOKUP(AY21,'CRUCE RIESGOS'!$C$8:$D$160,2,FALSE),"")</f>
        <v/>
      </c>
      <c r="BA21" s="14">
        <v>21.06</v>
      </c>
      <c r="BB21" s="14" t="str">
        <f>IFERROR(VLOOKUP(BA21,'CRUCE RIESGOS'!$C$8:$D$160,2,FALSE),"")</f>
        <v/>
      </c>
      <c r="BC21" s="14">
        <v>22.06</v>
      </c>
      <c r="BD21" s="14" t="str">
        <f>IFERROR(VLOOKUP(BC21,'CRUCE RIESGOS'!$C$8:$D$160,2,FALSE),"")</f>
        <v/>
      </c>
      <c r="BE21" s="14">
        <v>23.06</v>
      </c>
      <c r="BF21" s="14" t="str">
        <f>IFERROR(VLOOKUP(BE21,'CRUCE RIESGOS'!$C$8:$D$160,2,FALSE),"")</f>
        <v/>
      </c>
      <c r="BG21" s="14">
        <v>24.06</v>
      </c>
      <c r="BH21" s="14" t="str">
        <f>IFERROR(VLOOKUP(BG21,'CRUCE RIESGOS'!$C$8:$D$160,2,FALSE),"")</f>
        <v/>
      </c>
      <c r="BI21" s="14">
        <v>25.06</v>
      </c>
      <c r="BJ21" s="14" t="str">
        <f>IFERROR(VLOOKUP(BI21,'CRUCE RIESGOS'!$C$8:$D$160,2,FALSE),"")</f>
        <v/>
      </c>
    </row>
    <row r="22" spans="1:62" x14ac:dyDescent="0.3">
      <c r="A22" s="318"/>
      <c r="B22" s="318"/>
      <c r="C22" s="318"/>
      <c r="D22" s="318"/>
      <c r="E22" s="318"/>
      <c r="F22" s="318"/>
      <c r="G22" s="318"/>
      <c r="H22" s="318"/>
      <c r="I22" s="318"/>
      <c r="J22" s="318"/>
      <c r="N22" s="14" t="str">
        <f>IF(N23&lt;&gt;""," -R","")</f>
        <v/>
      </c>
      <c r="P22" s="14" t="str">
        <f>IF(P23&lt;&gt;""," -R","")</f>
        <v/>
      </c>
      <c r="R22" s="14" t="str">
        <f>IF(R23&lt;&gt;""," -R","")</f>
        <v/>
      </c>
      <c r="T22" s="14" t="str">
        <f>IF(T23&lt;&gt;""," -R","")</f>
        <v/>
      </c>
      <c r="V22" s="14" t="str">
        <f>IF(V23&lt;&gt;""," -R","")</f>
        <v/>
      </c>
      <c r="X22" s="14" t="str">
        <f>IF(X23&lt;&gt;""," -R","")</f>
        <v/>
      </c>
      <c r="Z22" s="14" t="str">
        <f>IF(Z23&lt;&gt;""," -R","")</f>
        <v/>
      </c>
      <c r="AB22" s="14" t="str">
        <f>IF(AB23&lt;&gt;""," -R","")</f>
        <v/>
      </c>
      <c r="AD22" s="14" t="str">
        <f>IF(AD23&lt;&gt;""," -R","")</f>
        <v/>
      </c>
      <c r="AF22" s="14" t="str">
        <f>IF(AF23&lt;&gt;""," -R","")</f>
        <v/>
      </c>
      <c r="AH22" s="14" t="str">
        <f>IF(AH23&lt;&gt;""," -R","")</f>
        <v/>
      </c>
      <c r="AJ22" s="14" t="str">
        <f>IF(AJ23&lt;&gt;""," -R","")</f>
        <v/>
      </c>
      <c r="AL22" s="14" t="str">
        <f>IF(AL23&lt;&gt;""," -R","")</f>
        <v/>
      </c>
      <c r="AN22" s="14" t="str">
        <f>IF(AN23&lt;&gt;""," -R","")</f>
        <v/>
      </c>
      <c r="AP22" s="14" t="str">
        <f>IF(AP23&lt;&gt;""," -R","")</f>
        <v/>
      </c>
      <c r="AR22" s="14" t="str">
        <f>IF(AR23&lt;&gt;""," -R","")</f>
        <v/>
      </c>
      <c r="AT22" s="14" t="str">
        <f>IF(AT23&lt;&gt;""," -R","")</f>
        <v/>
      </c>
      <c r="AV22" s="14" t="str">
        <f>IF(AV23&lt;&gt;""," -R","")</f>
        <v/>
      </c>
      <c r="AX22" s="14" t="str">
        <f>IF(AX23&lt;&gt;""," -R","")</f>
        <v/>
      </c>
      <c r="AZ22" s="14" t="str">
        <f>IF(AZ23&lt;&gt;""," -R","")</f>
        <v/>
      </c>
      <c r="BB22" s="14" t="str">
        <f>IF(BB23&lt;&gt;""," -R","")</f>
        <v/>
      </c>
      <c r="BD22" s="14" t="str">
        <f>IF(BD23&lt;&gt;""," -R","")</f>
        <v/>
      </c>
      <c r="BF22" s="14" t="str">
        <f>IF(BF23&lt;&gt;""," -R","")</f>
        <v/>
      </c>
      <c r="BH22" s="14" t="str">
        <f>IF(BH23&lt;&gt;""," -R","")</f>
        <v/>
      </c>
      <c r="BJ22" s="14" t="str">
        <f>IF(BJ23&lt;&gt;""," -R","")</f>
        <v/>
      </c>
    </row>
    <row r="23" spans="1:62" ht="39.75" customHeight="1" x14ac:dyDescent="0.3">
      <c r="A23" s="318"/>
      <c r="B23" s="540" t="s">
        <v>687</v>
      </c>
      <c r="C23" s="541"/>
      <c r="D23" s="541"/>
      <c r="E23" s="541"/>
      <c r="F23" s="541"/>
      <c r="G23" s="541"/>
      <c r="H23" s="541"/>
      <c r="I23" s="541"/>
      <c r="J23" s="541"/>
      <c r="M23" s="14">
        <v>1.07</v>
      </c>
      <c r="N23" s="14" t="str">
        <f>IFERROR(VLOOKUP(M23,'CRUCE RIESGOS'!$C$8:$D$160,2,FALSE),"")</f>
        <v/>
      </c>
      <c r="O23" s="14">
        <v>2.0699999999999998</v>
      </c>
      <c r="P23" s="14" t="str">
        <f>IFERROR(VLOOKUP(O23,'CRUCE RIESGOS'!$C$8:$D$160,2,FALSE),"")</f>
        <v/>
      </c>
      <c r="Q23" s="14">
        <v>3.07</v>
      </c>
      <c r="R23" s="14" t="str">
        <f>IFERROR(VLOOKUP(Q23,'CRUCE RIESGOS'!$C$8:$D$160,2,FALSE),"")</f>
        <v/>
      </c>
      <c r="S23" s="14">
        <v>4.07</v>
      </c>
      <c r="T23" s="14" t="str">
        <f>IFERROR(VLOOKUP(S23,'CRUCE RIESGOS'!$C$8:$D$160,2,FALSE),"")</f>
        <v/>
      </c>
      <c r="U23" s="14">
        <v>5.07</v>
      </c>
      <c r="V23" s="14" t="str">
        <f>IFERROR(VLOOKUP(U23,'CRUCE RIESGOS'!$C$8:$D$160,2,FALSE),"")</f>
        <v/>
      </c>
      <c r="W23" s="14">
        <v>6.07</v>
      </c>
      <c r="X23" s="14" t="str">
        <f>IFERROR(VLOOKUP(W23,'CRUCE RIESGOS'!$C$8:$D$160,2,FALSE),"")</f>
        <v/>
      </c>
      <c r="Y23" s="14">
        <v>7.07</v>
      </c>
      <c r="Z23" s="14" t="str">
        <f>IFERROR(VLOOKUP(Y23,'CRUCE RIESGOS'!$C$8:$D$160,2,FALSE),"")</f>
        <v/>
      </c>
      <c r="AA23" s="14">
        <v>8.07</v>
      </c>
      <c r="AB23" s="14" t="str">
        <f>IFERROR(VLOOKUP(AA23,'CRUCE RIESGOS'!$C$8:$D$160,2,FALSE),"")</f>
        <v/>
      </c>
      <c r="AC23" s="14">
        <v>9.07</v>
      </c>
      <c r="AD23" s="14" t="str">
        <f>IFERROR(VLOOKUP(AC23,'CRUCE RIESGOS'!$C$8:$D$160,2,FALSE),"")</f>
        <v/>
      </c>
      <c r="AE23" s="14">
        <v>10.07</v>
      </c>
      <c r="AF23" s="14" t="str">
        <f>IFERROR(VLOOKUP(AE23,'CRUCE RIESGOS'!$C$8:$D$160,2,FALSE),"")</f>
        <v/>
      </c>
      <c r="AG23" s="14">
        <v>11.07</v>
      </c>
      <c r="AH23" s="14" t="str">
        <f>IFERROR(VLOOKUP(AG23,'CRUCE RIESGOS'!$C$8:$D$160,2,FALSE),"")</f>
        <v/>
      </c>
      <c r="AI23" s="14">
        <v>12.07</v>
      </c>
      <c r="AJ23" s="14" t="str">
        <f>IFERROR(VLOOKUP(AI23,'CRUCE RIESGOS'!$C$8:$D$160,2,FALSE),"")</f>
        <v/>
      </c>
      <c r="AK23" s="14">
        <v>13.07</v>
      </c>
      <c r="AL23" s="14" t="str">
        <f>IFERROR(VLOOKUP(AK23,'CRUCE RIESGOS'!$C$8:$D$160,2,FALSE),"")</f>
        <v/>
      </c>
      <c r="AM23" s="14">
        <v>14.07</v>
      </c>
      <c r="AN23" s="14" t="str">
        <f>IFERROR(VLOOKUP(AM23,'CRUCE RIESGOS'!$C$8:$D$160,2,FALSE),"")</f>
        <v/>
      </c>
      <c r="AO23" s="14">
        <v>15.07</v>
      </c>
      <c r="AP23" s="14" t="str">
        <f>IFERROR(VLOOKUP(AO23,'CRUCE RIESGOS'!$C$8:$D$160,2,FALSE),"")</f>
        <v/>
      </c>
      <c r="AQ23" s="14">
        <v>16.07</v>
      </c>
      <c r="AR23" s="14" t="str">
        <f>IFERROR(VLOOKUP(AQ23,'CRUCE RIESGOS'!$C$8:$D$160,2,FALSE),"")</f>
        <v/>
      </c>
      <c r="AS23" s="14">
        <v>17.07</v>
      </c>
      <c r="AT23" s="14" t="str">
        <f>IFERROR(VLOOKUP(AS23,'CRUCE RIESGOS'!$C$8:$D$160,2,FALSE),"")</f>
        <v/>
      </c>
      <c r="AU23" s="14">
        <v>18.07</v>
      </c>
      <c r="AV23" s="14" t="str">
        <f>IFERROR(VLOOKUP(AU23,'CRUCE RIESGOS'!$C$8:$D$160,2,FALSE),"")</f>
        <v/>
      </c>
      <c r="AW23" s="14">
        <v>19.07</v>
      </c>
      <c r="AX23" s="14" t="str">
        <f>IFERROR(VLOOKUP(AW23,'CRUCE RIESGOS'!$C$8:$D$160,2,FALSE),"")</f>
        <v/>
      </c>
      <c r="AY23" s="14">
        <v>20.07</v>
      </c>
      <c r="AZ23" s="14" t="str">
        <f>IFERROR(VLOOKUP(AY23,'CRUCE RIESGOS'!$C$8:$D$160,2,FALSE),"")</f>
        <v/>
      </c>
      <c r="BA23" s="14">
        <v>21.07</v>
      </c>
      <c r="BB23" s="14" t="str">
        <f>IFERROR(VLOOKUP(BA23,'CRUCE RIESGOS'!$C$8:$D$160,2,FALSE),"")</f>
        <v/>
      </c>
      <c r="BC23" s="14">
        <v>22.07</v>
      </c>
      <c r="BD23" s="14" t="str">
        <f>IFERROR(VLOOKUP(BC23,'CRUCE RIESGOS'!$C$8:$D$160,2,FALSE),"")</f>
        <v/>
      </c>
      <c r="BE23" s="14">
        <v>23.07</v>
      </c>
      <c r="BF23" s="14" t="str">
        <f>IFERROR(VLOOKUP(BE23,'CRUCE RIESGOS'!$C$8:$D$160,2,FALSE),"")</f>
        <v/>
      </c>
      <c r="BG23" s="14">
        <v>24.07</v>
      </c>
      <c r="BH23" s="14" t="str">
        <f>IFERROR(VLOOKUP(BG23,'CRUCE RIESGOS'!$C$8:$D$160,2,FALSE),"")</f>
        <v/>
      </c>
      <c r="BI23" s="14">
        <v>25.07</v>
      </c>
      <c r="BJ23" s="14" t="str">
        <f>IFERROR(VLOOKUP(BI23,'CRUCE RIESGOS'!$C$8:$D$160,2,FALSE),"")</f>
        <v/>
      </c>
    </row>
    <row r="24" spans="1:62" x14ac:dyDescent="0.3">
      <c r="A24" s="318"/>
      <c r="B24" s="318"/>
      <c r="C24" s="318"/>
      <c r="D24" s="318"/>
      <c r="E24" s="318"/>
      <c r="F24" s="318"/>
      <c r="G24" s="318"/>
      <c r="H24" s="318"/>
      <c r="I24" s="318"/>
      <c r="J24" s="318"/>
      <c r="N24" s="14" t="str">
        <f>IF(N25&lt;&gt;""," -R","")</f>
        <v/>
      </c>
      <c r="P24" s="14" t="str">
        <f>IF(P25&lt;&gt;""," -R","")</f>
        <v/>
      </c>
      <c r="R24" s="14" t="str">
        <f>IF(R25&lt;&gt;""," -R","")</f>
        <v/>
      </c>
      <c r="T24" s="14" t="str">
        <f>IF(T25&lt;&gt;""," -R","")</f>
        <v/>
      </c>
      <c r="V24" s="14" t="str">
        <f>IF(V25&lt;&gt;""," -R","")</f>
        <v/>
      </c>
      <c r="X24" s="14" t="str">
        <f>IF(X25&lt;&gt;""," -R","")</f>
        <v/>
      </c>
      <c r="Z24" s="14" t="str">
        <f>IF(Z25&lt;&gt;""," -R","")</f>
        <v/>
      </c>
      <c r="AB24" s="14" t="str">
        <f>IF(AB25&lt;&gt;""," -R","")</f>
        <v/>
      </c>
      <c r="AD24" s="14" t="str">
        <f>IF(AD25&lt;&gt;""," -R","")</f>
        <v/>
      </c>
      <c r="AF24" s="14" t="str">
        <f>IF(AF25&lt;&gt;""," -R","")</f>
        <v/>
      </c>
      <c r="AH24" s="14" t="str">
        <f>IF(AH25&lt;&gt;""," -R","")</f>
        <v/>
      </c>
      <c r="AJ24" s="14" t="str">
        <f>IF(AJ25&lt;&gt;""," -R","")</f>
        <v/>
      </c>
      <c r="AL24" s="14" t="str">
        <f>IF(AL25&lt;&gt;""," -R","")</f>
        <v/>
      </c>
      <c r="AN24" s="14" t="str">
        <f>IF(AN25&lt;&gt;""," -R","")</f>
        <v/>
      </c>
      <c r="AP24" s="14" t="str">
        <f>IF(AP25&lt;&gt;""," -R","")</f>
        <v/>
      </c>
      <c r="AR24" s="14" t="str">
        <f>IF(AR25&lt;&gt;""," -R","")</f>
        <v/>
      </c>
      <c r="AT24" s="14" t="str">
        <f>IF(AT25&lt;&gt;""," -R","")</f>
        <v/>
      </c>
      <c r="AV24" s="14" t="str">
        <f>IF(AV25&lt;&gt;""," -R","")</f>
        <v/>
      </c>
      <c r="AX24" s="14" t="str">
        <f>IF(AX25&lt;&gt;""," -R","")</f>
        <v/>
      </c>
      <c r="AZ24" s="14" t="str">
        <f>IF(AZ25&lt;&gt;""," -R","")</f>
        <v/>
      </c>
      <c r="BB24" s="14" t="str">
        <f>IF(BB25&lt;&gt;""," -R","")</f>
        <v/>
      </c>
      <c r="BD24" s="14" t="str">
        <f>IF(BD25&lt;&gt;""," -R","")</f>
        <v/>
      </c>
      <c r="BF24" s="14" t="str">
        <f>IF(BF25&lt;&gt;""," -R","")</f>
        <v/>
      </c>
      <c r="BH24" s="14" t="str">
        <f>IF(BH25&lt;&gt;""," -R","")</f>
        <v/>
      </c>
      <c r="BJ24" s="14" t="str">
        <f>IF(BJ25&lt;&gt;""," -R","")</f>
        <v/>
      </c>
    </row>
    <row r="25" spans="1:62" x14ac:dyDescent="0.3">
      <c r="M25" s="14">
        <v>1.08</v>
      </c>
      <c r="N25" s="14" t="str">
        <f>IFERROR(VLOOKUP(M25,'CRUCE RIESGOS'!$C$8:$D$160,2,FALSE),"")</f>
        <v/>
      </c>
      <c r="O25" s="14">
        <v>2.08</v>
      </c>
      <c r="P25" s="14" t="str">
        <f>IFERROR(VLOOKUP(O25,'CRUCE RIESGOS'!$C$8:$D$160,2,FALSE),"")</f>
        <v/>
      </c>
      <c r="Q25" s="14">
        <v>3.08</v>
      </c>
      <c r="R25" s="14" t="str">
        <f>IFERROR(VLOOKUP(Q25,'CRUCE RIESGOS'!$C$8:$D$160,2,FALSE),"")</f>
        <v/>
      </c>
      <c r="S25" s="14">
        <v>4.08</v>
      </c>
      <c r="T25" s="14" t="str">
        <f>IFERROR(VLOOKUP(S25,'CRUCE RIESGOS'!$C$8:$D$160,2,FALSE),"")</f>
        <v/>
      </c>
      <c r="U25" s="14">
        <v>5.08</v>
      </c>
      <c r="V25" s="14" t="str">
        <f>IFERROR(VLOOKUP(U25,'CRUCE RIESGOS'!$C$8:$D$160,2,FALSE),"")</f>
        <v/>
      </c>
      <c r="W25" s="14">
        <v>6.08</v>
      </c>
      <c r="X25" s="14" t="str">
        <f>IFERROR(VLOOKUP(W25,'CRUCE RIESGOS'!$C$8:$D$160,2,FALSE),"")</f>
        <v/>
      </c>
      <c r="Y25" s="14">
        <v>7.08</v>
      </c>
      <c r="Z25" s="14" t="str">
        <f>IFERROR(VLOOKUP(Y25,'CRUCE RIESGOS'!$C$8:$D$160,2,FALSE),"")</f>
        <v/>
      </c>
      <c r="AA25" s="14">
        <v>8.08</v>
      </c>
      <c r="AB25" s="14" t="str">
        <f>IFERROR(VLOOKUP(AA25,'CRUCE RIESGOS'!$C$8:$D$160,2,FALSE),"")</f>
        <v/>
      </c>
      <c r="AC25" s="14">
        <v>9.08</v>
      </c>
      <c r="AD25" s="14" t="str">
        <f>IFERROR(VLOOKUP(AC25,'CRUCE RIESGOS'!$C$8:$D$160,2,FALSE),"")</f>
        <v/>
      </c>
      <c r="AE25" s="14">
        <v>10.08</v>
      </c>
      <c r="AF25" s="14" t="str">
        <f>IFERROR(VLOOKUP(AE25,'CRUCE RIESGOS'!$C$8:$D$160,2,FALSE),"")</f>
        <v/>
      </c>
      <c r="AG25" s="14">
        <v>11.08</v>
      </c>
      <c r="AH25" s="14" t="str">
        <f>IFERROR(VLOOKUP(AG25,'CRUCE RIESGOS'!$C$8:$D$160,2,FALSE),"")</f>
        <v/>
      </c>
      <c r="AI25" s="14">
        <v>12.08</v>
      </c>
      <c r="AJ25" s="14" t="str">
        <f>IFERROR(VLOOKUP(AI25,'CRUCE RIESGOS'!$C$8:$D$160,2,FALSE),"")</f>
        <v/>
      </c>
      <c r="AK25" s="14">
        <v>13.08</v>
      </c>
      <c r="AL25" s="14" t="str">
        <f>IFERROR(VLOOKUP(AK25,'CRUCE RIESGOS'!$C$8:$D$160,2,FALSE),"")</f>
        <v/>
      </c>
      <c r="AM25" s="14">
        <v>14.08</v>
      </c>
      <c r="AN25" s="14" t="str">
        <f>IFERROR(VLOOKUP(AM25,'CRUCE RIESGOS'!$C$8:$D$160,2,FALSE),"")</f>
        <v/>
      </c>
      <c r="AO25" s="14">
        <v>15.08</v>
      </c>
      <c r="AP25" s="14" t="str">
        <f>IFERROR(VLOOKUP(AO25,'CRUCE RIESGOS'!$C$8:$D$160,2,FALSE),"")</f>
        <v/>
      </c>
      <c r="AQ25" s="14">
        <v>16.079999999999998</v>
      </c>
      <c r="AR25" s="14" t="str">
        <f>IFERROR(VLOOKUP(AQ25,'CRUCE RIESGOS'!$C$8:$D$160,2,FALSE),"")</f>
        <v/>
      </c>
      <c r="AS25" s="14">
        <v>17.079999999999998</v>
      </c>
      <c r="AT25" s="14" t="str">
        <f>IFERROR(VLOOKUP(AS25,'CRUCE RIESGOS'!$C$8:$D$160,2,FALSE),"")</f>
        <v/>
      </c>
      <c r="AU25" s="14">
        <v>18.079999999999998</v>
      </c>
      <c r="AV25" s="14" t="str">
        <f>IFERROR(VLOOKUP(AU25,'CRUCE RIESGOS'!$C$8:$D$160,2,FALSE),"")</f>
        <v/>
      </c>
      <c r="AW25" s="14">
        <v>19.079999999999998</v>
      </c>
      <c r="AX25" s="14" t="str">
        <f>IFERROR(VLOOKUP(AW25,'CRUCE RIESGOS'!$C$8:$D$160,2,FALSE),"")</f>
        <v/>
      </c>
      <c r="AY25" s="14">
        <v>20.079999999999998</v>
      </c>
      <c r="AZ25" s="14" t="str">
        <f>IFERROR(VLOOKUP(AY25,'CRUCE RIESGOS'!$C$8:$D$160,2,FALSE),"")</f>
        <v/>
      </c>
      <c r="BA25" s="14">
        <v>21.08</v>
      </c>
      <c r="BB25" s="14" t="str">
        <f>IFERROR(VLOOKUP(BA25,'CRUCE RIESGOS'!$C$8:$D$160,2,FALSE),"")</f>
        <v/>
      </c>
      <c r="BC25" s="14">
        <v>22.08</v>
      </c>
      <c r="BD25" s="14" t="str">
        <f>IFERROR(VLOOKUP(BC25,'CRUCE RIESGOS'!$C$8:$D$160,2,FALSE),"")</f>
        <v/>
      </c>
      <c r="BE25" s="14">
        <v>23.08</v>
      </c>
      <c r="BF25" s="14" t="str">
        <f>IFERROR(VLOOKUP(BE25,'CRUCE RIESGOS'!$C$8:$D$160,2,FALSE),"")</f>
        <v/>
      </c>
      <c r="BG25" s="14">
        <v>24.08</v>
      </c>
      <c r="BH25" s="14" t="str">
        <f>IFERROR(VLOOKUP(BG25,'CRUCE RIESGOS'!$C$8:$D$160,2,FALSE),"")</f>
        <v/>
      </c>
      <c r="BI25" s="14">
        <v>25.08</v>
      </c>
      <c r="BJ25" s="14" t="str">
        <f>IFERROR(VLOOKUP(BI25,'CRUCE RIESGOS'!$C$8:$D$160,2,FALSE),"")</f>
        <v/>
      </c>
    </row>
    <row r="26" spans="1:62" x14ac:dyDescent="0.3">
      <c r="N26" s="14" t="str">
        <f>IF(N27&lt;&gt;""," -R","")</f>
        <v/>
      </c>
      <c r="P26" s="14" t="str">
        <f>IF(P27&lt;&gt;""," -R","")</f>
        <v/>
      </c>
      <c r="R26" s="14" t="str">
        <f>IF(R27&lt;&gt;""," -R","")</f>
        <v/>
      </c>
      <c r="T26" s="14" t="str">
        <f>IF(T27&lt;&gt;""," -R","")</f>
        <v/>
      </c>
      <c r="V26" s="14" t="str">
        <f>IF(V27&lt;&gt;""," -R","")</f>
        <v/>
      </c>
      <c r="X26" s="14" t="str">
        <f>IF(X27&lt;&gt;""," -R","")</f>
        <v/>
      </c>
      <c r="Z26" s="14" t="str">
        <f>IF(Z27&lt;&gt;""," -R","")</f>
        <v/>
      </c>
      <c r="AB26" s="14" t="str">
        <f>IF(AB27&lt;&gt;""," -R","")</f>
        <v/>
      </c>
      <c r="AD26" s="14" t="str">
        <f>IF(AD27&lt;&gt;""," -R","")</f>
        <v/>
      </c>
      <c r="AF26" s="14" t="str">
        <f>IF(AF27&lt;&gt;""," -R","")</f>
        <v/>
      </c>
      <c r="AH26" s="14" t="str">
        <f>IF(AH27&lt;&gt;""," -R","")</f>
        <v/>
      </c>
      <c r="AJ26" s="14" t="str">
        <f>IF(AJ27&lt;&gt;""," -R","")</f>
        <v/>
      </c>
      <c r="AL26" s="14" t="str">
        <f>IF(AL27&lt;&gt;""," -R","")</f>
        <v/>
      </c>
      <c r="AN26" s="14" t="str">
        <f>IF(AN27&lt;&gt;""," -R","")</f>
        <v/>
      </c>
      <c r="AP26" s="14" t="str">
        <f>IF(AP27&lt;&gt;""," -R","")</f>
        <v/>
      </c>
      <c r="AR26" s="14" t="str">
        <f>IF(AR27&lt;&gt;""," -R","")</f>
        <v/>
      </c>
      <c r="AT26" s="14" t="str">
        <f>IF(AT27&lt;&gt;""," -R","")</f>
        <v/>
      </c>
      <c r="AV26" s="14" t="str">
        <f>IF(AV27&lt;&gt;""," -R","")</f>
        <v/>
      </c>
      <c r="AX26" s="14" t="str">
        <f>IF(AX27&lt;&gt;""," -R","")</f>
        <v/>
      </c>
      <c r="AZ26" s="14" t="str">
        <f>IF(AZ27&lt;&gt;""," -R","")</f>
        <v/>
      </c>
      <c r="BB26" s="14" t="str">
        <f>IF(BB27&lt;&gt;""," -R","")</f>
        <v/>
      </c>
      <c r="BD26" s="14" t="str">
        <f>IF(BD27&lt;&gt;""," -R","")</f>
        <v/>
      </c>
      <c r="BF26" s="14" t="str">
        <f>IF(BF27&lt;&gt;""," -R","")</f>
        <v/>
      </c>
      <c r="BH26" s="14" t="str">
        <f>IF(BH27&lt;&gt;""," -R","")</f>
        <v/>
      </c>
      <c r="BJ26" s="14" t="str">
        <f>IF(BJ27&lt;&gt;""," -R","")</f>
        <v/>
      </c>
    </row>
    <row r="27" spans="1:62" x14ac:dyDescent="0.3">
      <c r="M27" s="14">
        <v>1.0900000000000001</v>
      </c>
      <c r="N27" s="14" t="str">
        <f>IFERROR(VLOOKUP(M27,'CRUCE RIESGOS'!$C$8:$D$160,2,FALSE),"")</f>
        <v/>
      </c>
      <c r="O27" s="14">
        <v>2.09</v>
      </c>
      <c r="P27" s="14" t="str">
        <f>IFERROR(VLOOKUP(O27,'CRUCE RIESGOS'!$C$8:$D$160,2,FALSE),"")</f>
        <v/>
      </c>
      <c r="Q27" s="14">
        <v>3.09</v>
      </c>
      <c r="R27" s="14" t="str">
        <f>IFERROR(VLOOKUP(Q27,'CRUCE RIESGOS'!$C$8:$D$160,2,FALSE),"")</f>
        <v/>
      </c>
      <c r="S27" s="14">
        <v>4.09</v>
      </c>
      <c r="T27" s="14" t="str">
        <f>IFERROR(VLOOKUP(S27,'CRUCE RIESGOS'!$C$8:$D$160,2,FALSE),"")</f>
        <v/>
      </c>
      <c r="U27" s="14">
        <v>5.09</v>
      </c>
      <c r="V27" s="14" t="str">
        <f>IFERROR(VLOOKUP(U27,'CRUCE RIESGOS'!$C$8:$D$160,2,FALSE),"")</f>
        <v/>
      </c>
      <c r="W27" s="14">
        <v>6.09</v>
      </c>
      <c r="X27" s="14" t="str">
        <f>IFERROR(VLOOKUP(W27,'CRUCE RIESGOS'!$C$8:$D$160,2,FALSE),"")</f>
        <v/>
      </c>
      <c r="Y27" s="14">
        <v>7.09</v>
      </c>
      <c r="Z27" s="14" t="str">
        <f>IFERROR(VLOOKUP(Y27,'CRUCE RIESGOS'!$C$8:$D$160,2,FALSE),"")</f>
        <v/>
      </c>
      <c r="AA27" s="14">
        <v>8.09</v>
      </c>
      <c r="AB27" s="14" t="str">
        <f>IFERROR(VLOOKUP(AA27,'CRUCE RIESGOS'!$C$8:$D$160,2,FALSE),"")</f>
        <v/>
      </c>
      <c r="AC27" s="14">
        <v>9.09</v>
      </c>
      <c r="AD27" s="14" t="str">
        <f>IFERROR(VLOOKUP(AC27,'CRUCE RIESGOS'!$C$8:$D$160,2,FALSE),"")</f>
        <v/>
      </c>
      <c r="AE27" s="14">
        <v>10.09</v>
      </c>
      <c r="AF27" s="14" t="str">
        <f>IFERROR(VLOOKUP(AE27,'CRUCE RIESGOS'!$C$8:$D$160,2,FALSE),"")</f>
        <v/>
      </c>
      <c r="AG27" s="14">
        <v>11.09</v>
      </c>
      <c r="AH27" s="14" t="str">
        <f>IFERROR(VLOOKUP(AG27,'CRUCE RIESGOS'!$C$8:$D$160,2,FALSE),"")</f>
        <v/>
      </c>
      <c r="AI27" s="14">
        <v>12.09</v>
      </c>
      <c r="AJ27" s="14" t="str">
        <f>IFERROR(VLOOKUP(AI27,'CRUCE RIESGOS'!$C$8:$D$160,2,FALSE),"")</f>
        <v/>
      </c>
      <c r="AK27" s="14">
        <v>13.09</v>
      </c>
      <c r="AL27" s="14" t="str">
        <f>IFERROR(VLOOKUP(AK27,'CRUCE RIESGOS'!$C$8:$D$160,2,FALSE),"")</f>
        <v/>
      </c>
      <c r="AM27" s="14">
        <v>14.09</v>
      </c>
      <c r="AN27" s="14" t="str">
        <f>IFERROR(VLOOKUP(AM27,'CRUCE RIESGOS'!$C$8:$D$160,2,FALSE),"")</f>
        <v/>
      </c>
      <c r="AO27" s="14">
        <v>15.09</v>
      </c>
      <c r="AP27" s="14" t="str">
        <f>IFERROR(VLOOKUP(AO27,'CRUCE RIESGOS'!$C$8:$D$160,2,FALSE),"")</f>
        <v/>
      </c>
      <c r="AQ27" s="14">
        <v>16.09</v>
      </c>
      <c r="AR27" s="14" t="str">
        <f>IFERROR(VLOOKUP(AQ27,'CRUCE RIESGOS'!$C$8:$D$160,2,FALSE),"")</f>
        <v/>
      </c>
      <c r="AS27" s="14">
        <v>17.09</v>
      </c>
      <c r="AT27" s="14" t="str">
        <f>IFERROR(VLOOKUP(AS27,'CRUCE RIESGOS'!$C$8:$D$160,2,FALSE),"")</f>
        <v/>
      </c>
      <c r="AU27" s="14">
        <v>18.09</v>
      </c>
      <c r="AV27" s="14" t="str">
        <f>IFERROR(VLOOKUP(AU27,'CRUCE RIESGOS'!$C$8:$D$160,2,FALSE),"")</f>
        <v/>
      </c>
      <c r="AW27" s="14">
        <v>19.09</v>
      </c>
      <c r="AX27" s="14" t="str">
        <f>IFERROR(VLOOKUP(AW27,'CRUCE RIESGOS'!$C$8:$D$160,2,FALSE),"")</f>
        <v/>
      </c>
      <c r="AY27" s="14">
        <v>20.09</v>
      </c>
      <c r="AZ27" s="14" t="str">
        <f>IFERROR(VLOOKUP(AY27,'CRUCE RIESGOS'!$C$8:$D$160,2,FALSE),"")</f>
        <v/>
      </c>
      <c r="BA27" s="14">
        <v>21.09</v>
      </c>
      <c r="BB27" s="14" t="str">
        <f>IFERROR(VLOOKUP(BA27,'CRUCE RIESGOS'!$C$8:$D$160,2,FALSE),"")</f>
        <v/>
      </c>
      <c r="BC27" s="14">
        <v>22.09</v>
      </c>
      <c r="BD27" s="14" t="str">
        <f>IFERROR(VLOOKUP(BC27,'CRUCE RIESGOS'!$C$8:$D$160,2,FALSE),"")</f>
        <v/>
      </c>
      <c r="BE27" s="14">
        <v>23.09</v>
      </c>
      <c r="BF27" s="14" t="str">
        <f>IFERROR(VLOOKUP(BE27,'CRUCE RIESGOS'!$C$8:$D$160,2,FALSE),"")</f>
        <v/>
      </c>
      <c r="BG27" s="14">
        <v>24.09</v>
      </c>
      <c r="BH27" s="14" t="str">
        <f>IFERROR(VLOOKUP(BG27,'CRUCE RIESGOS'!$C$8:$D$160,2,FALSE),"")</f>
        <v/>
      </c>
      <c r="BI27" s="14">
        <v>25.09</v>
      </c>
      <c r="BJ27" s="14" t="str">
        <f>IFERROR(VLOOKUP(BI27,'CRUCE RIESGOS'!$C$8:$D$160,2,FALSE),"")</f>
        <v/>
      </c>
    </row>
    <row r="28" spans="1:62" x14ac:dyDescent="0.3">
      <c r="N28" s="14" t="str">
        <f>IF(N29&lt;&gt;""," -R","")</f>
        <v/>
      </c>
      <c r="P28" s="14" t="str">
        <f>IF(P29&lt;&gt;""," -R","")</f>
        <v/>
      </c>
      <c r="R28" s="14" t="str">
        <f>IF(R29&lt;&gt;""," -R","")</f>
        <v/>
      </c>
      <c r="T28" s="14" t="str">
        <f>IF(T29&lt;&gt;""," -R","")</f>
        <v/>
      </c>
      <c r="V28" s="14" t="str">
        <f>IF(V29&lt;&gt;""," -R","")</f>
        <v/>
      </c>
      <c r="X28" s="14" t="str">
        <f>IF(X29&lt;&gt;""," -R","")</f>
        <v/>
      </c>
      <c r="Z28" s="14" t="str">
        <f>IF(Z29&lt;&gt;""," -R","")</f>
        <v/>
      </c>
      <c r="AB28" s="14" t="str">
        <f>IF(AB29&lt;&gt;""," -R","")</f>
        <v/>
      </c>
      <c r="AD28" s="14" t="str">
        <f>IF(AD29&lt;&gt;""," -R","")</f>
        <v/>
      </c>
      <c r="AF28" s="14" t="str">
        <f>IF(AF29&lt;&gt;""," -R","")</f>
        <v/>
      </c>
      <c r="AH28" s="14" t="str">
        <f>IF(AH29&lt;&gt;""," -R","")</f>
        <v/>
      </c>
      <c r="AJ28" s="14" t="str">
        <f>IF(AJ29&lt;&gt;""," -R","")</f>
        <v/>
      </c>
      <c r="AL28" s="14" t="str">
        <f>IF(AL29&lt;&gt;""," -R","")</f>
        <v/>
      </c>
      <c r="AN28" s="14" t="str">
        <f>IF(AN29&lt;&gt;""," -R","")</f>
        <v/>
      </c>
      <c r="AP28" s="14" t="str">
        <f>IF(AP29&lt;&gt;""," -R","")</f>
        <v/>
      </c>
      <c r="AR28" s="14" t="str">
        <f>IF(AR29&lt;&gt;""," -R","")</f>
        <v/>
      </c>
      <c r="AT28" s="14" t="str">
        <f>IF(AT29&lt;&gt;""," -R","")</f>
        <v/>
      </c>
      <c r="AV28" s="14" t="str">
        <f>IF(AV29&lt;&gt;""," -R","")</f>
        <v/>
      </c>
      <c r="AX28" s="14" t="str">
        <f>IF(AX29&lt;&gt;""," -R","")</f>
        <v/>
      </c>
      <c r="AZ28" s="14" t="str">
        <f>IF(AZ29&lt;&gt;""," -R","")</f>
        <v/>
      </c>
      <c r="BB28" s="14" t="str">
        <f>IF(BB29&lt;&gt;""," -R","")</f>
        <v/>
      </c>
      <c r="BD28" s="14" t="str">
        <f>IF(BD29&lt;&gt;""," -R","")</f>
        <v/>
      </c>
      <c r="BF28" s="14" t="str">
        <f>IF(BF29&lt;&gt;""," -R","")</f>
        <v/>
      </c>
      <c r="BH28" s="14" t="str">
        <f>IF(BH29&lt;&gt;""," -R","")</f>
        <v/>
      </c>
      <c r="BJ28" s="14" t="str">
        <f>IF(BJ29&lt;&gt;""," -R","")</f>
        <v/>
      </c>
    </row>
    <row r="29" spans="1:62" x14ac:dyDescent="0.3">
      <c r="M29" s="14">
        <v>1.1000000000000001</v>
      </c>
      <c r="N29" s="14" t="str">
        <f>IFERROR(VLOOKUP(M29,'CRUCE RIESGOS'!$C$8:$D$160,2,FALSE),"")</f>
        <v/>
      </c>
      <c r="O29" s="14">
        <v>2.1</v>
      </c>
      <c r="P29" s="14" t="str">
        <f>IFERROR(VLOOKUP(O29,'CRUCE RIESGOS'!$C$8:$D$160,2,FALSE),"")</f>
        <v/>
      </c>
      <c r="Q29" s="14">
        <v>3.1</v>
      </c>
      <c r="R29" s="14" t="str">
        <f>IFERROR(VLOOKUP(Q29,'CRUCE RIESGOS'!$C$8:$D$160,2,FALSE),"")</f>
        <v/>
      </c>
      <c r="S29" s="14">
        <v>4.0999999999999996</v>
      </c>
      <c r="T29" s="14" t="str">
        <f>IFERROR(VLOOKUP(S29,'CRUCE RIESGOS'!$C$8:$D$160,2,FALSE),"")</f>
        <v/>
      </c>
      <c r="U29" s="14">
        <v>5.0999999999999996</v>
      </c>
      <c r="V29" s="14" t="str">
        <f>IFERROR(VLOOKUP(U29,'CRUCE RIESGOS'!$C$8:$D$160,2,FALSE),"")</f>
        <v/>
      </c>
      <c r="W29" s="14">
        <v>6.1</v>
      </c>
      <c r="X29" s="14" t="str">
        <f>IFERROR(VLOOKUP(W29,'CRUCE RIESGOS'!$C$8:$D$160,2,FALSE),"")</f>
        <v/>
      </c>
      <c r="Y29" s="14">
        <v>7.1</v>
      </c>
      <c r="Z29" s="14" t="str">
        <f>IFERROR(VLOOKUP(Y29,'CRUCE RIESGOS'!$C$8:$D$160,2,FALSE),"")</f>
        <v/>
      </c>
      <c r="AA29" s="14">
        <v>8.1</v>
      </c>
      <c r="AB29" s="14" t="str">
        <f>IFERROR(VLOOKUP(AA29,'CRUCE RIESGOS'!$C$8:$D$160,2,FALSE),"")</f>
        <v/>
      </c>
      <c r="AC29" s="14">
        <v>9.1</v>
      </c>
      <c r="AD29" s="14" t="str">
        <f>IFERROR(VLOOKUP(AC29,'CRUCE RIESGOS'!$C$8:$D$160,2,FALSE),"")</f>
        <v/>
      </c>
      <c r="AE29" s="14">
        <v>10.1</v>
      </c>
      <c r="AF29" s="14" t="str">
        <f>IFERROR(VLOOKUP(AE29,'CRUCE RIESGOS'!$C$8:$D$160,2,FALSE),"")</f>
        <v/>
      </c>
      <c r="AG29" s="14">
        <v>11.1</v>
      </c>
      <c r="AH29" s="14" t="str">
        <f>IFERROR(VLOOKUP(AG29,'CRUCE RIESGOS'!$C$8:$D$160,2,FALSE),"")</f>
        <v/>
      </c>
      <c r="AI29" s="14">
        <v>12.1</v>
      </c>
      <c r="AJ29" s="14" t="str">
        <f>IFERROR(VLOOKUP(AI29,'CRUCE RIESGOS'!$C$8:$D$160,2,FALSE),"")</f>
        <v/>
      </c>
      <c r="AK29" s="14">
        <v>13.1</v>
      </c>
      <c r="AL29" s="14" t="str">
        <f>IFERROR(VLOOKUP(AK29,'CRUCE RIESGOS'!$C$8:$D$160,2,FALSE),"")</f>
        <v/>
      </c>
      <c r="AM29" s="14">
        <v>14.1</v>
      </c>
      <c r="AN29" s="14" t="str">
        <f>IFERROR(VLOOKUP(AM29,'CRUCE RIESGOS'!$C$8:$D$160,2,FALSE),"")</f>
        <v/>
      </c>
      <c r="AO29" s="14">
        <v>15.1</v>
      </c>
      <c r="AP29" s="14" t="str">
        <f>IFERROR(VLOOKUP(AO29,'CRUCE RIESGOS'!$C$8:$D$160,2,FALSE),"")</f>
        <v/>
      </c>
      <c r="AQ29" s="14">
        <v>16.100000000000001</v>
      </c>
      <c r="AR29" s="14" t="str">
        <f>IFERROR(VLOOKUP(AQ29,'CRUCE RIESGOS'!$C$8:$D$160,2,FALSE),"")</f>
        <v/>
      </c>
      <c r="AS29" s="14">
        <v>17.100000000000001</v>
      </c>
      <c r="AT29" s="14" t="str">
        <f>IFERROR(VLOOKUP(AS29,'CRUCE RIESGOS'!$C$8:$D$160,2,FALSE),"")</f>
        <v/>
      </c>
      <c r="AU29" s="14">
        <v>18.100000000000001</v>
      </c>
      <c r="AV29" s="14" t="str">
        <f>IFERROR(VLOOKUP(AU29,'CRUCE RIESGOS'!$C$8:$D$160,2,FALSE),"")</f>
        <v/>
      </c>
      <c r="AW29" s="14">
        <v>19.100000000000001</v>
      </c>
      <c r="AX29" s="14" t="str">
        <f>IFERROR(VLOOKUP(AW29,'CRUCE RIESGOS'!$C$8:$D$160,2,FALSE),"")</f>
        <v/>
      </c>
      <c r="AY29" s="14">
        <v>20.100000000000001</v>
      </c>
      <c r="AZ29" s="14" t="str">
        <f>IFERROR(VLOOKUP(AY29,'CRUCE RIESGOS'!$C$8:$D$160,2,FALSE),"")</f>
        <v/>
      </c>
      <c r="BA29" s="14">
        <v>21.1</v>
      </c>
      <c r="BB29" s="14" t="str">
        <f>IFERROR(VLOOKUP(BA29,'CRUCE RIESGOS'!$C$8:$D$160,2,FALSE),"")</f>
        <v/>
      </c>
      <c r="BC29" s="14">
        <v>22.1</v>
      </c>
      <c r="BD29" s="14" t="str">
        <f>IFERROR(VLOOKUP(BC29,'CRUCE RIESGOS'!$C$8:$D$160,2,FALSE),"")</f>
        <v/>
      </c>
      <c r="BE29" s="14">
        <v>23.1</v>
      </c>
      <c r="BF29" s="14" t="str">
        <f>IFERROR(VLOOKUP(BE29,'CRUCE RIESGOS'!$C$8:$D$160,2,FALSE),"")</f>
        <v/>
      </c>
      <c r="BG29" s="14">
        <v>24.1</v>
      </c>
      <c r="BH29" s="14" t="str">
        <f>IFERROR(VLOOKUP(BG29,'CRUCE RIESGOS'!$C$8:$D$160,2,FALSE),"")</f>
        <v/>
      </c>
      <c r="BI29" s="14">
        <v>25.1</v>
      </c>
      <c r="BJ29" s="14" t="str">
        <f>IFERROR(VLOOKUP(BI29,'CRUCE RIESGOS'!$C$8:$D$160,2,FALSE),"")</f>
        <v/>
      </c>
    </row>
    <row r="30" spans="1:62" x14ac:dyDescent="0.3">
      <c r="N30" s="14" t="str">
        <f>IF(N31&lt;&gt;""," -R","")</f>
        <v/>
      </c>
      <c r="P30" s="14" t="str">
        <f>IF(P31&lt;&gt;""," -R","")</f>
        <v/>
      </c>
      <c r="R30" s="14" t="str">
        <f>IF(R31&lt;&gt;""," -R","")</f>
        <v/>
      </c>
      <c r="T30" s="14" t="str">
        <f>IF(T31&lt;&gt;""," -R","")</f>
        <v/>
      </c>
      <c r="V30" s="14" t="str">
        <f>IF(V31&lt;&gt;""," -R","")</f>
        <v/>
      </c>
      <c r="X30" s="14" t="str">
        <f>IF(X31&lt;&gt;""," -R","")</f>
        <v/>
      </c>
      <c r="Z30" s="14" t="str">
        <f>IF(Z31&lt;&gt;""," -R","")</f>
        <v/>
      </c>
      <c r="AB30" s="14" t="str">
        <f>IF(AB31&lt;&gt;""," -R","")</f>
        <v/>
      </c>
      <c r="AD30" s="14" t="str">
        <f>IF(AD31&lt;&gt;""," -R","")</f>
        <v/>
      </c>
      <c r="AF30" s="14" t="str">
        <f>IF(AF31&lt;&gt;""," -R","")</f>
        <v/>
      </c>
      <c r="AH30" s="14" t="str">
        <f>IF(AH31&lt;&gt;""," -R","")</f>
        <v/>
      </c>
      <c r="AJ30" s="14" t="str">
        <f>IF(AJ31&lt;&gt;""," -R","")</f>
        <v/>
      </c>
      <c r="AL30" s="14" t="str">
        <f>IF(AL31&lt;&gt;""," -R","")</f>
        <v/>
      </c>
      <c r="AN30" s="14" t="str">
        <f>IF(AN31&lt;&gt;""," -R","")</f>
        <v/>
      </c>
      <c r="AP30" s="14" t="str">
        <f>IF(AP31&lt;&gt;""," -R","")</f>
        <v/>
      </c>
      <c r="AR30" s="14" t="str">
        <f>IF(AR31&lt;&gt;""," -R","")</f>
        <v/>
      </c>
      <c r="AT30" s="14" t="str">
        <f>IF(AT31&lt;&gt;""," -R","")</f>
        <v/>
      </c>
      <c r="AV30" s="14" t="str">
        <f>IF(AV31&lt;&gt;""," -R","")</f>
        <v/>
      </c>
      <c r="AX30" s="14" t="str">
        <f>IF(AX31&lt;&gt;""," -R","")</f>
        <v/>
      </c>
      <c r="AZ30" s="14" t="str">
        <f>IF(AZ31&lt;&gt;""," -R","")</f>
        <v/>
      </c>
      <c r="BB30" s="14" t="str">
        <f>IF(BB31&lt;&gt;""," -R","")</f>
        <v/>
      </c>
      <c r="BD30" s="14" t="str">
        <f>IF(BD31&lt;&gt;""," -R","")</f>
        <v/>
      </c>
      <c r="BF30" s="14" t="str">
        <f>IF(BF31&lt;&gt;""," -R","")</f>
        <v/>
      </c>
      <c r="BH30" s="14" t="str">
        <f>IF(BH31&lt;&gt;""," -R","")</f>
        <v/>
      </c>
      <c r="BJ30" s="14" t="str">
        <f>IF(BJ31&lt;&gt;""," -R","")</f>
        <v/>
      </c>
    </row>
    <row r="31" spans="1:62" x14ac:dyDescent="0.3">
      <c r="M31" s="14">
        <v>1.1100000000000001</v>
      </c>
      <c r="N31" s="14" t="str">
        <f>IFERROR(VLOOKUP(M31,'CRUCE RIESGOS'!$C$8:$D$160,2,FALSE),"")</f>
        <v/>
      </c>
      <c r="O31" s="14">
        <v>2.11</v>
      </c>
      <c r="P31" s="14" t="str">
        <f>IFERROR(VLOOKUP(O31,'CRUCE RIESGOS'!$C$8:$D$160,2,FALSE),"")</f>
        <v/>
      </c>
      <c r="Q31" s="14">
        <v>3.11</v>
      </c>
      <c r="R31" s="14" t="str">
        <f>IFERROR(VLOOKUP(Q31,'CRUCE RIESGOS'!$C$8:$D$160,2,FALSE),"")</f>
        <v/>
      </c>
      <c r="S31" s="14">
        <v>4.1100000000000003</v>
      </c>
      <c r="T31" s="14" t="str">
        <f>IFERROR(VLOOKUP(S31,'CRUCE RIESGOS'!$C$8:$D$160,2,FALSE),"")</f>
        <v/>
      </c>
      <c r="U31" s="14">
        <v>5.1100000000000003</v>
      </c>
      <c r="V31" s="14" t="str">
        <f>IFERROR(VLOOKUP(U31,'CRUCE RIESGOS'!$C$8:$D$160,2,FALSE),"")</f>
        <v/>
      </c>
      <c r="W31" s="14">
        <v>6.11</v>
      </c>
      <c r="X31" s="14" t="str">
        <f>IFERROR(VLOOKUP(W31,'CRUCE RIESGOS'!$C$8:$D$160,2,FALSE),"")</f>
        <v/>
      </c>
      <c r="Y31" s="14">
        <v>7.11</v>
      </c>
      <c r="Z31" s="14" t="str">
        <f>IFERROR(VLOOKUP(Y31,'CRUCE RIESGOS'!$C$8:$D$160,2,FALSE),"")</f>
        <v/>
      </c>
      <c r="AA31" s="14">
        <v>8.11</v>
      </c>
      <c r="AB31" s="14" t="str">
        <f>IFERROR(VLOOKUP(AA31,'CRUCE RIESGOS'!$C$8:$D$160,2,FALSE),"")</f>
        <v/>
      </c>
      <c r="AC31" s="14">
        <v>9.11</v>
      </c>
      <c r="AD31" s="14" t="str">
        <f>IFERROR(VLOOKUP(AC31,'CRUCE RIESGOS'!$C$8:$D$160,2,FALSE),"")</f>
        <v/>
      </c>
      <c r="AE31" s="14">
        <v>10.11</v>
      </c>
      <c r="AF31" s="14" t="str">
        <f>IFERROR(VLOOKUP(AE31,'CRUCE RIESGOS'!$C$8:$D$160,2,FALSE),"")</f>
        <v/>
      </c>
      <c r="AG31" s="14">
        <v>11.11</v>
      </c>
      <c r="AH31" s="14" t="str">
        <f>IFERROR(VLOOKUP(AG31,'CRUCE RIESGOS'!$C$8:$D$160,2,FALSE),"")</f>
        <v/>
      </c>
      <c r="AI31" s="14">
        <v>12.11</v>
      </c>
      <c r="AJ31" s="14" t="str">
        <f>IFERROR(VLOOKUP(AI31,'CRUCE RIESGOS'!$C$8:$D$160,2,FALSE),"")</f>
        <v/>
      </c>
      <c r="AK31" s="14">
        <v>13.11</v>
      </c>
      <c r="AL31" s="14" t="str">
        <f>IFERROR(VLOOKUP(AK31,'CRUCE RIESGOS'!$C$8:$D$160,2,FALSE),"")</f>
        <v/>
      </c>
      <c r="AM31" s="14">
        <v>14.11</v>
      </c>
      <c r="AN31" s="14" t="str">
        <f>IFERROR(VLOOKUP(AM31,'CRUCE RIESGOS'!$C$8:$D$160,2,FALSE),"")</f>
        <v/>
      </c>
      <c r="AO31" s="14">
        <v>15.11</v>
      </c>
      <c r="AP31" s="14" t="str">
        <f>IFERROR(VLOOKUP(AO31,'CRUCE RIESGOS'!$C$8:$D$160,2,FALSE),"")</f>
        <v/>
      </c>
      <c r="AQ31" s="14">
        <v>16.11</v>
      </c>
      <c r="AR31" s="14" t="str">
        <f>IFERROR(VLOOKUP(AQ31,'CRUCE RIESGOS'!$C$8:$D$160,2,FALSE),"")</f>
        <v/>
      </c>
      <c r="AS31" s="14">
        <v>17.11</v>
      </c>
      <c r="AT31" s="14" t="str">
        <f>IFERROR(VLOOKUP(AS31,'CRUCE RIESGOS'!$C$8:$D$160,2,FALSE),"")</f>
        <v/>
      </c>
      <c r="AU31" s="14">
        <v>18.11</v>
      </c>
      <c r="AV31" s="14" t="str">
        <f>IFERROR(VLOOKUP(AU31,'CRUCE RIESGOS'!$C$8:$D$160,2,FALSE),"")</f>
        <v/>
      </c>
      <c r="AW31" s="14">
        <v>19.11</v>
      </c>
      <c r="AX31" s="14" t="str">
        <f>IFERROR(VLOOKUP(AW31,'CRUCE RIESGOS'!$C$8:$D$160,2,FALSE),"")</f>
        <v/>
      </c>
      <c r="AY31" s="14">
        <v>20.11</v>
      </c>
      <c r="AZ31" s="14" t="str">
        <f>IFERROR(VLOOKUP(AY31,'CRUCE RIESGOS'!$C$8:$D$160,2,FALSE),"")</f>
        <v/>
      </c>
      <c r="BA31" s="14">
        <v>21.11</v>
      </c>
      <c r="BB31" s="14" t="str">
        <f>IFERROR(VLOOKUP(BA31,'CRUCE RIESGOS'!$C$8:$D$160,2,FALSE),"")</f>
        <v/>
      </c>
      <c r="BC31" s="14">
        <v>22.11</v>
      </c>
      <c r="BD31" s="14" t="str">
        <f>IFERROR(VLOOKUP(BC31,'CRUCE RIESGOS'!$C$8:$D$160,2,FALSE),"")</f>
        <v/>
      </c>
      <c r="BE31" s="14">
        <v>23.11</v>
      </c>
      <c r="BF31" s="14" t="str">
        <f>IFERROR(VLOOKUP(BE31,'CRUCE RIESGOS'!$C$8:$D$160,2,FALSE),"")</f>
        <v/>
      </c>
      <c r="BG31" s="14">
        <v>24.11</v>
      </c>
      <c r="BH31" s="14" t="str">
        <f>IFERROR(VLOOKUP(BG31,'CRUCE RIESGOS'!$C$8:$D$160,2,FALSE),"")</f>
        <v/>
      </c>
      <c r="BI31" s="14">
        <v>25.11</v>
      </c>
      <c r="BJ31" s="14" t="str">
        <f>IFERROR(VLOOKUP(BI31,'CRUCE RIESGOS'!$C$8:$D$160,2,FALSE),"")</f>
        <v/>
      </c>
    </row>
    <row r="32" spans="1:62" x14ac:dyDescent="0.3">
      <c r="N32" s="14" t="str">
        <f>IF(N33&lt;&gt;""," -R","")</f>
        <v/>
      </c>
      <c r="P32" s="14" t="str">
        <f>IF(P33&lt;&gt;""," -R","")</f>
        <v/>
      </c>
      <c r="R32" s="14" t="str">
        <f>IF(R33&lt;&gt;""," -R","")</f>
        <v/>
      </c>
      <c r="T32" s="14" t="str">
        <f>IF(T33&lt;&gt;""," -R","")</f>
        <v/>
      </c>
      <c r="V32" s="14" t="str">
        <f>IF(V33&lt;&gt;""," -R","")</f>
        <v/>
      </c>
      <c r="X32" s="14" t="str">
        <f>IF(X33&lt;&gt;""," -R","")</f>
        <v/>
      </c>
      <c r="Z32" s="14" t="str">
        <f>IF(Z33&lt;&gt;""," -R","")</f>
        <v/>
      </c>
      <c r="AB32" s="14" t="str">
        <f>IF(AB33&lt;&gt;""," -R","")</f>
        <v/>
      </c>
      <c r="AD32" s="14" t="str">
        <f>IF(AD33&lt;&gt;""," -R","")</f>
        <v/>
      </c>
      <c r="AF32" s="14" t="str">
        <f>IF(AF33&lt;&gt;""," -R","")</f>
        <v/>
      </c>
      <c r="AH32" s="14" t="str">
        <f>IF(AH33&lt;&gt;""," -R","")</f>
        <v/>
      </c>
      <c r="AJ32" s="14" t="str">
        <f>IF(AJ33&lt;&gt;""," -R","")</f>
        <v/>
      </c>
      <c r="AL32" s="14" t="str">
        <f>IF(AL33&lt;&gt;""," -R","")</f>
        <v/>
      </c>
      <c r="AN32" s="14" t="str">
        <f>IF(AN33&lt;&gt;""," -R","")</f>
        <v/>
      </c>
      <c r="AP32" s="14" t="str">
        <f>IF(AP33&lt;&gt;""," -R","")</f>
        <v/>
      </c>
      <c r="AR32" s="14" t="str">
        <f>IF(AR33&lt;&gt;""," -R","")</f>
        <v/>
      </c>
      <c r="AT32" s="14" t="str">
        <f>IF(AT33&lt;&gt;""," -R","")</f>
        <v/>
      </c>
      <c r="AV32" s="14" t="str">
        <f>IF(AV33&lt;&gt;""," -R","")</f>
        <v/>
      </c>
      <c r="AX32" s="14" t="str">
        <f>IF(AX33&lt;&gt;""," -R","")</f>
        <v/>
      </c>
      <c r="AZ32" s="14" t="str">
        <f>IF(AZ33&lt;&gt;""," -R","")</f>
        <v/>
      </c>
      <c r="BB32" s="14" t="str">
        <f>IF(BB33&lt;&gt;""," -R","")</f>
        <v/>
      </c>
      <c r="BD32" s="14" t="str">
        <f>IF(BD33&lt;&gt;""," -R","")</f>
        <v/>
      </c>
      <c r="BF32" s="14" t="str">
        <f>IF(BF33&lt;&gt;""," -R","")</f>
        <v/>
      </c>
      <c r="BH32" s="14" t="str">
        <f>IF(BH33&lt;&gt;""," -R","")</f>
        <v/>
      </c>
      <c r="BJ32" s="14" t="str">
        <f>IF(BJ33&lt;&gt;""," -R","")</f>
        <v/>
      </c>
    </row>
    <row r="33" spans="13:62" x14ac:dyDescent="0.3">
      <c r="M33" s="14">
        <v>1.1200000000000001</v>
      </c>
      <c r="N33" s="14" t="str">
        <f>IFERROR(VLOOKUP(M33,'CRUCE RIESGOS'!$C$8:$D$160,2,FALSE),"")</f>
        <v/>
      </c>
      <c r="O33" s="14">
        <v>2.12</v>
      </c>
      <c r="P33" s="14" t="str">
        <f>IFERROR(VLOOKUP(O33,'CRUCE RIESGOS'!$C$8:$D$160,2,FALSE),"")</f>
        <v/>
      </c>
      <c r="Q33" s="14">
        <v>3.12</v>
      </c>
      <c r="R33" s="14" t="str">
        <f>IFERROR(VLOOKUP(Q33,'CRUCE RIESGOS'!$C$8:$D$160,2,FALSE),"")</f>
        <v/>
      </c>
      <c r="S33" s="14">
        <v>4.12</v>
      </c>
      <c r="T33" s="14" t="str">
        <f>IFERROR(VLOOKUP(S33,'CRUCE RIESGOS'!$C$8:$D$160,2,FALSE),"")</f>
        <v/>
      </c>
      <c r="U33" s="14">
        <v>5.12</v>
      </c>
      <c r="V33" s="14" t="str">
        <f>IFERROR(VLOOKUP(U33,'CRUCE RIESGOS'!$C$8:$D$160,2,FALSE),"")</f>
        <v/>
      </c>
      <c r="W33" s="14">
        <v>6.12</v>
      </c>
      <c r="X33" s="14" t="str">
        <f>IFERROR(VLOOKUP(W33,'CRUCE RIESGOS'!$C$8:$D$160,2,FALSE),"")</f>
        <v/>
      </c>
      <c r="Y33" s="14">
        <v>7.12</v>
      </c>
      <c r="Z33" s="14" t="str">
        <f>IFERROR(VLOOKUP(Y33,'CRUCE RIESGOS'!$C$8:$D$160,2,FALSE),"")</f>
        <v/>
      </c>
      <c r="AA33" s="14">
        <v>8.1199999999999992</v>
      </c>
      <c r="AB33" s="14" t="str">
        <f>IFERROR(VLOOKUP(AA33,'CRUCE RIESGOS'!$C$8:$D$160,2,FALSE),"")</f>
        <v/>
      </c>
      <c r="AC33" s="14">
        <v>9.1199999999999992</v>
      </c>
      <c r="AD33" s="14" t="str">
        <f>IFERROR(VLOOKUP(AC33,'CRUCE RIESGOS'!$C$8:$D$160,2,FALSE),"")</f>
        <v/>
      </c>
      <c r="AE33" s="14">
        <v>10.119999999999999</v>
      </c>
      <c r="AF33" s="14" t="str">
        <f>IFERROR(VLOOKUP(AE33,'CRUCE RIESGOS'!$C$8:$D$160,2,FALSE),"")</f>
        <v/>
      </c>
      <c r="AG33" s="14">
        <v>11.12</v>
      </c>
      <c r="AH33" s="14" t="str">
        <f>IFERROR(VLOOKUP(AG33,'CRUCE RIESGOS'!$C$8:$D$160,2,FALSE),"")</f>
        <v/>
      </c>
      <c r="AI33" s="14">
        <v>12.12</v>
      </c>
      <c r="AJ33" s="14" t="str">
        <f>IFERROR(VLOOKUP(AI33,'CRUCE RIESGOS'!$C$8:$D$160,2,FALSE),"")</f>
        <v/>
      </c>
      <c r="AK33" s="14">
        <v>13.12</v>
      </c>
      <c r="AL33" s="14" t="str">
        <f>IFERROR(VLOOKUP(AK33,'CRUCE RIESGOS'!$C$8:$D$160,2,FALSE),"")</f>
        <v/>
      </c>
      <c r="AM33" s="14">
        <v>14.12</v>
      </c>
      <c r="AN33" s="14" t="str">
        <f>IFERROR(VLOOKUP(AM33,'CRUCE RIESGOS'!$C$8:$D$160,2,FALSE),"")</f>
        <v/>
      </c>
      <c r="AO33" s="14">
        <v>15.12</v>
      </c>
      <c r="AP33" s="14" t="str">
        <f>IFERROR(VLOOKUP(AO33,'CRUCE RIESGOS'!$C$8:$D$160,2,FALSE),"")</f>
        <v/>
      </c>
      <c r="AQ33" s="14">
        <v>16.12</v>
      </c>
      <c r="AR33" s="14" t="str">
        <f>IFERROR(VLOOKUP(AQ33,'CRUCE RIESGOS'!$C$8:$D$160,2,FALSE),"")</f>
        <v/>
      </c>
      <c r="AS33" s="14">
        <v>17.12</v>
      </c>
      <c r="AT33" s="14" t="str">
        <f>IFERROR(VLOOKUP(AS33,'CRUCE RIESGOS'!$C$8:$D$160,2,FALSE),"")</f>
        <v/>
      </c>
      <c r="AU33" s="14">
        <v>18.12</v>
      </c>
      <c r="AV33" s="14" t="str">
        <f>IFERROR(VLOOKUP(AU33,'CRUCE RIESGOS'!$C$8:$D$160,2,FALSE),"")</f>
        <v/>
      </c>
      <c r="AW33" s="14">
        <v>19.12</v>
      </c>
      <c r="AX33" s="14" t="str">
        <f>IFERROR(VLOOKUP(AW33,'CRUCE RIESGOS'!$C$8:$D$160,2,FALSE),"")</f>
        <v/>
      </c>
      <c r="AY33" s="14">
        <v>20.12</v>
      </c>
      <c r="AZ33" s="14" t="str">
        <f>IFERROR(VLOOKUP(AY33,'CRUCE RIESGOS'!$C$8:$D$160,2,FALSE),"")</f>
        <v/>
      </c>
      <c r="BA33" s="14">
        <v>21.12</v>
      </c>
      <c r="BB33" s="14" t="str">
        <f>IFERROR(VLOOKUP(BA33,'CRUCE RIESGOS'!$C$8:$D$160,2,FALSE),"")</f>
        <v/>
      </c>
      <c r="BC33" s="14">
        <v>22.12</v>
      </c>
      <c r="BD33" s="14" t="str">
        <f>IFERROR(VLOOKUP(BC33,'CRUCE RIESGOS'!$C$8:$D$160,2,FALSE),"")</f>
        <v/>
      </c>
      <c r="BE33" s="14">
        <v>23.12</v>
      </c>
      <c r="BF33" s="14" t="str">
        <f>IFERROR(VLOOKUP(BE33,'CRUCE RIESGOS'!$C$8:$D$160,2,FALSE),"")</f>
        <v/>
      </c>
      <c r="BG33" s="14">
        <v>24.12</v>
      </c>
      <c r="BH33" s="14" t="str">
        <f>IFERROR(VLOOKUP(BG33,'CRUCE RIESGOS'!$C$8:$D$160,2,FALSE),"")</f>
        <v/>
      </c>
      <c r="BI33" s="14">
        <v>25.12</v>
      </c>
      <c r="BJ33" s="14" t="str">
        <f>IFERROR(VLOOKUP(BI33,'CRUCE RIESGOS'!$C$8:$D$160,2,FALSE),"")</f>
        <v/>
      </c>
    </row>
    <row r="34" spans="13:62" x14ac:dyDescent="0.3">
      <c r="N34" s="14" t="str">
        <f>IF(N35&lt;&gt;""," -R","")</f>
        <v/>
      </c>
      <c r="P34" s="14" t="str">
        <f>IF(P35&lt;&gt;""," -R","")</f>
        <v/>
      </c>
      <c r="R34" s="14" t="str">
        <f>IF(R35&lt;&gt;""," -R","")</f>
        <v/>
      </c>
      <c r="T34" s="14" t="str">
        <f>IF(T35&lt;&gt;""," -R","")</f>
        <v/>
      </c>
      <c r="V34" s="14" t="str">
        <f>IF(V35&lt;&gt;""," -R","")</f>
        <v/>
      </c>
      <c r="X34" s="14" t="str">
        <f>IF(X35&lt;&gt;""," -R","")</f>
        <v/>
      </c>
      <c r="Z34" s="14" t="str">
        <f>IF(Z35&lt;&gt;""," -R","")</f>
        <v/>
      </c>
      <c r="AB34" s="14" t="str">
        <f>IF(AB35&lt;&gt;""," -R","")</f>
        <v/>
      </c>
      <c r="AD34" s="14" t="str">
        <f>IF(AD35&lt;&gt;""," -R","")</f>
        <v/>
      </c>
      <c r="AF34" s="14" t="str">
        <f>IF(AF35&lt;&gt;""," -R","")</f>
        <v/>
      </c>
      <c r="AH34" s="14" t="str">
        <f>IF(AH35&lt;&gt;""," -R","")</f>
        <v/>
      </c>
      <c r="AJ34" s="14" t="str">
        <f>IF(AJ35&lt;&gt;""," -R","")</f>
        <v/>
      </c>
      <c r="AL34" s="14" t="str">
        <f>IF(AL35&lt;&gt;""," -R","")</f>
        <v/>
      </c>
      <c r="AN34" s="14" t="str">
        <f>IF(AN35&lt;&gt;""," -R","")</f>
        <v/>
      </c>
      <c r="AP34" s="14" t="str">
        <f>IF(AP35&lt;&gt;""," -R","")</f>
        <v/>
      </c>
      <c r="AR34" s="14" t="str">
        <f>IF(AR35&lt;&gt;""," -R","")</f>
        <v/>
      </c>
      <c r="AT34" s="14" t="str">
        <f>IF(AT35&lt;&gt;""," -R","")</f>
        <v/>
      </c>
      <c r="AV34" s="14" t="str">
        <f>IF(AV35&lt;&gt;""," -R","")</f>
        <v/>
      </c>
      <c r="AX34" s="14" t="str">
        <f>IF(AX35&lt;&gt;""," -R","")</f>
        <v/>
      </c>
      <c r="AZ34" s="14" t="str">
        <f>IF(AZ35&lt;&gt;""," -R","")</f>
        <v/>
      </c>
      <c r="BB34" s="14" t="str">
        <f>IF(BB35&lt;&gt;""," -R","")</f>
        <v/>
      </c>
      <c r="BD34" s="14" t="str">
        <f>IF(BD35&lt;&gt;""," -R","")</f>
        <v/>
      </c>
      <c r="BF34" s="14" t="str">
        <f>IF(BF35&lt;&gt;""," -R","")</f>
        <v/>
      </c>
      <c r="BH34" s="14" t="str">
        <f>IF(BH35&lt;&gt;""," -R","")</f>
        <v/>
      </c>
      <c r="BJ34" s="14" t="str">
        <f>IF(BJ35&lt;&gt;""," -R","")</f>
        <v/>
      </c>
    </row>
    <row r="35" spans="13:62" x14ac:dyDescent="0.3">
      <c r="M35" s="14">
        <v>1.1299999999999999</v>
      </c>
      <c r="N35" s="14" t="str">
        <f>IFERROR(VLOOKUP(M35,'CRUCE RIESGOS'!$C$8:$D$160,2,FALSE),"")</f>
        <v/>
      </c>
      <c r="O35" s="14">
        <v>2.13</v>
      </c>
      <c r="P35" s="14" t="str">
        <f>IFERROR(VLOOKUP(O35,'CRUCE RIESGOS'!$C$8:$D$160,2,FALSE),"")</f>
        <v/>
      </c>
      <c r="Q35" s="14">
        <v>3.13</v>
      </c>
      <c r="R35" s="14" t="str">
        <f>IFERROR(VLOOKUP(Q35,'CRUCE RIESGOS'!$C$8:$D$160,2,FALSE),"")</f>
        <v/>
      </c>
      <c r="S35" s="14">
        <v>4.13</v>
      </c>
      <c r="T35" s="14" t="str">
        <f>IFERROR(VLOOKUP(S35,'CRUCE RIESGOS'!$C$8:$D$160,2,FALSE),"")</f>
        <v/>
      </c>
      <c r="U35" s="14">
        <v>5.13</v>
      </c>
      <c r="V35" s="14" t="str">
        <f>IFERROR(VLOOKUP(U35,'CRUCE RIESGOS'!$C$8:$D$160,2,FALSE),"")</f>
        <v/>
      </c>
      <c r="W35" s="14">
        <v>6.13</v>
      </c>
      <c r="X35" s="14" t="str">
        <f>IFERROR(VLOOKUP(W35,'CRUCE RIESGOS'!$C$8:$D$160,2,FALSE),"")</f>
        <v/>
      </c>
      <c r="Y35" s="14">
        <v>7.13</v>
      </c>
      <c r="Z35" s="14" t="str">
        <f>IFERROR(VLOOKUP(Y35,'CRUCE RIESGOS'!$C$8:$D$160,2,FALSE),"")</f>
        <v/>
      </c>
      <c r="AA35" s="14">
        <v>8.1300000000000008</v>
      </c>
      <c r="AB35" s="14" t="str">
        <f>IFERROR(VLOOKUP(AA35,'CRUCE RIESGOS'!$C$8:$D$160,2,FALSE),"")</f>
        <v/>
      </c>
      <c r="AC35" s="14">
        <v>9.1300000000000008</v>
      </c>
      <c r="AD35" s="14" t="str">
        <f>IFERROR(VLOOKUP(AC35,'CRUCE RIESGOS'!$C$8:$D$160,2,FALSE),"")</f>
        <v/>
      </c>
      <c r="AE35" s="14">
        <v>10.130000000000001</v>
      </c>
      <c r="AF35" s="14" t="str">
        <f>IFERROR(VLOOKUP(AE35,'CRUCE RIESGOS'!$C$8:$D$160,2,FALSE),"")</f>
        <v/>
      </c>
      <c r="AG35" s="14">
        <v>11.13</v>
      </c>
      <c r="AH35" s="14" t="str">
        <f>IFERROR(VLOOKUP(AG35,'CRUCE RIESGOS'!$C$8:$D$160,2,FALSE),"")</f>
        <v/>
      </c>
      <c r="AI35" s="14">
        <v>12.13</v>
      </c>
      <c r="AJ35" s="14" t="str">
        <f>IFERROR(VLOOKUP(AI35,'CRUCE RIESGOS'!$C$8:$D$160,2,FALSE),"")</f>
        <v/>
      </c>
      <c r="AK35" s="14">
        <v>13.13</v>
      </c>
      <c r="AL35" s="14" t="str">
        <f>IFERROR(VLOOKUP(AK35,'CRUCE RIESGOS'!$C$8:$D$160,2,FALSE),"")</f>
        <v/>
      </c>
      <c r="AM35" s="14">
        <v>14.13</v>
      </c>
      <c r="AN35" s="14" t="str">
        <f>IFERROR(VLOOKUP(AM35,'CRUCE RIESGOS'!$C$8:$D$160,2,FALSE),"")</f>
        <v/>
      </c>
      <c r="AO35" s="14">
        <v>15.13</v>
      </c>
      <c r="AP35" s="14" t="str">
        <f>IFERROR(VLOOKUP(AO35,'CRUCE RIESGOS'!$C$8:$D$160,2,FALSE),"")</f>
        <v/>
      </c>
      <c r="AQ35" s="14">
        <v>16.13</v>
      </c>
      <c r="AR35" s="14" t="str">
        <f>IFERROR(VLOOKUP(AQ35,'CRUCE RIESGOS'!$C$8:$D$160,2,FALSE),"")</f>
        <v/>
      </c>
      <c r="AS35" s="14">
        <v>17.13</v>
      </c>
      <c r="AT35" s="14" t="str">
        <f>IFERROR(VLOOKUP(AS35,'CRUCE RIESGOS'!$C$8:$D$160,2,FALSE),"")</f>
        <v/>
      </c>
      <c r="AU35" s="14">
        <v>18.13</v>
      </c>
      <c r="AV35" s="14" t="str">
        <f>IFERROR(VLOOKUP(AU35,'CRUCE RIESGOS'!$C$8:$D$160,2,FALSE),"")</f>
        <v/>
      </c>
      <c r="AW35" s="14">
        <v>19.13</v>
      </c>
      <c r="AX35" s="14" t="str">
        <f>IFERROR(VLOOKUP(AW35,'CRUCE RIESGOS'!$C$8:$D$160,2,FALSE),"")</f>
        <v/>
      </c>
      <c r="AY35" s="14">
        <v>20.13</v>
      </c>
      <c r="AZ35" s="14" t="str">
        <f>IFERROR(VLOOKUP(AY35,'CRUCE RIESGOS'!$C$8:$D$160,2,FALSE),"")</f>
        <v/>
      </c>
      <c r="BA35" s="14">
        <v>21.13</v>
      </c>
      <c r="BB35" s="14" t="str">
        <f>IFERROR(VLOOKUP(BA35,'CRUCE RIESGOS'!$C$8:$D$160,2,FALSE),"")</f>
        <v/>
      </c>
      <c r="BC35" s="14">
        <v>22.13</v>
      </c>
      <c r="BD35" s="14" t="str">
        <f>IFERROR(VLOOKUP(BC35,'CRUCE RIESGOS'!$C$8:$D$160,2,FALSE),"")</f>
        <v/>
      </c>
      <c r="BE35" s="14">
        <v>23.13</v>
      </c>
      <c r="BF35" s="14" t="str">
        <f>IFERROR(VLOOKUP(BE35,'CRUCE RIESGOS'!$C$8:$D$160,2,FALSE),"")</f>
        <v/>
      </c>
      <c r="BG35" s="14">
        <v>24.13</v>
      </c>
      <c r="BH35" s="14" t="str">
        <f>IFERROR(VLOOKUP(BG35,'CRUCE RIESGOS'!$C$8:$D$160,2,FALSE),"")</f>
        <v/>
      </c>
      <c r="BI35" s="14">
        <v>25.13</v>
      </c>
      <c r="BJ35" s="14" t="str">
        <f>IFERROR(VLOOKUP(BI35,'CRUCE RIESGOS'!$C$8:$D$160,2,FALSE),"")</f>
        <v/>
      </c>
    </row>
    <row r="36" spans="13:62" x14ac:dyDescent="0.3">
      <c r="N36" s="14" t="str">
        <f>IF(N37&lt;&gt;""," -R","")</f>
        <v/>
      </c>
      <c r="P36" s="14" t="str">
        <f>IF(P37&lt;&gt;""," -R","")</f>
        <v/>
      </c>
      <c r="R36" s="14" t="str">
        <f>IF(R37&lt;&gt;""," -R","")</f>
        <v/>
      </c>
      <c r="T36" s="14" t="str">
        <f>IF(T37&lt;&gt;""," -R","")</f>
        <v/>
      </c>
      <c r="V36" s="14" t="str">
        <f>IF(V37&lt;&gt;""," -R","")</f>
        <v/>
      </c>
      <c r="X36" s="14" t="str">
        <f>IF(X37&lt;&gt;""," -R","")</f>
        <v/>
      </c>
      <c r="Z36" s="14" t="str">
        <f>IF(Z37&lt;&gt;""," -R","")</f>
        <v/>
      </c>
      <c r="AB36" s="14" t="str">
        <f>IF(AB37&lt;&gt;""," -R","")</f>
        <v/>
      </c>
      <c r="AD36" s="14" t="str">
        <f>IF(AD37&lt;&gt;""," -R","")</f>
        <v/>
      </c>
      <c r="AF36" s="14" t="str">
        <f>IF(AF37&lt;&gt;""," -R","")</f>
        <v/>
      </c>
      <c r="AH36" s="14" t="str">
        <f>IF(AH37&lt;&gt;""," -R","")</f>
        <v/>
      </c>
      <c r="AJ36" s="14" t="str">
        <f>IF(AJ37&lt;&gt;""," -R","")</f>
        <v/>
      </c>
      <c r="AL36" s="14" t="str">
        <f>IF(AL37&lt;&gt;""," -R","")</f>
        <v/>
      </c>
      <c r="AN36" s="14" t="str">
        <f>IF(AN37&lt;&gt;""," -R","")</f>
        <v/>
      </c>
      <c r="AP36" s="14" t="str">
        <f>IF(AP37&lt;&gt;""," -R","")</f>
        <v/>
      </c>
      <c r="AR36" s="14" t="str">
        <f>IF(AR37&lt;&gt;""," -R","")</f>
        <v/>
      </c>
      <c r="AT36" s="14" t="str">
        <f>IF(AT37&lt;&gt;""," -R","")</f>
        <v/>
      </c>
      <c r="AV36" s="14" t="str">
        <f>IF(AV37&lt;&gt;""," -R","")</f>
        <v/>
      </c>
      <c r="AX36" s="14" t="str">
        <f>IF(AX37&lt;&gt;""," -R","")</f>
        <v/>
      </c>
      <c r="AZ36" s="14" t="str">
        <f>IF(AZ37&lt;&gt;""," -R","")</f>
        <v/>
      </c>
      <c r="BB36" s="14" t="str">
        <f>IF(BB37&lt;&gt;""," -R","")</f>
        <v/>
      </c>
      <c r="BD36" s="14" t="str">
        <f>IF(BD37&lt;&gt;""," -R","")</f>
        <v/>
      </c>
      <c r="BF36" s="14" t="str">
        <f>IF(BF37&lt;&gt;""," -R","")</f>
        <v/>
      </c>
      <c r="BH36" s="14" t="str">
        <f>IF(BH37&lt;&gt;""," -R","")</f>
        <v/>
      </c>
      <c r="BJ36" s="14" t="str">
        <f>IF(BJ37&lt;&gt;""," -R","")</f>
        <v/>
      </c>
    </row>
    <row r="37" spans="13:62" x14ac:dyDescent="0.3">
      <c r="M37" s="14">
        <v>1.1399999999999999</v>
      </c>
      <c r="N37" s="14" t="str">
        <f>IFERROR(VLOOKUP(M37,'CRUCE RIESGOS'!$C$8:$D$160,2,FALSE),"")</f>
        <v/>
      </c>
      <c r="O37" s="14">
        <v>2.14</v>
      </c>
      <c r="P37" s="14" t="str">
        <f>IFERROR(VLOOKUP(O37,'CRUCE RIESGOS'!$C$8:$D$160,2,FALSE),"")</f>
        <v/>
      </c>
      <c r="Q37" s="14">
        <v>3.14</v>
      </c>
      <c r="R37" s="14" t="str">
        <f>IFERROR(VLOOKUP(Q37,'CRUCE RIESGOS'!$C$8:$D$160,2,FALSE),"")</f>
        <v/>
      </c>
      <c r="S37" s="14">
        <v>4.1399999999999997</v>
      </c>
      <c r="T37" s="14" t="str">
        <f>IFERROR(VLOOKUP(S37,'CRUCE RIESGOS'!$C$8:$D$160,2,FALSE),"")</f>
        <v/>
      </c>
      <c r="U37" s="14">
        <v>5.14</v>
      </c>
      <c r="V37" s="14" t="str">
        <f>IFERROR(VLOOKUP(U37,'CRUCE RIESGOS'!$C$8:$D$160,2,FALSE),"")</f>
        <v/>
      </c>
      <c r="W37" s="14">
        <v>6.14</v>
      </c>
      <c r="X37" s="14" t="str">
        <f>IFERROR(VLOOKUP(W37,'CRUCE RIESGOS'!$C$8:$D$160,2,FALSE),"")</f>
        <v/>
      </c>
      <c r="Y37" s="14">
        <v>7.14</v>
      </c>
      <c r="Z37" s="14" t="str">
        <f>IFERROR(VLOOKUP(Y37,'CRUCE RIESGOS'!$C$8:$D$160,2,FALSE),"")</f>
        <v/>
      </c>
      <c r="AA37" s="14">
        <v>8.14</v>
      </c>
      <c r="AB37" s="14" t="str">
        <f>IFERROR(VLOOKUP(AA37,'CRUCE RIESGOS'!$C$8:$D$160,2,FALSE),"")</f>
        <v/>
      </c>
      <c r="AC37" s="14">
        <v>9.14</v>
      </c>
      <c r="AD37" s="14" t="str">
        <f>IFERROR(VLOOKUP(AC37,'CRUCE RIESGOS'!$C$8:$D$160,2,FALSE),"")</f>
        <v/>
      </c>
      <c r="AE37" s="14">
        <v>10.14</v>
      </c>
      <c r="AF37" s="14" t="str">
        <f>IFERROR(VLOOKUP(AE37,'CRUCE RIESGOS'!$C$8:$D$160,2,FALSE),"")</f>
        <v/>
      </c>
      <c r="AG37" s="14">
        <v>11.14</v>
      </c>
      <c r="AH37" s="14" t="str">
        <f>IFERROR(VLOOKUP(AG37,'CRUCE RIESGOS'!$C$8:$D$160,2,FALSE),"")</f>
        <v/>
      </c>
      <c r="AI37" s="14">
        <v>12.14</v>
      </c>
      <c r="AJ37" s="14" t="str">
        <f>IFERROR(VLOOKUP(AI37,'CRUCE RIESGOS'!$C$8:$D$160,2,FALSE),"")</f>
        <v/>
      </c>
      <c r="AK37" s="14">
        <v>13.14</v>
      </c>
      <c r="AL37" s="14" t="str">
        <f>IFERROR(VLOOKUP(AK37,'CRUCE RIESGOS'!$C$8:$D$160,2,FALSE),"")</f>
        <v/>
      </c>
      <c r="AM37" s="14">
        <v>14.14</v>
      </c>
      <c r="AN37" s="14" t="str">
        <f>IFERROR(VLOOKUP(AM37,'CRUCE RIESGOS'!$C$8:$D$160,2,FALSE),"")</f>
        <v/>
      </c>
      <c r="AO37" s="14">
        <v>15.14</v>
      </c>
      <c r="AP37" s="14" t="str">
        <f>IFERROR(VLOOKUP(AO37,'CRUCE RIESGOS'!$C$8:$D$160,2,FALSE),"")</f>
        <v/>
      </c>
      <c r="AQ37" s="14">
        <v>16.14</v>
      </c>
      <c r="AR37" s="14" t="str">
        <f>IFERROR(VLOOKUP(AQ37,'CRUCE RIESGOS'!$C$8:$D$160,2,FALSE),"")</f>
        <v/>
      </c>
      <c r="AS37" s="14">
        <v>17.14</v>
      </c>
      <c r="AT37" s="14" t="str">
        <f>IFERROR(VLOOKUP(AS37,'CRUCE RIESGOS'!$C$8:$D$160,2,FALSE),"")</f>
        <v/>
      </c>
      <c r="AU37" s="14">
        <v>18.14</v>
      </c>
      <c r="AV37" s="14" t="str">
        <f>IFERROR(VLOOKUP(AU37,'CRUCE RIESGOS'!$C$8:$D$160,2,FALSE),"")</f>
        <v/>
      </c>
      <c r="AW37" s="14">
        <v>19.14</v>
      </c>
      <c r="AX37" s="14" t="str">
        <f>IFERROR(VLOOKUP(AW37,'CRUCE RIESGOS'!$C$8:$D$160,2,FALSE),"")</f>
        <v/>
      </c>
      <c r="AY37" s="14">
        <v>20.14</v>
      </c>
      <c r="AZ37" s="14" t="str">
        <f>IFERROR(VLOOKUP(AY37,'CRUCE RIESGOS'!$C$8:$D$160,2,FALSE),"")</f>
        <v/>
      </c>
      <c r="BA37" s="14">
        <v>21.14</v>
      </c>
      <c r="BB37" s="14" t="str">
        <f>IFERROR(VLOOKUP(BA37,'CRUCE RIESGOS'!$C$8:$D$160,2,FALSE),"")</f>
        <v/>
      </c>
      <c r="BC37" s="14">
        <v>22.14</v>
      </c>
      <c r="BD37" s="14" t="str">
        <f>IFERROR(VLOOKUP(BC37,'CRUCE RIESGOS'!$C$8:$D$160,2,FALSE),"")</f>
        <v/>
      </c>
      <c r="BE37" s="14">
        <v>23.14</v>
      </c>
      <c r="BF37" s="14" t="str">
        <f>IFERROR(VLOOKUP(BE37,'CRUCE RIESGOS'!$C$8:$D$160,2,FALSE),"")</f>
        <v/>
      </c>
      <c r="BG37" s="14">
        <v>24.14</v>
      </c>
      <c r="BH37" s="14" t="str">
        <f>IFERROR(VLOOKUP(BG37,'CRUCE RIESGOS'!$C$8:$D$160,2,FALSE),"")</f>
        <v/>
      </c>
      <c r="BI37" s="14">
        <v>25.14</v>
      </c>
      <c r="BJ37" s="14" t="str">
        <f>IFERROR(VLOOKUP(BI37,'CRUCE RIESGOS'!$C$8:$D$160,2,FALSE),"")</f>
        <v/>
      </c>
    </row>
    <row r="38" spans="13:62" x14ac:dyDescent="0.3">
      <c r="N38" s="14" t="str">
        <f>IF(N39&lt;&gt;""," -R","")</f>
        <v/>
      </c>
      <c r="P38" s="14" t="str">
        <f>IF(P39&lt;&gt;""," -R","")</f>
        <v/>
      </c>
      <c r="R38" s="14" t="str">
        <f>IF(R39&lt;&gt;""," -R","")</f>
        <v/>
      </c>
      <c r="T38" s="14" t="str">
        <f>IF(T39&lt;&gt;""," -R","")</f>
        <v/>
      </c>
      <c r="V38" s="14" t="str">
        <f>IF(V39&lt;&gt;""," -R","")</f>
        <v/>
      </c>
      <c r="X38" s="14" t="str">
        <f>IF(X39&lt;&gt;""," -R","")</f>
        <v/>
      </c>
      <c r="Z38" s="14" t="str">
        <f>IF(Z39&lt;&gt;""," -R","")</f>
        <v/>
      </c>
      <c r="AB38" s="14" t="str">
        <f>IF(AB39&lt;&gt;""," -R","")</f>
        <v/>
      </c>
      <c r="AD38" s="14" t="str">
        <f>IF(AD39&lt;&gt;""," -R","")</f>
        <v/>
      </c>
      <c r="AF38" s="14" t="str">
        <f>IF(AF39&lt;&gt;""," -R","")</f>
        <v/>
      </c>
      <c r="AH38" s="14" t="str">
        <f>IF(AH39&lt;&gt;""," -R","")</f>
        <v/>
      </c>
      <c r="AJ38" s="14" t="str">
        <f>IF(AJ39&lt;&gt;""," -R","")</f>
        <v/>
      </c>
      <c r="AL38" s="14" t="str">
        <f>IF(AL39&lt;&gt;""," -R","")</f>
        <v/>
      </c>
      <c r="AN38" s="14" t="str">
        <f>IF(AN39&lt;&gt;""," -R","")</f>
        <v/>
      </c>
      <c r="AP38" s="14" t="str">
        <f>IF(AP39&lt;&gt;""," -R","")</f>
        <v/>
      </c>
      <c r="AR38" s="14" t="str">
        <f>IF(AR39&lt;&gt;""," -R","")</f>
        <v/>
      </c>
      <c r="AT38" s="14" t="str">
        <f>IF(AT39&lt;&gt;""," -R","")</f>
        <v/>
      </c>
      <c r="AV38" s="14" t="str">
        <f>IF(AV39&lt;&gt;""," -R","")</f>
        <v/>
      </c>
      <c r="AX38" s="14" t="str">
        <f>IF(AX39&lt;&gt;""," -R","")</f>
        <v/>
      </c>
      <c r="AZ38" s="14" t="str">
        <f>IF(AZ39&lt;&gt;""," -R","")</f>
        <v/>
      </c>
      <c r="BB38" s="14" t="str">
        <f>IF(BB39&lt;&gt;""," -R","")</f>
        <v/>
      </c>
      <c r="BD38" s="14" t="str">
        <f>IF(BD39&lt;&gt;""," -R","")</f>
        <v/>
      </c>
      <c r="BF38" s="14" t="str">
        <f>IF(BF39&lt;&gt;""," -R","")</f>
        <v/>
      </c>
      <c r="BH38" s="14" t="str">
        <f>IF(BH39&lt;&gt;""," -R","")</f>
        <v/>
      </c>
      <c r="BJ38" s="14" t="str">
        <f>IF(BJ39&lt;&gt;""," -R","")</f>
        <v/>
      </c>
    </row>
    <row r="39" spans="13:62" x14ac:dyDescent="0.3">
      <c r="M39" s="14">
        <v>1.1499999999999999</v>
      </c>
      <c r="N39" s="14" t="str">
        <f>IFERROR(VLOOKUP(M39,'CRUCE RIESGOS'!$C$8:$D$160,2,FALSE),"")</f>
        <v/>
      </c>
      <c r="O39" s="14">
        <v>2.15</v>
      </c>
      <c r="P39" s="14" t="str">
        <f>IFERROR(VLOOKUP(O39,'CRUCE RIESGOS'!$C$8:$D$160,2,FALSE),"")</f>
        <v/>
      </c>
      <c r="Q39" s="14">
        <v>3.15</v>
      </c>
      <c r="R39" s="14" t="str">
        <f>IFERROR(VLOOKUP(Q39,'CRUCE RIESGOS'!$C$8:$D$160,2,FALSE),"")</f>
        <v/>
      </c>
      <c r="S39" s="14">
        <v>4.1500000000000004</v>
      </c>
      <c r="T39" s="14" t="str">
        <f>IFERROR(VLOOKUP(S39,'CRUCE RIESGOS'!$C$8:$D$160,2,FALSE),"")</f>
        <v/>
      </c>
      <c r="U39" s="14">
        <v>5.15</v>
      </c>
      <c r="V39" s="14" t="str">
        <f>IFERROR(VLOOKUP(U39,'CRUCE RIESGOS'!$C$8:$D$160,2,FALSE),"")</f>
        <v/>
      </c>
      <c r="W39" s="14">
        <v>6.15</v>
      </c>
      <c r="X39" s="14" t="str">
        <f>IFERROR(VLOOKUP(W39,'CRUCE RIESGOS'!$C$8:$D$160,2,FALSE),"")</f>
        <v/>
      </c>
      <c r="Y39" s="14">
        <v>7.15</v>
      </c>
      <c r="Z39" s="14" t="str">
        <f>IFERROR(VLOOKUP(Y39,'CRUCE RIESGOS'!$C$8:$D$160,2,FALSE),"")</f>
        <v/>
      </c>
      <c r="AA39" s="14">
        <v>8.15</v>
      </c>
      <c r="AB39" s="14" t="str">
        <f>IFERROR(VLOOKUP(AA39,'CRUCE RIESGOS'!$C$8:$D$160,2,FALSE),"")</f>
        <v/>
      </c>
      <c r="AC39" s="14">
        <v>9.15</v>
      </c>
      <c r="AD39" s="14" t="str">
        <f>IFERROR(VLOOKUP(AC39,'CRUCE RIESGOS'!$C$8:$D$160,2,FALSE),"")</f>
        <v/>
      </c>
      <c r="AE39" s="14">
        <v>10.15</v>
      </c>
      <c r="AF39" s="14" t="str">
        <f>IFERROR(VLOOKUP(AE39,'CRUCE RIESGOS'!$C$8:$D$160,2,FALSE),"")</f>
        <v/>
      </c>
      <c r="AG39" s="14">
        <v>11.15</v>
      </c>
      <c r="AH39" s="14" t="str">
        <f>IFERROR(VLOOKUP(AG39,'CRUCE RIESGOS'!$C$8:$D$160,2,FALSE),"")</f>
        <v/>
      </c>
      <c r="AI39" s="14">
        <v>12.15</v>
      </c>
      <c r="AJ39" s="14" t="str">
        <f>IFERROR(VLOOKUP(AI39,'CRUCE RIESGOS'!$C$8:$D$160,2,FALSE),"")</f>
        <v/>
      </c>
      <c r="AK39" s="14">
        <v>13.15</v>
      </c>
      <c r="AL39" s="14" t="str">
        <f>IFERROR(VLOOKUP(AK39,'CRUCE RIESGOS'!$C$8:$D$160,2,FALSE),"")</f>
        <v/>
      </c>
      <c r="AM39" s="14">
        <v>14.15</v>
      </c>
      <c r="AN39" s="14" t="str">
        <f>IFERROR(VLOOKUP(AM39,'CRUCE RIESGOS'!$C$8:$D$160,2,FALSE),"")</f>
        <v/>
      </c>
      <c r="AO39" s="14">
        <v>15.15</v>
      </c>
      <c r="AP39" s="14" t="str">
        <f>IFERROR(VLOOKUP(AO39,'CRUCE RIESGOS'!$C$8:$D$160,2,FALSE),"")</f>
        <v/>
      </c>
      <c r="AQ39" s="14">
        <v>16.149999999999999</v>
      </c>
      <c r="AR39" s="14" t="str">
        <f>IFERROR(VLOOKUP(AQ39,'CRUCE RIESGOS'!$C$8:$D$160,2,FALSE),"")</f>
        <v/>
      </c>
      <c r="AS39" s="14">
        <v>17.149999999999999</v>
      </c>
      <c r="AT39" s="14" t="str">
        <f>IFERROR(VLOOKUP(AS39,'CRUCE RIESGOS'!$C$8:$D$160,2,FALSE),"")</f>
        <v/>
      </c>
      <c r="AU39" s="14">
        <v>18.149999999999999</v>
      </c>
      <c r="AV39" s="14" t="str">
        <f>IFERROR(VLOOKUP(AU39,'CRUCE RIESGOS'!$C$8:$D$160,2,FALSE),"")</f>
        <v/>
      </c>
      <c r="AW39" s="14">
        <v>19.149999999999999</v>
      </c>
      <c r="AX39" s="14" t="str">
        <f>IFERROR(VLOOKUP(AW39,'CRUCE RIESGOS'!$C$8:$D$160,2,FALSE),"")</f>
        <v/>
      </c>
      <c r="AY39" s="14">
        <v>20.149999999999999</v>
      </c>
      <c r="AZ39" s="14" t="str">
        <f>IFERROR(VLOOKUP(AY39,'CRUCE RIESGOS'!$C$8:$D$160,2,FALSE),"")</f>
        <v/>
      </c>
      <c r="BA39" s="14">
        <v>21.15</v>
      </c>
      <c r="BB39" s="14" t="str">
        <f>IFERROR(VLOOKUP(BA39,'CRUCE RIESGOS'!$C$8:$D$160,2,FALSE),"")</f>
        <v/>
      </c>
      <c r="BC39" s="14">
        <v>22.15</v>
      </c>
      <c r="BD39" s="14" t="str">
        <f>IFERROR(VLOOKUP(BC39,'CRUCE RIESGOS'!$C$8:$D$160,2,FALSE),"")</f>
        <v/>
      </c>
      <c r="BE39" s="14">
        <v>23.15</v>
      </c>
      <c r="BF39" s="14" t="str">
        <f>IFERROR(VLOOKUP(BE39,'CRUCE RIESGOS'!$C$8:$D$160,2,FALSE),"")</f>
        <v/>
      </c>
      <c r="BG39" s="14">
        <v>24.15</v>
      </c>
      <c r="BH39" s="14" t="str">
        <f>IFERROR(VLOOKUP(BG39,'CRUCE RIESGOS'!$C$8:$D$160,2,FALSE),"")</f>
        <v/>
      </c>
      <c r="BI39" s="14">
        <v>25.15</v>
      </c>
      <c r="BJ39" s="14" t="str">
        <f>IFERROR(VLOOKUP(BI39,'CRUCE RIESGOS'!$C$8:$D$160,2,FALSE),"")</f>
        <v/>
      </c>
    </row>
    <row r="40" spans="13:62" x14ac:dyDescent="0.3">
      <c r="N40" s="14" t="str">
        <f>IF(N41&lt;&gt;""," -R","")</f>
        <v/>
      </c>
      <c r="P40" s="14" t="str">
        <f>IF(P41&lt;&gt;""," -R","")</f>
        <v/>
      </c>
      <c r="R40" s="14" t="str">
        <f>IF(R41&lt;&gt;""," -R","")</f>
        <v/>
      </c>
      <c r="T40" s="14" t="str">
        <f>IF(T41&lt;&gt;""," -R","")</f>
        <v/>
      </c>
      <c r="V40" s="14" t="str">
        <f>IF(V41&lt;&gt;""," -R","")</f>
        <v/>
      </c>
      <c r="X40" s="14" t="str">
        <f>IF(X41&lt;&gt;""," -R","")</f>
        <v/>
      </c>
      <c r="Z40" s="14" t="str">
        <f>IF(Z41&lt;&gt;""," -R","")</f>
        <v/>
      </c>
      <c r="AB40" s="14" t="str">
        <f>IF(AB41&lt;&gt;""," -R","")</f>
        <v/>
      </c>
      <c r="AD40" s="14" t="str">
        <f>IF(AD41&lt;&gt;""," -R","")</f>
        <v/>
      </c>
      <c r="AF40" s="14" t="str">
        <f>IF(AF41&lt;&gt;""," -R","")</f>
        <v/>
      </c>
      <c r="AH40" s="14" t="str">
        <f>IF(AH41&lt;&gt;""," -R","")</f>
        <v/>
      </c>
      <c r="AJ40" s="14" t="str">
        <f>IF(AJ41&lt;&gt;""," -R","")</f>
        <v/>
      </c>
      <c r="AL40" s="14" t="str">
        <f>IF(AL41&lt;&gt;""," -R","")</f>
        <v/>
      </c>
      <c r="AN40" s="14" t="str">
        <f>IF(AN41&lt;&gt;""," -R","")</f>
        <v/>
      </c>
      <c r="AP40" s="14" t="str">
        <f>IF(AP41&lt;&gt;""," -R","")</f>
        <v/>
      </c>
      <c r="AR40" s="14" t="str">
        <f>IF(AR41&lt;&gt;""," -R","")</f>
        <v/>
      </c>
      <c r="AT40" s="14" t="str">
        <f>IF(AT41&lt;&gt;""," -R","")</f>
        <v/>
      </c>
      <c r="AV40" s="14" t="str">
        <f>IF(AV41&lt;&gt;""," -R","")</f>
        <v/>
      </c>
      <c r="AX40" s="14" t="str">
        <f>IF(AX41&lt;&gt;""," -R","")</f>
        <v/>
      </c>
      <c r="AZ40" s="14" t="str">
        <f>IF(AZ41&lt;&gt;""," -R","")</f>
        <v/>
      </c>
      <c r="BB40" s="14" t="str">
        <f>IF(BB41&lt;&gt;""," -R","")</f>
        <v/>
      </c>
      <c r="BD40" s="14" t="str">
        <f>IF(BD41&lt;&gt;""," -R","")</f>
        <v/>
      </c>
      <c r="BF40" s="14" t="str">
        <f>IF(BF41&lt;&gt;""," -R","")</f>
        <v/>
      </c>
      <c r="BH40" s="14" t="str">
        <f>IF(BH41&lt;&gt;""," -R","")</f>
        <v/>
      </c>
      <c r="BJ40" s="14" t="str">
        <f>IF(BJ41&lt;&gt;""," -R","")</f>
        <v/>
      </c>
    </row>
    <row r="41" spans="13:62" x14ac:dyDescent="0.3">
      <c r="M41" s="14">
        <v>1.1599999999999999</v>
      </c>
      <c r="N41" s="14" t="str">
        <f>IFERROR(VLOOKUP(M41,'CRUCE RIESGOS'!$C$8:$D$160,2,FALSE),"")</f>
        <v/>
      </c>
      <c r="O41" s="14">
        <v>2.16</v>
      </c>
      <c r="P41" s="14" t="str">
        <f>IFERROR(VLOOKUP(O41,'CRUCE RIESGOS'!$C$8:$D$160,2,FALSE),"")</f>
        <v/>
      </c>
      <c r="Q41" s="14">
        <v>3.16</v>
      </c>
      <c r="R41" s="14" t="str">
        <f>IFERROR(VLOOKUP(Q41,'CRUCE RIESGOS'!$C$8:$D$160,2,FALSE),"")</f>
        <v/>
      </c>
      <c r="S41" s="14">
        <v>4.16</v>
      </c>
      <c r="T41" s="14" t="str">
        <f>IFERROR(VLOOKUP(S41,'CRUCE RIESGOS'!$C$8:$D$160,2,FALSE),"")</f>
        <v/>
      </c>
      <c r="U41" s="14">
        <v>5.16</v>
      </c>
      <c r="V41" s="14" t="str">
        <f>IFERROR(VLOOKUP(U41,'CRUCE RIESGOS'!$C$8:$D$160,2,FALSE),"")</f>
        <v/>
      </c>
      <c r="W41" s="14">
        <v>6.16</v>
      </c>
      <c r="X41" s="14" t="str">
        <f>IFERROR(VLOOKUP(W41,'CRUCE RIESGOS'!$C$8:$D$160,2,FALSE),"")</f>
        <v/>
      </c>
      <c r="Y41" s="14">
        <v>7.16</v>
      </c>
      <c r="Z41" s="14" t="str">
        <f>IFERROR(VLOOKUP(Y41,'CRUCE RIESGOS'!$C$8:$D$160,2,FALSE),"")</f>
        <v/>
      </c>
      <c r="AA41" s="14">
        <v>8.16</v>
      </c>
      <c r="AB41" s="14" t="str">
        <f>IFERROR(VLOOKUP(AA41,'CRUCE RIESGOS'!$C$8:$D$160,2,FALSE),"")</f>
        <v/>
      </c>
      <c r="AC41" s="14">
        <v>9.16</v>
      </c>
      <c r="AD41" s="14" t="str">
        <f>IFERROR(VLOOKUP(AC41,'CRUCE RIESGOS'!$C$8:$D$160,2,FALSE),"")</f>
        <v/>
      </c>
      <c r="AE41" s="14">
        <v>10.16</v>
      </c>
      <c r="AF41" s="14" t="str">
        <f>IFERROR(VLOOKUP(AE41,'CRUCE RIESGOS'!$C$8:$D$160,2,FALSE),"")</f>
        <v/>
      </c>
      <c r="AG41" s="14">
        <v>11.16</v>
      </c>
      <c r="AH41" s="14" t="str">
        <f>IFERROR(VLOOKUP(AG41,'CRUCE RIESGOS'!$C$8:$D$160,2,FALSE),"")</f>
        <v/>
      </c>
      <c r="AI41" s="14">
        <v>12.16</v>
      </c>
      <c r="AJ41" s="14" t="str">
        <f>IFERROR(VLOOKUP(AI41,'CRUCE RIESGOS'!$C$8:$D$160,2,FALSE),"")</f>
        <v/>
      </c>
      <c r="AK41" s="14">
        <v>13.16</v>
      </c>
      <c r="AL41" s="14" t="str">
        <f>IFERROR(VLOOKUP(AK41,'CRUCE RIESGOS'!$C$8:$D$160,2,FALSE),"")</f>
        <v/>
      </c>
      <c r="AM41" s="14">
        <v>14.16</v>
      </c>
      <c r="AN41" s="14" t="str">
        <f>IFERROR(VLOOKUP(AM41,'CRUCE RIESGOS'!$C$8:$D$160,2,FALSE),"")</f>
        <v/>
      </c>
      <c r="AO41" s="14">
        <v>15.16</v>
      </c>
      <c r="AP41" s="14" t="str">
        <f>IFERROR(VLOOKUP(AO41,'CRUCE RIESGOS'!$C$8:$D$160,2,FALSE),"")</f>
        <v/>
      </c>
      <c r="AQ41" s="14">
        <v>16.16</v>
      </c>
      <c r="AR41" s="14" t="str">
        <f>IFERROR(VLOOKUP(AQ41,'CRUCE RIESGOS'!$C$8:$D$160,2,FALSE),"")</f>
        <v/>
      </c>
      <c r="AS41" s="14">
        <v>17.16</v>
      </c>
      <c r="AT41" s="14" t="str">
        <f>IFERROR(VLOOKUP(AS41,'CRUCE RIESGOS'!$C$8:$D$160,2,FALSE),"")</f>
        <v/>
      </c>
      <c r="AU41" s="14">
        <v>18.16</v>
      </c>
      <c r="AV41" s="14" t="str">
        <f>IFERROR(VLOOKUP(AU41,'CRUCE RIESGOS'!$C$8:$D$160,2,FALSE),"")</f>
        <v/>
      </c>
      <c r="AW41" s="14">
        <v>19.16</v>
      </c>
      <c r="AX41" s="14" t="str">
        <f>IFERROR(VLOOKUP(AW41,'CRUCE RIESGOS'!$C$8:$D$160,2,FALSE),"")</f>
        <v/>
      </c>
      <c r="AY41" s="14">
        <v>20.16</v>
      </c>
      <c r="AZ41" s="14" t="str">
        <f>IFERROR(VLOOKUP(AY41,'CRUCE RIESGOS'!$C$8:$D$160,2,FALSE),"")</f>
        <v/>
      </c>
      <c r="BA41" s="14">
        <v>21.16</v>
      </c>
      <c r="BB41" s="14" t="str">
        <f>IFERROR(VLOOKUP(BA41,'CRUCE RIESGOS'!$C$8:$D$160,2,FALSE),"")</f>
        <v/>
      </c>
      <c r="BC41" s="14">
        <v>22.16</v>
      </c>
      <c r="BD41" s="14" t="str">
        <f>IFERROR(VLOOKUP(BC41,'CRUCE RIESGOS'!$C$8:$D$160,2,FALSE),"")</f>
        <v/>
      </c>
      <c r="BE41" s="14">
        <v>23.16</v>
      </c>
      <c r="BF41" s="14" t="str">
        <f>IFERROR(VLOOKUP(BE41,'CRUCE RIESGOS'!$C$8:$D$160,2,FALSE),"")</f>
        <v/>
      </c>
      <c r="BG41" s="14">
        <v>24.16</v>
      </c>
      <c r="BH41" s="14" t="str">
        <f>IFERROR(VLOOKUP(BG41,'CRUCE RIESGOS'!$C$8:$D$160,2,FALSE),"")</f>
        <v/>
      </c>
      <c r="BI41" s="14">
        <v>25.16</v>
      </c>
      <c r="BJ41" s="14" t="str">
        <f>IFERROR(VLOOKUP(BI41,'CRUCE RIESGOS'!$C$8:$D$160,2,FALSE),"")</f>
        <v/>
      </c>
    </row>
    <row r="42" spans="13:62" x14ac:dyDescent="0.3">
      <c r="N42" s="14" t="str">
        <f>IF(N43&lt;&gt;""," -R","")</f>
        <v/>
      </c>
      <c r="P42" s="14" t="str">
        <f>IF(P43&lt;&gt;""," -R","")</f>
        <v/>
      </c>
      <c r="R42" s="14" t="str">
        <f>IF(R43&lt;&gt;""," -R","")</f>
        <v/>
      </c>
      <c r="T42" s="14" t="str">
        <f>IF(T43&lt;&gt;""," -R","")</f>
        <v/>
      </c>
      <c r="V42" s="14" t="str">
        <f>IF(V43&lt;&gt;""," -R","")</f>
        <v/>
      </c>
      <c r="X42" s="14" t="str">
        <f>IF(X43&lt;&gt;""," -R","")</f>
        <v/>
      </c>
      <c r="Z42" s="14" t="str">
        <f>IF(Z43&lt;&gt;""," -R","")</f>
        <v/>
      </c>
      <c r="AB42" s="14" t="str">
        <f>IF(AB43&lt;&gt;""," -R","")</f>
        <v/>
      </c>
      <c r="AD42" s="14" t="str">
        <f>IF(AD43&lt;&gt;""," -R","")</f>
        <v/>
      </c>
      <c r="AF42" s="14" t="str">
        <f>IF(AF43&lt;&gt;""," -R","")</f>
        <v/>
      </c>
      <c r="AH42" s="14" t="str">
        <f>IF(AH43&lt;&gt;""," -R","")</f>
        <v/>
      </c>
      <c r="AJ42" s="14" t="str">
        <f>IF(AJ43&lt;&gt;""," -R","")</f>
        <v/>
      </c>
      <c r="AL42" s="14" t="str">
        <f>IF(AL43&lt;&gt;""," -R","")</f>
        <v/>
      </c>
      <c r="AN42" s="14" t="str">
        <f>IF(AN43&lt;&gt;""," -R","")</f>
        <v/>
      </c>
      <c r="AP42" s="14" t="str">
        <f>IF(AP43&lt;&gt;""," -R","")</f>
        <v/>
      </c>
      <c r="AR42" s="14" t="str">
        <f>IF(AR43&lt;&gt;""," -R","")</f>
        <v/>
      </c>
      <c r="AT42" s="14" t="str">
        <f>IF(AT43&lt;&gt;""," -R","")</f>
        <v/>
      </c>
      <c r="AV42" s="14" t="str">
        <f>IF(AV43&lt;&gt;""," -R","")</f>
        <v/>
      </c>
      <c r="AX42" s="14" t="str">
        <f>IF(AX43&lt;&gt;""," -R","")</f>
        <v/>
      </c>
      <c r="AZ42" s="14" t="str">
        <f>IF(AZ43&lt;&gt;""," -R","")</f>
        <v/>
      </c>
      <c r="BB42" s="14" t="str">
        <f>IF(BB43&lt;&gt;""," -R","")</f>
        <v/>
      </c>
      <c r="BD42" s="14" t="str">
        <f>IF(BD43&lt;&gt;""," -R","")</f>
        <v/>
      </c>
      <c r="BF42" s="14" t="str">
        <f>IF(BF43&lt;&gt;""," -R","")</f>
        <v/>
      </c>
      <c r="BH42" s="14" t="str">
        <f>IF(BH43&lt;&gt;""," -R","")</f>
        <v/>
      </c>
      <c r="BJ42" s="14" t="str">
        <f>IF(BJ43&lt;&gt;""," -R","")</f>
        <v/>
      </c>
    </row>
    <row r="43" spans="13:62" x14ac:dyDescent="0.3">
      <c r="M43" s="14">
        <v>1.17</v>
      </c>
      <c r="N43" s="14" t="str">
        <f>IFERROR(VLOOKUP(M43,'CRUCE RIESGOS'!$C$8:$D$160,2,FALSE),"")</f>
        <v/>
      </c>
      <c r="O43" s="14">
        <v>2.17</v>
      </c>
      <c r="P43" s="14" t="str">
        <f>IFERROR(VLOOKUP(O43,'CRUCE RIESGOS'!$C$8:$D$160,2,FALSE),"")</f>
        <v/>
      </c>
      <c r="Q43" s="14">
        <v>3.17</v>
      </c>
      <c r="R43" s="14" t="str">
        <f>IFERROR(VLOOKUP(Q43,'CRUCE RIESGOS'!$C$8:$D$160,2,FALSE),"")</f>
        <v/>
      </c>
      <c r="S43" s="14">
        <v>4.17</v>
      </c>
      <c r="T43" s="14" t="str">
        <f>IFERROR(VLOOKUP(S43,'CRUCE RIESGOS'!$C$8:$D$160,2,FALSE),"")</f>
        <v/>
      </c>
      <c r="U43" s="14">
        <v>5.17</v>
      </c>
      <c r="V43" s="14" t="str">
        <f>IFERROR(VLOOKUP(U43,'CRUCE RIESGOS'!$C$8:$D$160,2,FALSE),"")</f>
        <v/>
      </c>
      <c r="W43" s="14">
        <v>6.17</v>
      </c>
      <c r="X43" s="14" t="str">
        <f>IFERROR(VLOOKUP(W43,'CRUCE RIESGOS'!$C$8:$D$160,2,FALSE),"")</f>
        <v/>
      </c>
      <c r="Y43" s="14">
        <v>7.17</v>
      </c>
      <c r="Z43" s="14" t="str">
        <f>IFERROR(VLOOKUP(Y43,'CRUCE RIESGOS'!$C$8:$D$160,2,FALSE),"")</f>
        <v/>
      </c>
      <c r="AA43" s="14">
        <v>8.17</v>
      </c>
      <c r="AB43" s="14" t="str">
        <f>IFERROR(VLOOKUP(AA43,'CRUCE RIESGOS'!$C$8:$D$160,2,FALSE),"")</f>
        <v/>
      </c>
      <c r="AC43" s="14">
        <v>9.17</v>
      </c>
      <c r="AD43" s="14" t="str">
        <f>IFERROR(VLOOKUP(AC43,'CRUCE RIESGOS'!$C$8:$D$160,2,FALSE),"")</f>
        <v/>
      </c>
      <c r="AE43" s="14">
        <v>10.17</v>
      </c>
      <c r="AF43" s="14" t="str">
        <f>IFERROR(VLOOKUP(AE43,'CRUCE RIESGOS'!$C$8:$D$160,2,FALSE),"")</f>
        <v/>
      </c>
      <c r="AG43" s="14">
        <v>11.17</v>
      </c>
      <c r="AH43" s="14" t="str">
        <f>IFERROR(VLOOKUP(AG43,'CRUCE RIESGOS'!$C$8:$D$160,2,FALSE),"")</f>
        <v/>
      </c>
      <c r="AI43" s="14">
        <v>12.17</v>
      </c>
      <c r="AJ43" s="14" t="str">
        <f>IFERROR(VLOOKUP(AI43,'CRUCE RIESGOS'!$C$8:$D$160,2,FALSE),"")</f>
        <v/>
      </c>
      <c r="AK43" s="14">
        <v>13.17</v>
      </c>
      <c r="AL43" s="14" t="str">
        <f>IFERROR(VLOOKUP(AK43,'CRUCE RIESGOS'!$C$8:$D$160,2,FALSE),"")</f>
        <v/>
      </c>
      <c r="AM43" s="14">
        <v>14.17</v>
      </c>
      <c r="AN43" s="14" t="str">
        <f>IFERROR(VLOOKUP(AM43,'CRUCE RIESGOS'!$C$8:$D$160,2,FALSE),"")</f>
        <v/>
      </c>
      <c r="AO43" s="14">
        <v>15.17</v>
      </c>
      <c r="AP43" s="14" t="str">
        <f>IFERROR(VLOOKUP(AO43,'CRUCE RIESGOS'!$C$8:$D$160,2,FALSE),"")</f>
        <v/>
      </c>
      <c r="AQ43" s="14">
        <v>16.170000000000002</v>
      </c>
      <c r="AR43" s="14" t="str">
        <f>IFERROR(VLOOKUP(AQ43,'CRUCE RIESGOS'!$C$8:$D$160,2,FALSE),"")</f>
        <v/>
      </c>
      <c r="AS43" s="14">
        <v>17.170000000000002</v>
      </c>
      <c r="AT43" s="14" t="str">
        <f>IFERROR(VLOOKUP(AS43,'CRUCE RIESGOS'!$C$8:$D$160,2,FALSE),"")</f>
        <v/>
      </c>
      <c r="AU43" s="14">
        <v>18.170000000000002</v>
      </c>
      <c r="AV43" s="14" t="str">
        <f>IFERROR(VLOOKUP(AU43,'CRUCE RIESGOS'!$C$8:$D$160,2,FALSE),"")</f>
        <v/>
      </c>
      <c r="AW43" s="14">
        <v>19.170000000000002</v>
      </c>
      <c r="AX43" s="14" t="str">
        <f>IFERROR(VLOOKUP(AW43,'CRUCE RIESGOS'!$C$8:$D$160,2,FALSE),"")</f>
        <v/>
      </c>
      <c r="AY43" s="14">
        <v>20.170000000000002</v>
      </c>
      <c r="AZ43" s="14" t="str">
        <f>IFERROR(VLOOKUP(AY43,'CRUCE RIESGOS'!$C$8:$D$160,2,FALSE),"")</f>
        <v/>
      </c>
      <c r="BA43" s="14">
        <v>21.17</v>
      </c>
      <c r="BB43" s="14" t="str">
        <f>IFERROR(VLOOKUP(BA43,'CRUCE RIESGOS'!$C$8:$D$160,2,FALSE),"")</f>
        <v/>
      </c>
      <c r="BC43" s="14">
        <v>22.17</v>
      </c>
      <c r="BD43" s="14" t="str">
        <f>IFERROR(VLOOKUP(BC43,'CRUCE RIESGOS'!$C$8:$D$160,2,FALSE),"")</f>
        <v/>
      </c>
      <c r="BE43" s="14">
        <v>23.17</v>
      </c>
      <c r="BF43" s="14" t="str">
        <f>IFERROR(VLOOKUP(BE43,'CRUCE RIESGOS'!$C$8:$D$160,2,FALSE),"")</f>
        <v/>
      </c>
      <c r="BG43" s="14">
        <v>24.17</v>
      </c>
      <c r="BH43" s="14" t="str">
        <f>IFERROR(VLOOKUP(BG43,'CRUCE RIESGOS'!$C$8:$D$160,2,FALSE),"")</f>
        <v/>
      </c>
      <c r="BI43" s="14">
        <v>25.17</v>
      </c>
      <c r="BJ43" s="14" t="str">
        <f>IFERROR(VLOOKUP(BI43,'CRUCE RIESGOS'!$C$8:$D$160,2,FALSE),"")</f>
        <v/>
      </c>
    </row>
    <row r="44" spans="13:62" x14ac:dyDescent="0.3">
      <c r="N44" s="14" t="str">
        <f>IF(N45&lt;&gt;""," -R","")</f>
        <v/>
      </c>
      <c r="P44" s="14" t="str">
        <f>IF(P45&lt;&gt;""," -R","")</f>
        <v/>
      </c>
      <c r="R44" s="14" t="str">
        <f>IF(R45&lt;&gt;""," -R","")</f>
        <v/>
      </c>
      <c r="T44" s="14" t="str">
        <f>IF(T45&lt;&gt;""," -R","")</f>
        <v/>
      </c>
      <c r="V44" s="14" t="str">
        <f>IF(V45&lt;&gt;""," -R","")</f>
        <v/>
      </c>
      <c r="X44" s="14" t="str">
        <f>IF(X45&lt;&gt;""," -R","")</f>
        <v/>
      </c>
      <c r="Z44" s="14" t="str">
        <f>IF(Z45&lt;&gt;""," -R","")</f>
        <v/>
      </c>
      <c r="AB44" s="14" t="str">
        <f>IF(AB45&lt;&gt;""," -R","")</f>
        <v/>
      </c>
      <c r="AD44" s="14" t="str">
        <f>IF(AD45&lt;&gt;""," -R","")</f>
        <v/>
      </c>
      <c r="AF44" s="14" t="str">
        <f>IF(AF45&lt;&gt;""," -R","")</f>
        <v/>
      </c>
      <c r="AH44" s="14" t="str">
        <f>IF(AH45&lt;&gt;""," -R","")</f>
        <v/>
      </c>
      <c r="AJ44" s="14" t="str">
        <f>IF(AJ45&lt;&gt;""," -R","")</f>
        <v/>
      </c>
      <c r="AL44" s="14" t="str">
        <f>IF(AL45&lt;&gt;""," -R","")</f>
        <v/>
      </c>
      <c r="AN44" s="14" t="str">
        <f>IF(AN45&lt;&gt;""," -R","")</f>
        <v/>
      </c>
      <c r="AP44" s="14" t="str">
        <f>IF(AP45&lt;&gt;""," -R","")</f>
        <v/>
      </c>
      <c r="AR44" s="14" t="str">
        <f>IF(AR45&lt;&gt;""," -R","")</f>
        <v/>
      </c>
      <c r="AT44" s="14" t="str">
        <f>IF(AT45&lt;&gt;""," -R","")</f>
        <v/>
      </c>
      <c r="AV44" s="14" t="str">
        <f>IF(AV45&lt;&gt;""," -R","")</f>
        <v/>
      </c>
      <c r="AX44" s="14" t="str">
        <f>IF(AX45&lt;&gt;""," -R","")</f>
        <v/>
      </c>
      <c r="AZ44" s="14" t="str">
        <f>IF(AZ45&lt;&gt;""," -R","")</f>
        <v/>
      </c>
      <c r="BB44" s="14" t="str">
        <f>IF(BB45&lt;&gt;""," -R","")</f>
        <v/>
      </c>
      <c r="BD44" s="14" t="str">
        <f>IF(BD45&lt;&gt;""," -R","")</f>
        <v/>
      </c>
      <c r="BF44" s="14" t="str">
        <f>IF(BF45&lt;&gt;""," -R","")</f>
        <v/>
      </c>
      <c r="BH44" s="14" t="str">
        <f>IF(BH45&lt;&gt;""," -R","")</f>
        <v/>
      </c>
      <c r="BJ44" s="14" t="str">
        <f>IF(BJ45&lt;&gt;""," -R","")</f>
        <v/>
      </c>
    </row>
    <row r="45" spans="13:62" x14ac:dyDescent="0.3">
      <c r="M45" s="14">
        <v>1.18</v>
      </c>
      <c r="N45" s="14" t="str">
        <f>IFERROR(VLOOKUP(M45,'CRUCE RIESGOS'!$C$8:$D$160,2,FALSE),"")</f>
        <v/>
      </c>
      <c r="O45" s="14">
        <v>2.1800000000000002</v>
      </c>
      <c r="P45" s="14" t="str">
        <f>IFERROR(VLOOKUP(O45,'CRUCE RIESGOS'!$C$8:$D$160,2,FALSE),"")</f>
        <v/>
      </c>
      <c r="Q45" s="14">
        <v>3.18</v>
      </c>
      <c r="R45" s="14" t="str">
        <f>IFERROR(VLOOKUP(Q45,'CRUCE RIESGOS'!$C$8:$D$160,2,FALSE),"")</f>
        <v/>
      </c>
      <c r="S45" s="14">
        <v>4.18</v>
      </c>
      <c r="T45" s="14" t="str">
        <f>IFERROR(VLOOKUP(S45,'CRUCE RIESGOS'!$C$8:$D$160,2,FALSE),"")</f>
        <v/>
      </c>
      <c r="U45" s="14">
        <v>5.18</v>
      </c>
      <c r="V45" s="14" t="str">
        <f>IFERROR(VLOOKUP(U45,'CRUCE RIESGOS'!$C$8:$D$160,2,FALSE),"")</f>
        <v/>
      </c>
      <c r="W45" s="14">
        <v>6.18</v>
      </c>
      <c r="X45" s="14" t="str">
        <f>IFERROR(VLOOKUP(W45,'CRUCE RIESGOS'!$C$8:$D$160,2,FALSE),"")</f>
        <v/>
      </c>
      <c r="Y45" s="14">
        <v>7.18</v>
      </c>
      <c r="Z45" s="14" t="str">
        <f>IFERROR(VLOOKUP(Y45,'CRUCE RIESGOS'!$C$8:$D$160,2,FALSE),"")</f>
        <v/>
      </c>
      <c r="AA45" s="14">
        <v>8.18</v>
      </c>
      <c r="AB45" s="14" t="str">
        <f>IFERROR(VLOOKUP(AA45,'CRUCE RIESGOS'!$C$8:$D$160,2,FALSE),"")</f>
        <v/>
      </c>
      <c r="AC45" s="14">
        <v>9.18</v>
      </c>
      <c r="AD45" s="14" t="str">
        <f>IFERROR(VLOOKUP(AC45,'CRUCE RIESGOS'!$C$8:$D$160,2,FALSE),"")</f>
        <v/>
      </c>
      <c r="AE45" s="14">
        <v>10.18</v>
      </c>
      <c r="AF45" s="14" t="str">
        <f>IFERROR(VLOOKUP(AE45,'CRUCE RIESGOS'!$C$8:$D$160,2,FALSE),"")</f>
        <v/>
      </c>
      <c r="AG45" s="14">
        <v>11.18</v>
      </c>
      <c r="AH45" s="14" t="str">
        <f>IFERROR(VLOOKUP(AG45,'CRUCE RIESGOS'!$C$8:$D$160,2,FALSE),"")</f>
        <v/>
      </c>
      <c r="AI45" s="14">
        <v>12.18</v>
      </c>
      <c r="AJ45" s="14" t="str">
        <f>IFERROR(VLOOKUP(AI45,'CRUCE RIESGOS'!$C$8:$D$160,2,FALSE),"")</f>
        <v/>
      </c>
      <c r="AK45" s="14">
        <v>13.18</v>
      </c>
      <c r="AL45" s="14" t="str">
        <f>IFERROR(VLOOKUP(AK45,'CRUCE RIESGOS'!$C$8:$D$160,2,FALSE),"")</f>
        <v/>
      </c>
      <c r="AM45" s="14">
        <v>14.18</v>
      </c>
      <c r="AN45" s="14" t="str">
        <f>IFERROR(VLOOKUP(AM45,'CRUCE RIESGOS'!$C$8:$D$160,2,FALSE),"")</f>
        <v/>
      </c>
      <c r="AO45" s="14">
        <v>15.18</v>
      </c>
      <c r="AP45" s="14" t="str">
        <f>IFERROR(VLOOKUP(AO45,'CRUCE RIESGOS'!$C$8:$D$160,2,FALSE),"")</f>
        <v/>
      </c>
      <c r="AQ45" s="14">
        <v>16.18</v>
      </c>
      <c r="AR45" s="14" t="str">
        <f>IFERROR(VLOOKUP(AQ45,'CRUCE RIESGOS'!$C$8:$D$160,2,FALSE),"")</f>
        <v/>
      </c>
      <c r="AS45" s="14">
        <v>17.18</v>
      </c>
      <c r="AT45" s="14" t="str">
        <f>IFERROR(VLOOKUP(AS45,'CRUCE RIESGOS'!$C$8:$D$160,2,FALSE),"")</f>
        <v/>
      </c>
      <c r="AU45" s="14">
        <v>18.18</v>
      </c>
      <c r="AV45" s="14" t="str">
        <f>IFERROR(VLOOKUP(AU45,'CRUCE RIESGOS'!$C$8:$D$160,2,FALSE),"")</f>
        <v/>
      </c>
      <c r="AW45" s="14">
        <v>19.18</v>
      </c>
      <c r="AX45" s="14" t="str">
        <f>IFERROR(VLOOKUP(AW45,'CRUCE RIESGOS'!$C$8:$D$160,2,FALSE),"")</f>
        <v/>
      </c>
      <c r="AY45" s="14">
        <v>20.18</v>
      </c>
      <c r="AZ45" s="14" t="str">
        <f>IFERROR(VLOOKUP(AY45,'CRUCE RIESGOS'!$C$8:$D$160,2,FALSE),"")</f>
        <v/>
      </c>
      <c r="BA45" s="14">
        <v>21.18</v>
      </c>
      <c r="BB45" s="14" t="str">
        <f>IFERROR(VLOOKUP(BA45,'CRUCE RIESGOS'!$C$8:$D$160,2,FALSE),"")</f>
        <v/>
      </c>
      <c r="BC45" s="14">
        <v>22.18</v>
      </c>
      <c r="BD45" s="14" t="str">
        <f>IFERROR(VLOOKUP(BC45,'CRUCE RIESGOS'!$C$8:$D$160,2,FALSE),"")</f>
        <v/>
      </c>
      <c r="BE45" s="14">
        <v>23.18</v>
      </c>
      <c r="BF45" s="14" t="str">
        <f>IFERROR(VLOOKUP(BE45,'CRUCE RIESGOS'!$C$8:$D$160,2,FALSE),"")</f>
        <v/>
      </c>
      <c r="BG45" s="14">
        <v>24.18</v>
      </c>
      <c r="BH45" s="14" t="str">
        <f>IFERROR(VLOOKUP(BG45,'CRUCE RIESGOS'!$C$8:$D$160,2,FALSE),"")</f>
        <v/>
      </c>
      <c r="BI45" s="14">
        <v>25.18</v>
      </c>
      <c r="BJ45" s="14" t="str">
        <f>IFERROR(VLOOKUP(BI45,'CRUCE RIESGOS'!$C$8:$D$160,2,FALSE),"")</f>
        <v/>
      </c>
    </row>
    <row r="46" spans="13:62" x14ac:dyDescent="0.3">
      <c r="N46" s="14" t="str">
        <f>IF(N47&lt;&gt;""," -R","")</f>
        <v/>
      </c>
      <c r="P46" s="14" t="str">
        <f>IF(P47&lt;&gt;""," -R","")</f>
        <v/>
      </c>
      <c r="R46" s="14" t="str">
        <f>IF(R47&lt;&gt;""," -R","")</f>
        <v/>
      </c>
      <c r="T46" s="14" t="str">
        <f>IF(T47&lt;&gt;""," -R","")</f>
        <v/>
      </c>
      <c r="V46" s="14" t="str">
        <f>IF(V47&lt;&gt;""," -R","")</f>
        <v/>
      </c>
      <c r="X46" s="14" t="str">
        <f>IF(X47&lt;&gt;""," -R","")</f>
        <v/>
      </c>
      <c r="Z46" s="14" t="str">
        <f>IF(Z47&lt;&gt;""," -R","")</f>
        <v/>
      </c>
      <c r="AB46" s="14" t="str">
        <f>IF(AB47&lt;&gt;""," -R","")</f>
        <v/>
      </c>
      <c r="AD46" s="14" t="str">
        <f>IF(AD47&lt;&gt;""," -R","")</f>
        <v/>
      </c>
      <c r="AF46" s="14" t="str">
        <f>IF(AF47&lt;&gt;""," -R","")</f>
        <v/>
      </c>
      <c r="AH46" s="14" t="str">
        <f>IF(AH47&lt;&gt;""," -R","")</f>
        <v/>
      </c>
      <c r="AJ46" s="14" t="str">
        <f>IF(AJ47&lt;&gt;""," -R","")</f>
        <v/>
      </c>
      <c r="AL46" s="14" t="str">
        <f>IF(AL47&lt;&gt;""," -R","")</f>
        <v/>
      </c>
      <c r="AN46" s="14" t="str">
        <f>IF(AN47&lt;&gt;""," -R","")</f>
        <v/>
      </c>
      <c r="AP46" s="14" t="str">
        <f>IF(AP47&lt;&gt;""," -R","")</f>
        <v/>
      </c>
      <c r="AR46" s="14" t="str">
        <f>IF(AR47&lt;&gt;""," -R","")</f>
        <v/>
      </c>
      <c r="AT46" s="14" t="str">
        <f>IF(AT47&lt;&gt;""," -R","")</f>
        <v/>
      </c>
      <c r="AV46" s="14" t="str">
        <f>IF(AV47&lt;&gt;""," -R","")</f>
        <v/>
      </c>
      <c r="AX46" s="14" t="str">
        <f>IF(AX47&lt;&gt;""," -R","")</f>
        <v/>
      </c>
      <c r="AZ46" s="14" t="str">
        <f>IF(AZ47&lt;&gt;""," -R","")</f>
        <v/>
      </c>
      <c r="BB46" s="14" t="str">
        <f>IF(BB47&lt;&gt;""," -R","")</f>
        <v/>
      </c>
      <c r="BD46" s="14" t="str">
        <f>IF(BD47&lt;&gt;""," -R","")</f>
        <v/>
      </c>
      <c r="BF46" s="14" t="str">
        <f>IF(BF47&lt;&gt;""," -R","")</f>
        <v/>
      </c>
      <c r="BH46" s="14" t="str">
        <f>IF(BH47&lt;&gt;""," -R","")</f>
        <v/>
      </c>
      <c r="BJ46" s="14" t="str">
        <f>IF(BJ47&lt;&gt;""," -R","")</f>
        <v/>
      </c>
    </row>
    <row r="47" spans="13:62" x14ac:dyDescent="0.3">
      <c r="M47" s="14">
        <v>1.19</v>
      </c>
      <c r="N47" s="14" t="str">
        <f>IFERROR(VLOOKUP(M47,'CRUCE RIESGOS'!$C$8:$D$160,2,FALSE),"")</f>
        <v/>
      </c>
      <c r="O47" s="14">
        <v>2.19</v>
      </c>
      <c r="P47" s="14" t="str">
        <f>IFERROR(VLOOKUP(O47,'CRUCE RIESGOS'!$C$8:$D$160,2,FALSE),"")</f>
        <v/>
      </c>
      <c r="Q47" s="14">
        <v>3.19</v>
      </c>
      <c r="R47" s="14" t="str">
        <f>IFERROR(VLOOKUP(Q47,'CRUCE RIESGOS'!$C$8:$D$160,2,FALSE),"")</f>
        <v/>
      </c>
      <c r="S47" s="14">
        <v>4.1900000000000004</v>
      </c>
      <c r="T47" s="14" t="str">
        <f>IFERROR(VLOOKUP(S47,'CRUCE RIESGOS'!$C$8:$D$160,2,FALSE),"")</f>
        <v/>
      </c>
      <c r="U47" s="14">
        <v>5.19</v>
      </c>
      <c r="V47" s="14" t="str">
        <f>IFERROR(VLOOKUP(U47,'CRUCE RIESGOS'!$C$8:$D$160,2,FALSE),"")</f>
        <v/>
      </c>
      <c r="W47" s="14">
        <v>6.19</v>
      </c>
      <c r="X47" s="14" t="str">
        <f>IFERROR(VLOOKUP(W47,'CRUCE RIESGOS'!$C$8:$D$160,2,FALSE),"")</f>
        <v/>
      </c>
      <c r="Y47" s="14">
        <v>7.19</v>
      </c>
      <c r="Z47" s="14" t="str">
        <f>IFERROR(VLOOKUP(Y47,'CRUCE RIESGOS'!$C$8:$D$160,2,FALSE),"")</f>
        <v/>
      </c>
      <c r="AA47" s="14">
        <v>8.19</v>
      </c>
      <c r="AB47" s="14" t="str">
        <f>IFERROR(VLOOKUP(AA47,'CRUCE RIESGOS'!$C$8:$D$160,2,FALSE),"")</f>
        <v/>
      </c>
      <c r="AC47" s="14">
        <v>9.19</v>
      </c>
      <c r="AD47" s="14" t="str">
        <f>IFERROR(VLOOKUP(AC47,'CRUCE RIESGOS'!$C$8:$D$160,2,FALSE),"")</f>
        <v/>
      </c>
      <c r="AE47" s="14">
        <v>10.19</v>
      </c>
      <c r="AF47" s="14" t="str">
        <f>IFERROR(VLOOKUP(AE47,'CRUCE RIESGOS'!$C$8:$D$160,2,FALSE),"")</f>
        <v/>
      </c>
      <c r="AG47" s="14">
        <v>11.19</v>
      </c>
      <c r="AH47" s="14" t="str">
        <f>IFERROR(VLOOKUP(AG47,'CRUCE RIESGOS'!$C$8:$D$160,2,FALSE),"")</f>
        <v/>
      </c>
      <c r="AI47" s="14">
        <v>12.19</v>
      </c>
      <c r="AJ47" s="14" t="str">
        <f>IFERROR(VLOOKUP(AI47,'CRUCE RIESGOS'!$C$8:$D$160,2,FALSE),"")</f>
        <v/>
      </c>
      <c r="AK47" s="14">
        <v>13.19</v>
      </c>
      <c r="AL47" s="14" t="str">
        <f>IFERROR(VLOOKUP(AK47,'CRUCE RIESGOS'!$C$8:$D$160,2,FALSE),"")</f>
        <v/>
      </c>
      <c r="AM47" s="14">
        <v>14.19</v>
      </c>
      <c r="AN47" s="14" t="str">
        <f>IFERROR(VLOOKUP(AM47,'CRUCE RIESGOS'!$C$8:$D$160,2,FALSE),"")</f>
        <v/>
      </c>
      <c r="AO47" s="14">
        <v>15.19</v>
      </c>
      <c r="AP47" s="14" t="str">
        <f>IFERROR(VLOOKUP(AO47,'CRUCE RIESGOS'!$C$8:$D$160,2,FALSE),"")</f>
        <v/>
      </c>
      <c r="AQ47" s="14">
        <v>16.190000000000001</v>
      </c>
      <c r="AR47" s="14" t="str">
        <f>IFERROR(VLOOKUP(AQ47,'CRUCE RIESGOS'!$C$8:$D$160,2,FALSE),"")</f>
        <v/>
      </c>
      <c r="AS47" s="14">
        <v>17.190000000000001</v>
      </c>
      <c r="AT47" s="14" t="str">
        <f>IFERROR(VLOOKUP(AS47,'CRUCE RIESGOS'!$C$8:$D$160,2,FALSE),"")</f>
        <v/>
      </c>
      <c r="AU47" s="14">
        <v>18.190000000000001</v>
      </c>
      <c r="AV47" s="14" t="str">
        <f>IFERROR(VLOOKUP(AU47,'CRUCE RIESGOS'!$C$8:$D$160,2,FALSE),"")</f>
        <v/>
      </c>
      <c r="AW47" s="14">
        <v>19.190000000000001</v>
      </c>
      <c r="AX47" s="14" t="str">
        <f>IFERROR(VLOOKUP(AW47,'CRUCE RIESGOS'!$C$8:$D$160,2,FALSE),"")</f>
        <v/>
      </c>
      <c r="AY47" s="14">
        <v>20.190000000000001</v>
      </c>
      <c r="AZ47" s="14" t="str">
        <f>IFERROR(VLOOKUP(AY47,'CRUCE RIESGOS'!$C$8:$D$160,2,FALSE),"")</f>
        <v/>
      </c>
      <c r="BA47" s="14">
        <v>21.19</v>
      </c>
      <c r="BB47" s="14" t="str">
        <f>IFERROR(VLOOKUP(BA47,'CRUCE RIESGOS'!$C$8:$D$160,2,FALSE),"")</f>
        <v/>
      </c>
      <c r="BC47" s="14">
        <v>22.19</v>
      </c>
      <c r="BD47" s="14" t="str">
        <f>IFERROR(VLOOKUP(BC47,'CRUCE RIESGOS'!$C$8:$D$160,2,FALSE),"")</f>
        <v/>
      </c>
      <c r="BE47" s="14">
        <v>23.19</v>
      </c>
      <c r="BF47" s="14" t="str">
        <f>IFERROR(VLOOKUP(BE47,'CRUCE RIESGOS'!$C$8:$D$160,2,FALSE),"")</f>
        <v/>
      </c>
      <c r="BG47" s="14">
        <v>24.19</v>
      </c>
      <c r="BH47" s="14" t="str">
        <f>IFERROR(VLOOKUP(BG47,'CRUCE RIESGOS'!$C$8:$D$160,2,FALSE),"")</f>
        <v/>
      </c>
      <c r="BI47" s="14">
        <v>25.19</v>
      </c>
      <c r="BJ47" s="14" t="str">
        <f>IFERROR(VLOOKUP(BI47,'CRUCE RIESGOS'!$C$8:$D$160,2,FALSE),"")</f>
        <v/>
      </c>
    </row>
    <row r="48" spans="13:62" x14ac:dyDescent="0.3">
      <c r="N48" s="14" t="str">
        <f>IF(N49&lt;&gt;""," -R","")</f>
        <v/>
      </c>
      <c r="P48" s="14" t="str">
        <f>IF(P49&lt;&gt;""," -R","")</f>
        <v/>
      </c>
      <c r="R48" s="14" t="str">
        <f>IF(R49&lt;&gt;""," -R","")</f>
        <v/>
      </c>
      <c r="T48" s="14" t="str">
        <f>IF(T49&lt;&gt;""," -R","")</f>
        <v/>
      </c>
      <c r="V48" s="14" t="str">
        <f>IF(V49&lt;&gt;""," -R","")</f>
        <v/>
      </c>
      <c r="X48" s="14" t="str">
        <f>IF(X49&lt;&gt;""," -R","")</f>
        <v/>
      </c>
      <c r="Z48" s="14" t="str">
        <f>IF(Z49&lt;&gt;""," -R","")</f>
        <v/>
      </c>
      <c r="AB48" s="14" t="str">
        <f>IF(AB49&lt;&gt;""," -R","")</f>
        <v/>
      </c>
      <c r="AD48" s="14" t="str">
        <f>IF(AD49&lt;&gt;""," -R","")</f>
        <v/>
      </c>
      <c r="AF48" s="14" t="str">
        <f>IF(AF49&lt;&gt;""," -R","")</f>
        <v/>
      </c>
      <c r="AH48" s="14" t="str">
        <f>IF(AH49&lt;&gt;""," -R","")</f>
        <v/>
      </c>
      <c r="AJ48" s="14" t="str">
        <f>IF(AJ49&lt;&gt;""," -R","")</f>
        <v/>
      </c>
      <c r="AL48" s="14" t="str">
        <f>IF(AL49&lt;&gt;""," -R","")</f>
        <v/>
      </c>
      <c r="AN48" s="14" t="str">
        <f>IF(AN49&lt;&gt;""," -R","")</f>
        <v/>
      </c>
      <c r="AP48" s="14" t="str">
        <f>IF(AP49&lt;&gt;""," -R","")</f>
        <v/>
      </c>
      <c r="AR48" s="14" t="str">
        <f>IF(AR49&lt;&gt;""," -R","")</f>
        <v/>
      </c>
      <c r="AT48" s="14" t="str">
        <f>IF(AT49&lt;&gt;""," -R","")</f>
        <v/>
      </c>
      <c r="AV48" s="14" t="str">
        <f>IF(AV49&lt;&gt;""," -R","")</f>
        <v/>
      </c>
      <c r="AX48" s="14" t="str">
        <f>IF(AX49&lt;&gt;""," -R","")</f>
        <v/>
      </c>
      <c r="AZ48" s="14" t="str">
        <f>IF(AZ49&lt;&gt;""," -R","")</f>
        <v/>
      </c>
      <c r="BB48" s="14" t="str">
        <f>IF(BB49&lt;&gt;""," -R","")</f>
        <v/>
      </c>
      <c r="BD48" s="14" t="str">
        <f>IF(BD49&lt;&gt;""," -R","")</f>
        <v/>
      </c>
      <c r="BF48" s="14" t="str">
        <f>IF(BF49&lt;&gt;""," -R","")</f>
        <v/>
      </c>
      <c r="BH48" s="14" t="str">
        <f>IF(BH49&lt;&gt;""," -R","")</f>
        <v/>
      </c>
      <c r="BJ48" s="14" t="str">
        <f>IF(BJ49&lt;&gt;""," -R","")</f>
        <v/>
      </c>
    </row>
    <row r="49" spans="13:62" x14ac:dyDescent="0.3">
      <c r="M49" s="14">
        <v>1.2</v>
      </c>
      <c r="N49" s="14" t="str">
        <f>IFERROR(VLOOKUP(M49,'CRUCE RIESGOS'!$C$8:$D$160,2,FALSE),"")</f>
        <v/>
      </c>
      <c r="O49" s="14">
        <v>2.2000000000000002</v>
      </c>
      <c r="P49" s="14" t="str">
        <f>IFERROR(VLOOKUP(O49,'CRUCE RIESGOS'!$C$8:$D$160,2,FALSE),"")</f>
        <v/>
      </c>
      <c r="Q49" s="14">
        <v>3.2</v>
      </c>
      <c r="R49" s="14" t="str">
        <f>IFERROR(VLOOKUP(Q49,'CRUCE RIESGOS'!$C$8:$D$160,2,FALSE),"")</f>
        <v/>
      </c>
      <c r="S49" s="14">
        <v>4.2</v>
      </c>
      <c r="T49" s="14" t="str">
        <f>IFERROR(VLOOKUP(S49,'CRUCE RIESGOS'!$C$8:$D$160,2,FALSE),"")</f>
        <v/>
      </c>
      <c r="U49" s="14">
        <v>5.2</v>
      </c>
      <c r="V49" s="14" t="str">
        <f>IFERROR(VLOOKUP(U49,'CRUCE RIESGOS'!$C$8:$D$160,2,FALSE),"")</f>
        <v/>
      </c>
      <c r="W49" s="14">
        <v>6.2</v>
      </c>
      <c r="X49" s="14" t="str">
        <f>IFERROR(VLOOKUP(W49,'CRUCE RIESGOS'!$C$8:$D$160,2,FALSE),"")</f>
        <v/>
      </c>
      <c r="Y49" s="14">
        <v>7.2</v>
      </c>
      <c r="Z49" s="14" t="str">
        <f>IFERROR(VLOOKUP(Y49,'CRUCE RIESGOS'!$C$8:$D$160,2,FALSE),"")</f>
        <v/>
      </c>
      <c r="AA49" s="14">
        <v>8.1999999999999993</v>
      </c>
      <c r="AB49" s="14" t="str">
        <f>IFERROR(VLOOKUP(AA49,'CRUCE RIESGOS'!$C$8:$D$160,2,FALSE),"")</f>
        <v/>
      </c>
      <c r="AC49" s="14">
        <v>9.1999999999999993</v>
      </c>
      <c r="AD49" s="14" t="str">
        <f>IFERROR(VLOOKUP(AC49,'CRUCE RIESGOS'!$C$8:$D$160,2,FALSE),"")</f>
        <v/>
      </c>
      <c r="AE49" s="14">
        <v>10.199999999999999</v>
      </c>
      <c r="AF49" s="14" t="str">
        <f>IFERROR(VLOOKUP(AE49,'CRUCE RIESGOS'!$C$8:$D$160,2,FALSE),"")</f>
        <v/>
      </c>
      <c r="AG49" s="14">
        <v>11.2</v>
      </c>
      <c r="AH49" s="14" t="str">
        <f>IFERROR(VLOOKUP(AG49,'CRUCE RIESGOS'!$C$8:$D$160,2,FALSE),"")</f>
        <v/>
      </c>
      <c r="AI49" s="14">
        <v>12.2</v>
      </c>
      <c r="AJ49" s="14" t="str">
        <f>IFERROR(VLOOKUP(AI49,'CRUCE RIESGOS'!$C$8:$D$160,2,FALSE),"")</f>
        <v/>
      </c>
      <c r="AK49" s="14">
        <v>13.2</v>
      </c>
      <c r="AL49" s="14" t="str">
        <f>IFERROR(VLOOKUP(AK49,'CRUCE RIESGOS'!$C$8:$D$160,2,FALSE),"")</f>
        <v/>
      </c>
      <c r="AM49" s="14">
        <v>14.2</v>
      </c>
      <c r="AN49" s="14" t="str">
        <f>IFERROR(VLOOKUP(AM49,'CRUCE RIESGOS'!$C$8:$D$160,2,FALSE),"")</f>
        <v/>
      </c>
      <c r="AO49" s="14">
        <v>15.2</v>
      </c>
      <c r="AP49" s="14" t="str">
        <f>IFERROR(VLOOKUP(AO49,'CRUCE RIESGOS'!$C$8:$D$160,2,FALSE),"")</f>
        <v/>
      </c>
      <c r="AQ49" s="14">
        <v>16.2</v>
      </c>
      <c r="AR49" s="14" t="str">
        <f>IFERROR(VLOOKUP(AQ49,'CRUCE RIESGOS'!$C$8:$D$160,2,FALSE),"")</f>
        <v/>
      </c>
      <c r="AS49" s="14">
        <v>17.2</v>
      </c>
      <c r="AT49" s="14" t="str">
        <f>IFERROR(VLOOKUP(AS49,'CRUCE RIESGOS'!$C$8:$D$160,2,FALSE),"")</f>
        <v/>
      </c>
      <c r="AU49" s="14">
        <v>18.2</v>
      </c>
      <c r="AV49" s="14" t="str">
        <f>IFERROR(VLOOKUP(AU49,'CRUCE RIESGOS'!$C$8:$D$160,2,FALSE),"")</f>
        <v/>
      </c>
      <c r="AW49" s="14">
        <v>19.2</v>
      </c>
      <c r="AX49" s="14" t="str">
        <f>IFERROR(VLOOKUP(AW49,'CRUCE RIESGOS'!$C$8:$D$160,2,FALSE),"")</f>
        <v/>
      </c>
      <c r="AY49" s="14">
        <v>20.2</v>
      </c>
      <c r="AZ49" s="14" t="str">
        <f>IFERROR(VLOOKUP(AY49,'CRUCE RIESGOS'!$C$8:$D$160,2,FALSE),"")</f>
        <v/>
      </c>
      <c r="BA49" s="14">
        <v>21.2</v>
      </c>
      <c r="BB49" s="14" t="str">
        <f>IFERROR(VLOOKUP(BA49,'CRUCE RIESGOS'!$C$8:$D$160,2,FALSE),"")</f>
        <v/>
      </c>
      <c r="BC49" s="14">
        <v>22.2</v>
      </c>
      <c r="BD49" s="14" t="str">
        <f>IFERROR(VLOOKUP(BC49,'CRUCE RIESGOS'!$C$8:$D$160,2,FALSE),"")</f>
        <v/>
      </c>
      <c r="BE49" s="14">
        <v>23.2</v>
      </c>
      <c r="BF49" s="14" t="str">
        <f>IFERROR(VLOOKUP(BE49,'CRUCE RIESGOS'!$C$8:$D$160,2,FALSE),"")</f>
        <v/>
      </c>
      <c r="BG49" s="14">
        <v>24.2</v>
      </c>
      <c r="BH49" s="14" t="str">
        <f>IFERROR(VLOOKUP(BG49,'CRUCE RIESGOS'!$C$8:$D$160,2,FALSE),"")</f>
        <v/>
      </c>
      <c r="BI49" s="14">
        <v>25.2</v>
      </c>
      <c r="BJ49" s="14" t="str">
        <f>IFERROR(VLOOKUP(BI49,'CRUCE RIESGOS'!$C$8:$D$160,2,FALSE),"")</f>
        <v/>
      </c>
    </row>
    <row r="50" spans="13:62" x14ac:dyDescent="0.3">
      <c r="N50" s="14" t="str">
        <f>IF(N51&lt;&gt;""," -R","")</f>
        <v/>
      </c>
      <c r="P50" s="14" t="str">
        <f>IF(P51&lt;&gt;""," -R","")</f>
        <v/>
      </c>
      <c r="R50" s="14" t="str">
        <f>IF(R51&lt;&gt;""," -R","")</f>
        <v/>
      </c>
      <c r="T50" s="14" t="str">
        <f>IF(T51&lt;&gt;""," -R","")</f>
        <v/>
      </c>
      <c r="V50" s="14" t="str">
        <f>IF(V51&lt;&gt;""," -R","")</f>
        <v/>
      </c>
      <c r="X50" s="14" t="str">
        <f>IF(X51&lt;&gt;""," -R","")</f>
        <v/>
      </c>
      <c r="Z50" s="14" t="str">
        <f>IF(Z51&lt;&gt;""," -R","")</f>
        <v/>
      </c>
      <c r="AB50" s="14" t="str">
        <f>IF(AB51&lt;&gt;""," -R","")</f>
        <v/>
      </c>
      <c r="AD50" s="14" t="str">
        <f>IF(AD51&lt;&gt;""," -R","")</f>
        <v/>
      </c>
      <c r="AF50" s="14" t="str">
        <f>IF(AF51&lt;&gt;""," -R","")</f>
        <v/>
      </c>
      <c r="AH50" s="14" t="str">
        <f>IF(AH51&lt;&gt;""," -R","")</f>
        <v/>
      </c>
      <c r="AJ50" s="14" t="str">
        <f>IF(AJ51&lt;&gt;""," -R","")</f>
        <v/>
      </c>
      <c r="AL50" s="14" t="str">
        <f>IF(AL51&lt;&gt;""," -R","")</f>
        <v/>
      </c>
      <c r="AN50" s="14" t="str">
        <f>IF(AN51&lt;&gt;""," -R","")</f>
        <v/>
      </c>
      <c r="AP50" s="14" t="str">
        <f>IF(AP51&lt;&gt;""," -R","")</f>
        <v/>
      </c>
      <c r="AR50" s="14" t="str">
        <f>IF(AR51&lt;&gt;""," -R","")</f>
        <v/>
      </c>
      <c r="AT50" s="14" t="str">
        <f>IF(AT51&lt;&gt;""," -R","")</f>
        <v/>
      </c>
      <c r="AV50" s="14" t="str">
        <f>IF(AV51&lt;&gt;""," -R","")</f>
        <v/>
      </c>
      <c r="AX50" s="14" t="str">
        <f>IF(AX51&lt;&gt;""," -R","")</f>
        <v/>
      </c>
      <c r="AZ50" s="14" t="str">
        <f>IF(AZ51&lt;&gt;""," -R","")</f>
        <v/>
      </c>
      <c r="BB50" s="14" t="str">
        <f>IF(BB51&lt;&gt;""," -R","")</f>
        <v/>
      </c>
      <c r="BD50" s="14" t="str">
        <f>IF(BD51&lt;&gt;""," -R","")</f>
        <v/>
      </c>
      <c r="BF50" s="14" t="str">
        <f>IF(BF51&lt;&gt;""," -R","")</f>
        <v/>
      </c>
      <c r="BH50" s="14" t="str">
        <f>IF(BH51&lt;&gt;""," -R","")</f>
        <v/>
      </c>
      <c r="BJ50" s="14" t="str">
        <f>IF(BJ51&lt;&gt;""," -R","")</f>
        <v/>
      </c>
    </row>
    <row r="51" spans="13:62" x14ac:dyDescent="0.3">
      <c r="M51" s="14">
        <v>1.21</v>
      </c>
      <c r="N51" s="14" t="str">
        <f>IFERROR(VLOOKUP(M51,'CRUCE RIESGOS'!$C$8:$D$160,2,FALSE),"")</f>
        <v/>
      </c>
      <c r="O51" s="14">
        <v>2.21</v>
      </c>
      <c r="P51" s="14" t="str">
        <f>IFERROR(VLOOKUP(O51,'CRUCE RIESGOS'!$C$8:$D$160,2,FALSE),"")</f>
        <v/>
      </c>
      <c r="Q51" s="14">
        <v>3.21</v>
      </c>
      <c r="R51" s="14" t="str">
        <f>IFERROR(VLOOKUP(Q51,'CRUCE RIESGOS'!$C$8:$D$160,2,FALSE),"")</f>
        <v/>
      </c>
      <c r="S51" s="14">
        <v>4.21</v>
      </c>
      <c r="T51" s="14" t="str">
        <f>IFERROR(VLOOKUP(S51,'CRUCE RIESGOS'!$C$8:$D$160,2,FALSE),"")</f>
        <v/>
      </c>
      <c r="U51" s="14">
        <v>5.21</v>
      </c>
      <c r="V51" s="14" t="str">
        <f>IFERROR(VLOOKUP(U51,'CRUCE RIESGOS'!$C$8:$D$160,2,FALSE),"")</f>
        <v/>
      </c>
      <c r="W51" s="14">
        <v>6.21</v>
      </c>
      <c r="X51" s="14" t="str">
        <f>IFERROR(VLOOKUP(W51,'CRUCE RIESGOS'!$C$8:$D$160,2,FALSE),"")</f>
        <v/>
      </c>
      <c r="Y51" s="14">
        <v>7.21</v>
      </c>
      <c r="Z51" s="14" t="str">
        <f>IFERROR(VLOOKUP(Y51,'CRUCE RIESGOS'!$C$8:$D$160,2,FALSE),"")</f>
        <v/>
      </c>
      <c r="AA51" s="14">
        <v>8.2100000000000009</v>
      </c>
      <c r="AB51" s="14" t="str">
        <f>IFERROR(VLOOKUP(AA51,'CRUCE RIESGOS'!$C$8:$D$160,2,FALSE),"")</f>
        <v/>
      </c>
      <c r="AC51" s="14">
        <v>9.2100000000000009</v>
      </c>
      <c r="AD51" s="14" t="str">
        <f>IFERROR(VLOOKUP(AC51,'CRUCE RIESGOS'!$C$8:$D$160,2,FALSE),"")</f>
        <v/>
      </c>
      <c r="AE51" s="14">
        <v>10.210000000000001</v>
      </c>
      <c r="AF51" s="14" t="str">
        <f>IFERROR(VLOOKUP(AE51,'CRUCE RIESGOS'!$C$8:$D$160,2,FALSE),"")</f>
        <v/>
      </c>
      <c r="AG51" s="14">
        <v>11.21</v>
      </c>
      <c r="AH51" s="14" t="str">
        <f>IFERROR(VLOOKUP(AG51,'CRUCE RIESGOS'!$C$8:$D$160,2,FALSE),"")</f>
        <v/>
      </c>
      <c r="AI51" s="14">
        <v>12.21</v>
      </c>
      <c r="AJ51" s="14" t="str">
        <f>IFERROR(VLOOKUP(AI51,'CRUCE RIESGOS'!$C$8:$D$160,2,FALSE),"")</f>
        <v/>
      </c>
      <c r="AK51" s="14">
        <v>13.21</v>
      </c>
      <c r="AL51" s="14" t="str">
        <f>IFERROR(VLOOKUP(AK51,'CRUCE RIESGOS'!$C$8:$D$160,2,FALSE),"")</f>
        <v/>
      </c>
      <c r="AM51" s="14">
        <v>14.21</v>
      </c>
      <c r="AN51" s="14" t="str">
        <f>IFERROR(VLOOKUP(AM51,'CRUCE RIESGOS'!$C$8:$D$160,2,FALSE),"")</f>
        <v/>
      </c>
      <c r="AO51" s="14">
        <v>15.21</v>
      </c>
      <c r="AP51" s="14" t="str">
        <f>IFERROR(VLOOKUP(AO51,'CRUCE RIESGOS'!$C$8:$D$160,2,FALSE),"")</f>
        <v/>
      </c>
      <c r="AQ51" s="14">
        <v>16.21</v>
      </c>
      <c r="AR51" s="14" t="str">
        <f>IFERROR(VLOOKUP(AQ51,'CRUCE RIESGOS'!$C$8:$D$160,2,FALSE),"")</f>
        <v/>
      </c>
      <c r="AS51" s="14">
        <v>17.21</v>
      </c>
      <c r="AT51" s="14" t="str">
        <f>IFERROR(VLOOKUP(AS51,'CRUCE RIESGOS'!$C$8:$D$160,2,FALSE),"")</f>
        <v/>
      </c>
      <c r="AU51" s="14">
        <v>18.21</v>
      </c>
      <c r="AV51" s="14" t="str">
        <f>IFERROR(VLOOKUP(AU51,'CRUCE RIESGOS'!$C$8:$D$160,2,FALSE),"")</f>
        <v/>
      </c>
      <c r="AW51" s="14">
        <v>19.21</v>
      </c>
      <c r="AX51" s="14" t="str">
        <f>IFERROR(VLOOKUP(AW51,'CRUCE RIESGOS'!$C$8:$D$160,2,FALSE),"")</f>
        <v/>
      </c>
      <c r="AY51" s="14">
        <v>20.21</v>
      </c>
      <c r="AZ51" s="14" t="str">
        <f>IFERROR(VLOOKUP(AY51,'CRUCE RIESGOS'!$C$8:$D$160,2,FALSE),"")</f>
        <v/>
      </c>
      <c r="BA51" s="14">
        <v>21.21</v>
      </c>
      <c r="BB51" s="14" t="str">
        <f>IFERROR(VLOOKUP(BA51,'CRUCE RIESGOS'!$C$8:$D$160,2,FALSE),"")</f>
        <v/>
      </c>
      <c r="BC51" s="14">
        <v>22.21</v>
      </c>
      <c r="BD51" s="14" t="str">
        <f>IFERROR(VLOOKUP(BC51,'CRUCE RIESGOS'!$C$8:$D$160,2,FALSE),"")</f>
        <v/>
      </c>
      <c r="BE51" s="14">
        <v>23.21</v>
      </c>
      <c r="BF51" s="14" t="str">
        <f>IFERROR(VLOOKUP(BE51,'CRUCE RIESGOS'!$C$8:$D$160,2,FALSE),"")</f>
        <v/>
      </c>
      <c r="BG51" s="14">
        <v>24.21</v>
      </c>
      <c r="BH51" s="14" t="str">
        <f>IFERROR(VLOOKUP(BG51,'CRUCE RIESGOS'!$C$8:$D$160,2,FALSE),"")</f>
        <v/>
      </c>
      <c r="BI51" s="14">
        <v>25.21</v>
      </c>
      <c r="BJ51" s="14" t="str">
        <f>IFERROR(VLOOKUP(BI51,'CRUCE RIESGOS'!$C$8:$D$160,2,FALSE),"")</f>
        <v/>
      </c>
    </row>
    <row r="52" spans="13:62" x14ac:dyDescent="0.3">
      <c r="N52" s="14" t="str">
        <f>IF(N53&lt;&gt;""," -R","")</f>
        <v/>
      </c>
      <c r="P52" s="14" t="str">
        <f>IF(P53&lt;&gt;""," -R","")</f>
        <v/>
      </c>
      <c r="R52" s="14" t="str">
        <f>IF(R53&lt;&gt;""," -R","")</f>
        <v/>
      </c>
      <c r="T52" s="14" t="str">
        <f>IF(T53&lt;&gt;""," -R","")</f>
        <v/>
      </c>
      <c r="V52" s="14" t="str">
        <f>IF(V53&lt;&gt;""," -R","")</f>
        <v/>
      </c>
      <c r="X52" s="14" t="str">
        <f>IF(X53&lt;&gt;""," -R","")</f>
        <v/>
      </c>
      <c r="Z52" s="14" t="str">
        <f>IF(Z53&lt;&gt;""," -R","")</f>
        <v/>
      </c>
      <c r="AB52" s="14" t="str">
        <f>IF(AB53&lt;&gt;""," -R","")</f>
        <v/>
      </c>
      <c r="AD52" s="14" t="str">
        <f>IF(AD53&lt;&gt;""," -R","")</f>
        <v/>
      </c>
      <c r="AF52" s="14" t="str">
        <f>IF(AF53&lt;&gt;""," -R","")</f>
        <v/>
      </c>
      <c r="AH52" s="14" t="str">
        <f>IF(AH53&lt;&gt;""," -R","")</f>
        <v/>
      </c>
      <c r="AJ52" s="14" t="str">
        <f>IF(AJ53&lt;&gt;""," -R","")</f>
        <v/>
      </c>
      <c r="AL52" s="14" t="str">
        <f>IF(AL53&lt;&gt;""," -R","")</f>
        <v/>
      </c>
      <c r="AN52" s="14" t="str">
        <f>IF(AN53&lt;&gt;""," -R","")</f>
        <v/>
      </c>
      <c r="AP52" s="14" t="str">
        <f>IF(AP53&lt;&gt;""," -R","")</f>
        <v/>
      </c>
      <c r="AR52" s="14" t="str">
        <f>IF(AR53&lt;&gt;""," -R","")</f>
        <v/>
      </c>
      <c r="AT52" s="14" t="str">
        <f>IF(AT53&lt;&gt;""," -R","")</f>
        <v/>
      </c>
      <c r="AV52" s="14" t="str">
        <f>IF(AV53&lt;&gt;""," -R","")</f>
        <v/>
      </c>
      <c r="AX52" s="14" t="str">
        <f>IF(AX53&lt;&gt;""," -R","")</f>
        <v/>
      </c>
      <c r="AZ52" s="14" t="str">
        <f>IF(AZ53&lt;&gt;""," -R","")</f>
        <v/>
      </c>
      <c r="BB52" s="14" t="str">
        <f>IF(BB53&lt;&gt;""," -R","")</f>
        <v/>
      </c>
      <c r="BD52" s="14" t="str">
        <f>IF(BD53&lt;&gt;""," -R","")</f>
        <v/>
      </c>
      <c r="BF52" s="14" t="str">
        <f>IF(BF53&lt;&gt;""," -R","")</f>
        <v/>
      </c>
      <c r="BH52" s="14" t="str">
        <f>IF(BH53&lt;&gt;""," -R","")</f>
        <v/>
      </c>
      <c r="BJ52" s="14" t="str">
        <f>IF(BJ53&lt;&gt;""," -R","")</f>
        <v/>
      </c>
    </row>
    <row r="53" spans="13:62" x14ac:dyDescent="0.3">
      <c r="M53" s="14">
        <v>1.22</v>
      </c>
      <c r="N53" s="14" t="str">
        <f>IFERROR(VLOOKUP(M53,'CRUCE RIESGOS'!$C$8:$D$160,2,FALSE),"")</f>
        <v/>
      </c>
      <c r="O53" s="14">
        <v>2.2200000000000002</v>
      </c>
      <c r="P53" s="14" t="str">
        <f>IFERROR(VLOOKUP(O53,'CRUCE RIESGOS'!$C$8:$D$160,2,FALSE),"")</f>
        <v/>
      </c>
      <c r="Q53" s="14">
        <v>3.22</v>
      </c>
      <c r="R53" s="14" t="str">
        <f>IFERROR(VLOOKUP(Q53,'CRUCE RIESGOS'!$C$8:$D$160,2,FALSE),"")</f>
        <v/>
      </c>
      <c r="S53" s="14">
        <v>4.22</v>
      </c>
      <c r="T53" s="14" t="str">
        <f>IFERROR(VLOOKUP(S53,'CRUCE RIESGOS'!$C$8:$D$160,2,FALSE),"")</f>
        <v/>
      </c>
      <c r="U53" s="14">
        <v>5.22</v>
      </c>
      <c r="V53" s="14" t="str">
        <f>IFERROR(VLOOKUP(U53,'CRUCE RIESGOS'!$C$8:$D$160,2,FALSE),"")</f>
        <v/>
      </c>
      <c r="W53" s="14">
        <v>6.22</v>
      </c>
      <c r="X53" s="14" t="str">
        <f>IFERROR(VLOOKUP(W53,'CRUCE RIESGOS'!$C$8:$D$160,2,FALSE),"")</f>
        <v/>
      </c>
      <c r="Y53" s="14">
        <v>7.22</v>
      </c>
      <c r="Z53" s="14" t="str">
        <f>IFERROR(VLOOKUP(Y53,'CRUCE RIESGOS'!$C$8:$D$160,2,FALSE),"")</f>
        <v/>
      </c>
      <c r="AA53" s="14">
        <v>8.2200000000000006</v>
      </c>
      <c r="AB53" s="14" t="str">
        <f>IFERROR(VLOOKUP(AA53,'CRUCE RIESGOS'!$C$8:$D$160,2,FALSE),"")</f>
        <v/>
      </c>
      <c r="AC53" s="14">
        <v>9.2200000000000006</v>
      </c>
      <c r="AD53" s="14" t="str">
        <f>IFERROR(VLOOKUP(AC53,'CRUCE RIESGOS'!$C$8:$D$160,2,FALSE),"")</f>
        <v/>
      </c>
      <c r="AE53" s="14">
        <v>10.220000000000001</v>
      </c>
      <c r="AF53" s="14" t="str">
        <f>IFERROR(VLOOKUP(AE53,'CRUCE RIESGOS'!$C$8:$D$160,2,FALSE),"")</f>
        <v/>
      </c>
      <c r="AG53" s="14">
        <v>11.22</v>
      </c>
      <c r="AH53" s="14" t="str">
        <f>IFERROR(VLOOKUP(AG53,'CRUCE RIESGOS'!$C$8:$D$160,2,FALSE),"")</f>
        <v/>
      </c>
      <c r="AI53" s="14">
        <v>12.22</v>
      </c>
      <c r="AJ53" s="14" t="str">
        <f>IFERROR(VLOOKUP(AI53,'CRUCE RIESGOS'!$C$8:$D$160,2,FALSE),"")</f>
        <v/>
      </c>
      <c r="AK53" s="14">
        <v>13.22</v>
      </c>
      <c r="AL53" s="14" t="str">
        <f>IFERROR(VLOOKUP(AK53,'CRUCE RIESGOS'!$C$8:$D$160,2,FALSE),"")</f>
        <v/>
      </c>
      <c r="AM53" s="14">
        <v>14.22</v>
      </c>
      <c r="AN53" s="14" t="str">
        <f>IFERROR(VLOOKUP(AM53,'CRUCE RIESGOS'!$C$8:$D$160,2,FALSE),"")</f>
        <v/>
      </c>
      <c r="AO53" s="14">
        <v>15.22</v>
      </c>
      <c r="AP53" s="14" t="str">
        <f>IFERROR(VLOOKUP(AO53,'CRUCE RIESGOS'!$C$8:$D$160,2,FALSE),"")</f>
        <v/>
      </c>
      <c r="AQ53" s="14">
        <v>16.22</v>
      </c>
      <c r="AR53" s="14" t="str">
        <f>IFERROR(VLOOKUP(AQ53,'CRUCE RIESGOS'!$C$8:$D$160,2,FALSE),"")</f>
        <v/>
      </c>
      <c r="AS53" s="14">
        <v>17.22</v>
      </c>
      <c r="AT53" s="14" t="str">
        <f>IFERROR(VLOOKUP(AS53,'CRUCE RIESGOS'!$C$8:$D$160,2,FALSE),"")</f>
        <v/>
      </c>
      <c r="AU53" s="14">
        <v>18.22</v>
      </c>
      <c r="AV53" s="14" t="str">
        <f>IFERROR(VLOOKUP(AU53,'CRUCE RIESGOS'!$C$8:$D$160,2,FALSE),"")</f>
        <v/>
      </c>
      <c r="AW53" s="14">
        <v>19.22</v>
      </c>
      <c r="AX53" s="14" t="str">
        <f>IFERROR(VLOOKUP(AW53,'CRUCE RIESGOS'!$C$8:$D$160,2,FALSE),"")</f>
        <v/>
      </c>
      <c r="AY53" s="14">
        <v>20.22</v>
      </c>
      <c r="AZ53" s="14" t="str">
        <f>IFERROR(VLOOKUP(AY53,'CRUCE RIESGOS'!$C$8:$D$160,2,FALSE),"")</f>
        <v/>
      </c>
      <c r="BA53" s="14">
        <v>21.22</v>
      </c>
      <c r="BB53" s="14" t="str">
        <f>IFERROR(VLOOKUP(BA53,'CRUCE RIESGOS'!$C$8:$D$160,2,FALSE),"")</f>
        <v/>
      </c>
      <c r="BC53" s="14">
        <v>22.22</v>
      </c>
      <c r="BD53" s="14" t="str">
        <f>IFERROR(VLOOKUP(BC53,'CRUCE RIESGOS'!$C$8:$D$160,2,FALSE),"")</f>
        <v/>
      </c>
      <c r="BE53" s="14">
        <v>23.22</v>
      </c>
      <c r="BF53" s="14" t="str">
        <f>IFERROR(VLOOKUP(BE53,'CRUCE RIESGOS'!$C$8:$D$160,2,FALSE),"")</f>
        <v/>
      </c>
      <c r="BG53" s="14">
        <v>24.22</v>
      </c>
      <c r="BH53" s="14" t="str">
        <f>IFERROR(VLOOKUP(BG53,'CRUCE RIESGOS'!$C$8:$D$160,2,FALSE),"")</f>
        <v/>
      </c>
      <c r="BI53" s="14">
        <v>25.22</v>
      </c>
      <c r="BJ53" s="14" t="str">
        <f>IFERROR(VLOOKUP(BI53,'CRUCE RIESGOS'!$C$8:$D$160,2,FALSE),"")</f>
        <v/>
      </c>
    </row>
    <row r="54" spans="13:62" x14ac:dyDescent="0.3">
      <c r="N54" s="14" t="str">
        <f>IF(N55&lt;&gt;""," -R","")</f>
        <v/>
      </c>
      <c r="P54" s="14" t="str">
        <f>IF(P55&lt;&gt;""," -R","")</f>
        <v/>
      </c>
      <c r="R54" s="14" t="str">
        <f>IF(R55&lt;&gt;""," -R","")</f>
        <v/>
      </c>
      <c r="T54" s="14" t="str">
        <f>IF(T55&lt;&gt;""," -R","")</f>
        <v/>
      </c>
      <c r="V54" s="14" t="str">
        <f>IF(V55&lt;&gt;""," -R","")</f>
        <v/>
      </c>
      <c r="X54" s="14" t="str">
        <f>IF(X55&lt;&gt;""," -R","")</f>
        <v/>
      </c>
      <c r="Z54" s="14" t="str">
        <f>IF(Z55&lt;&gt;""," -R","")</f>
        <v/>
      </c>
      <c r="AB54" s="14" t="str">
        <f>IF(AB55&lt;&gt;""," -R","")</f>
        <v/>
      </c>
      <c r="AD54" s="14" t="str">
        <f>IF(AD55&lt;&gt;""," -R","")</f>
        <v/>
      </c>
      <c r="AF54" s="14" t="str">
        <f>IF(AF55&lt;&gt;""," -R","")</f>
        <v/>
      </c>
      <c r="AH54" s="14" t="str">
        <f>IF(AH55&lt;&gt;""," -R","")</f>
        <v/>
      </c>
      <c r="AJ54" s="14" t="str">
        <f>IF(AJ55&lt;&gt;""," -R","")</f>
        <v/>
      </c>
      <c r="AL54" s="14" t="str">
        <f>IF(AL55&lt;&gt;""," -R","")</f>
        <v/>
      </c>
      <c r="AN54" s="14" t="str">
        <f>IF(AN55&lt;&gt;""," -R","")</f>
        <v/>
      </c>
      <c r="AP54" s="14" t="str">
        <f>IF(AP55&lt;&gt;""," -R","")</f>
        <v/>
      </c>
      <c r="AR54" s="14" t="str">
        <f>IF(AR55&lt;&gt;""," -R","")</f>
        <v/>
      </c>
      <c r="AT54" s="14" t="str">
        <f>IF(AT55&lt;&gt;""," -R","")</f>
        <v/>
      </c>
      <c r="AV54" s="14" t="str">
        <f>IF(AV55&lt;&gt;""," -R","")</f>
        <v/>
      </c>
      <c r="AX54" s="14" t="str">
        <f>IF(AX55&lt;&gt;""," -R","")</f>
        <v/>
      </c>
      <c r="AZ54" s="14" t="str">
        <f>IF(AZ55&lt;&gt;""," -R","")</f>
        <v/>
      </c>
      <c r="BB54" s="14" t="str">
        <f>IF(BB55&lt;&gt;""," -R","")</f>
        <v/>
      </c>
      <c r="BD54" s="14" t="str">
        <f>IF(BD55&lt;&gt;""," -R","")</f>
        <v/>
      </c>
      <c r="BF54" s="14" t="str">
        <f>IF(BF55&lt;&gt;""," -R","")</f>
        <v/>
      </c>
      <c r="BH54" s="14" t="str">
        <f>IF(BH55&lt;&gt;""," -R","")</f>
        <v/>
      </c>
      <c r="BJ54" s="14" t="str">
        <f>IF(BJ55&lt;&gt;""," -R","")</f>
        <v/>
      </c>
    </row>
    <row r="55" spans="13:62" x14ac:dyDescent="0.3">
      <c r="M55" s="14">
        <v>1.23</v>
      </c>
      <c r="N55" s="14" t="str">
        <f>IFERROR(VLOOKUP(M55,'CRUCE RIESGOS'!$C$8:$D$160,2,FALSE),"")</f>
        <v/>
      </c>
      <c r="O55" s="14">
        <v>2.23</v>
      </c>
      <c r="P55" s="14" t="str">
        <f>IFERROR(VLOOKUP(O55,'CRUCE RIESGOS'!$C$8:$D$160,2,FALSE),"")</f>
        <v/>
      </c>
      <c r="Q55" s="14">
        <v>3.23</v>
      </c>
      <c r="R55" s="14" t="str">
        <f>IFERROR(VLOOKUP(Q55,'CRUCE RIESGOS'!$C$8:$D$160,2,FALSE),"")</f>
        <v/>
      </c>
      <c r="S55" s="14">
        <v>4.2300000000000004</v>
      </c>
      <c r="T55" s="14" t="str">
        <f>IFERROR(VLOOKUP(S55,'CRUCE RIESGOS'!$C$8:$D$160,2,FALSE),"")</f>
        <v/>
      </c>
      <c r="U55" s="14">
        <v>5.23</v>
      </c>
      <c r="V55" s="14" t="str">
        <f>IFERROR(VLOOKUP(U55,'CRUCE RIESGOS'!$C$8:$D$160,2,FALSE),"")</f>
        <v/>
      </c>
      <c r="W55" s="14">
        <v>6.23</v>
      </c>
      <c r="X55" s="14" t="str">
        <f>IFERROR(VLOOKUP(W55,'CRUCE RIESGOS'!$C$8:$D$160,2,FALSE),"")</f>
        <v/>
      </c>
      <c r="Y55" s="14">
        <v>7.23</v>
      </c>
      <c r="Z55" s="14" t="str">
        <f>IFERROR(VLOOKUP(Y55,'CRUCE RIESGOS'!$C$8:$D$160,2,FALSE),"")</f>
        <v/>
      </c>
      <c r="AA55" s="14">
        <v>8.23</v>
      </c>
      <c r="AB55" s="14" t="str">
        <f>IFERROR(VLOOKUP(AA55,'CRUCE RIESGOS'!$C$8:$D$160,2,FALSE),"")</f>
        <v/>
      </c>
      <c r="AC55" s="14">
        <v>9.23</v>
      </c>
      <c r="AD55" s="14" t="str">
        <f>IFERROR(VLOOKUP(AC55,'CRUCE RIESGOS'!$C$8:$D$160,2,FALSE),"")</f>
        <v/>
      </c>
      <c r="AE55" s="14">
        <v>10.23</v>
      </c>
      <c r="AF55" s="14" t="str">
        <f>IFERROR(VLOOKUP(AE55,'CRUCE RIESGOS'!$C$8:$D$160,2,FALSE),"")</f>
        <v/>
      </c>
      <c r="AG55" s="14">
        <v>11.23</v>
      </c>
      <c r="AH55" s="14" t="str">
        <f>IFERROR(VLOOKUP(AG55,'CRUCE RIESGOS'!$C$8:$D$160,2,FALSE),"")</f>
        <v/>
      </c>
      <c r="AI55" s="14">
        <v>12.23</v>
      </c>
      <c r="AJ55" s="14" t="str">
        <f>IFERROR(VLOOKUP(AI55,'CRUCE RIESGOS'!$C$8:$D$160,2,FALSE),"")</f>
        <v/>
      </c>
      <c r="AK55" s="14">
        <v>13.23</v>
      </c>
      <c r="AL55" s="14" t="str">
        <f>IFERROR(VLOOKUP(AK55,'CRUCE RIESGOS'!$C$8:$D$160,2,FALSE),"")</f>
        <v/>
      </c>
      <c r="AM55" s="14">
        <v>14.23</v>
      </c>
      <c r="AN55" s="14" t="str">
        <f>IFERROR(VLOOKUP(AM55,'CRUCE RIESGOS'!$C$8:$D$160,2,FALSE),"")</f>
        <v/>
      </c>
      <c r="AO55" s="14">
        <v>15.23</v>
      </c>
      <c r="AP55" s="14" t="str">
        <f>IFERROR(VLOOKUP(AO55,'CRUCE RIESGOS'!$C$8:$D$160,2,FALSE),"")</f>
        <v/>
      </c>
      <c r="AQ55" s="14">
        <v>16.23</v>
      </c>
      <c r="AR55" s="14" t="str">
        <f>IFERROR(VLOOKUP(AQ55,'CRUCE RIESGOS'!$C$8:$D$160,2,FALSE),"")</f>
        <v/>
      </c>
      <c r="AS55" s="14">
        <v>17.23</v>
      </c>
      <c r="AT55" s="14" t="str">
        <f>IFERROR(VLOOKUP(AS55,'CRUCE RIESGOS'!$C$8:$D$160,2,FALSE),"")</f>
        <v/>
      </c>
      <c r="AU55" s="14">
        <v>18.23</v>
      </c>
      <c r="AV55" s="14" t="str">
        <f>IFERROR(VLOOKUP(AU55,'CRUCE RIESGOS'!$C$8:$D$160,2,FALSE),"")</f>
        <v/>
      </c>
      <c r="AW55" s="14">
        <v>19.23</v>
      </c>
      <c r="AX55" s="14" t="str">
        <f>IFERROR(VLOOKUP(AW55,'CRUCE RIESGOS'!$C$8:$D$160,2,FALSE),"")</f>
        <v/>
      </c>
      <c r="AY55" s="14">
        <v>20.23</v>
      </c>
      <c r="AZ55" s="14" t="str">
        <f>IFERROR(VLOOKUP(AY55,'CRUCE RIESGOS'!$C$8:$D$160,2,FALSE),"")</f>
        <v/>
      </c>
      <c r="BA55" s="14">
        <v>21.23</v>
      </c>
      <c r="BB55" s="14" t="str">
        <f>IFERROR(VLOOKUP(BA55,'CRUCE RIESGOS'!$C$8:$D$160,2,FALSE),"")</f>
        <v/>
      </c>
      <c r="BC55" s="14">
        <v>22.23</v>
      </c>
      <c r="BD55" s="14" t="str">
        <f>IFERROR(VLOOKUP(BC55,'CRUCE RIESGOS'!$C$8:$D$160,2,FALSE),"")</f>
        <v/>
      </c>
      <c r="BE55" s="14">
        <v>23.23</v>
      </c>
      <c r="BF55" s="14" t="str">
        <f>IFERROR(VLOOKUP(BE55,'CRUCE RIESGOS'!$C$8:$D$160,2,FALSE),"")</f>
        <v/>
      </c>
      <c r="BG55" s="14">
        <v>24.23</v>
      </c>
      <c r="BH55" s="14" t="str">
        <f>IFERROR(VLOOKUP(BG55,'CRUCE RIESGOS'!$C$8:$D$160,2,FALSE),"")</f>
        <v/>
      </c>
      <c r="BI55" s="14">
        <v>25.23</v>
      </c>
      <c r="BJ55" s="14" t="str">
        <f>IFERROR(VLOOKUP(BI55,'CRUCE RIESGOS'!$C$8:$D$160,2,FALSE),"")</f>
        <v/>
      </c>
    </row>
    <row r="56" spans="13:62" x14ac:dyDescent="0.3">
      <c r="N56" s="14" t="str">
        <f>IF(N57&lt;&gt;""," -R","")</f>
        <v/>
      </c>
      <c r="P56" s="14" t="str">
        <f>IF(P57&lt;&gt;""," -R","")</f>
        <v/>
      </c>
      <c r="R56" s="14" t="str">
        <f>IF(R57&lt;&gt;""," -R","")</f>
        <v/>
      </c>
      <c r="T56" s="14" t="str">
        <f>IF(T57&lt;&gt;""," -R","")</f>
        <v/>
      </c>
      <c r="V56" s="14" t="str">
        <f>IF(V57&lt;&gt;""," -R","")</f>
        <v/>
      </c>
      <c r="X56" s="14" t="str">
        <f>IF(X57&lt;&gt;""," -R","")</f>
        <v/>
      </c>
      <c r="Z56" s="14" t="str">
        <f>IF(Z57&lt;&gt;""," -R","")</f>
        <v/>
      </c>
      <c r="AB56" s="14" t="str">
        <f>IF(AB57&lt;&gt;""," -R","")</f>
        <v/>
      </c>
      <c r="AD56" s="14" t="str">
        <f>IF(AD57&lt;&gt;""," -R","")</f>
        <v/>
      </c>
      <c r="AF56" s="14" t="str">
        <f>IF(AF57&lt;&gt;""," -R","")</f>
        <v/>
      </c>
      <c r="AH56" s="14" t="str">
        <f>IF(AH57&lt;&gt;""," -R","")</f>
        <v/>
      </c>
      <c r="AJ56" s="14" t="str">
        <f>IF(AJ57&lt;&gt;""," -R","")</f>
        <v/>
      </c>
      <c r="AL56" s="14" t="str">
        <f>IF(AL57&lt;&gt;""," -R","")</f>
        <v/>
      </c>
      <c r="AN56" s="14" t="str">
        <f>IF(AN57&lt;&gt;""," -R","")</f>
        <v/>
      </c>
      <c r="AP56" s="14" t="str">
        <f>IF(AP57&lt;&gt;""," -R","")</f>
        <v/>
      </c>
      <c r="AR56" s="14" t="str">
        <f>IF(AR57&lt;&gt;""," -R","")</f>
        <v/>
      </c>
      <c r="AT56" s="14" t="str">
        <f>IF(AT57&lt;&gt;""," -R","")</f>
        <v/>
      </c>
      <c r="AV56" s="14" t="str">
        <f>IF(AV57&lt;&gt;""," -R","")</f>
        <v/>
      </c>
      <c r="AX56" s="14" t="str">
        <f>IF(AX57&lt;&gt;""," -R","")</f>
        <v/>
      </c>
      <c r="AZ56" s="14" t="str">
        <f>IF(AZ57&lt;&gt;""," -R","")</f>
        <v/>
      </c>
      <c r="BB56" s="14" t="str">
        <f>IF(BB57&lt;&gt;""," -R","")</f>
        <v/>
      </c>
      <c r="BD56" s="14" t="str">
        <f>IF(BD57&lt;&gt;""," -R","")</f>
        <v/>
      </c>
      <c r="BF56" s="14" t="str">
        <f>IF(BF57&lt;&gt;""," -R","")</f>
        <v/>
      </c>
      <c r="BH56" s="14" t="str">
        <f>IF(BH57&lt;&gt;""," -R","")</f>
        <v/>
      </c>
      <c r="BJ56" s="14" t="str">
        <f>IF(BJ57&lt;&gt;""," -R","")</f>
        <v/>
      </c>
    </row>
    <row r="57" spans="13:62" x14ac:dyDescent="0.3">
      <c r="M57" s="14">
        <v>1.24</v>
      </c>
      <c r="N57" s="14" t="str">
        <f>IFERROR(VLOOKUP(M57,'CRUCE RIESGOS'!$C$8:$D$160,2,FALSE),"")</f>
        <v/>
      </c>
      <c r="O57" s="14">
        <v>2.2400000000000002</v>
      </c>
      <c r="P57" s="14" t="str">
        <f>IFERROR(VLOOKUP(O57,'CRUCE RIESGOS'!$C$8:$D$160,2,FALSE),"")</f>
        <v/>
      </c>
      <c r="Q57" s="14">
        <v>3.24</v>
      </c>
      <c r="R57" s="14" t="str">
        <f>IFERROR(VLOOKUP(Q57,'CRUCE RIESGOS'!$C$8:$D$160,2,FALSE),"")</f>
        <v/>
      </c>
      <c r="S57" s="14">
        <v>4.24</v>
      </c>
      <c r="T57" s="14" t="str">
        <f>IFERROR(VLOOKUP(S57,'CRUCE RIESGOS'!$C$8:$D$160,2,FALSE),"")</f>
        <v/>
      </c>
      <c r="U57" s="14">
        <v>5.24</v>
      </c>
      <c r="V57" s="14" t="str">
        <f>IFERROR(VLOOKUP(U57,'CRUCE RIESGOS'!$C$8:$D$160,2,FALSE),"")</f>
        <v/>
      </c>
      <c r="W57" s="14">
        <v>6.24</v>
      </c>
      <c r="X57" s="14" t="str">
        <f>IFERROR(VLOOKUP(W57,'CRUCE RIESGOS'!$C$8:$D$160,2,FALSE),"")</f>
        <v/>
      </c>
      <c r="Y57" s="14">
        <v>7.24</v>
      </c>
      <c r="Z57" s="14" t="str">
        <f>IFERROR(VLOOKUP(Y57,'CRUCE RIESGOS'!$C$8:$D$160,2,FALSE),"")</f>
        <v/>
      </c>
      <c r="AA57" s="14">
        <v>8.24</v>
      </c>
      <c r="AB57" s="14" t="str">
        <f>IFERROR(VLOOKUP(AA57,'CRUCE RIESGOS'!$C$8:$D$160,2,FALSE),"")</f>
        <v/>
      </c>
      <c r="AC57" s="14">
        <v>9.24</v>
      </c>
      <c r="AD57" s="14" t="str">
        <f>IFERROR(VLOOKUP(AC57,'CRUCE RIESGOS'!$C$8:$D$160,2,FALSE),"")</f>
        <v/>
      </c>
      <c r="AE57" s="14">
        <v>10.24</v>
      </c>
      <c r="AF57" s="14" t="str">
        <f>IFERROR(VLOOKUP(AE57,'CRUCE RIESGOS'!$C$8:$D$160,2,FALSE),"")</f>
        <v/>
      </c>
      <c r="AG57" s="14">
        <v>11.24</v>
      </c>
      <c r="AH57" s="14" t="str">
        <f>IFERROR(VLOOKUP(AG57,'CRUCE RIESGOS'!$C$8:$D$160,2,FALSE),"")</f>
        <v/>
      </c>
      <c r="AI57" s="14">
        <v>12.24</v>
      </c>
      <c r="AJ57" s="14" t="str">
        <f>IFERROR(VLOOKUP(AI57,'CRUCE RIESGOS'!$C$8:$D$160,2,FALSE),"")</f>
        <v/>
      </c>
      <c r="AK57" s="14">
        <v>13.24</v>
      </c>
      <c r="AL57" s="14" t="str">
        <f>IFERROR(VLOOKUP(AK57,'CRUCE RIESGOS'!$C$8:$D$160,2,FALSE),"")</f>
        <v/>
      </c>
      <c r="AM57" s="14">
        <v>14.24</v>
      </c>
      <c r="AN57" s="14" t="str">
        <f>IFERROR(VLOOKUP(AM57,'CRUCE RIESGOS'!$C$8:$D$160,2,FALSE),"")</f>
        <v/>
      </c>
      <c r="AO57" s="14">
        <v>15.24</v>
      </c>
      <c r="AP57" s="14" t="str">
        <f>IFERROR(VLOOKUP(AO57,'CRUCE RIESGOS'!$C$8:$D$160,2,FALSE),"")</f>
        <v/>
      </c>
      <c r="AQ57" s="14">
        <v>16.239999999999998</v>
      </c>
      <c r="AR57" s="14" t="str">
        <f>IFERROR(VLOOKUP(AQ57,'CRUCE RIESGOS'!$C$8:$D$160,2,FALSE),"")</f>
        <v/>
      </c>
      <c r="AS57" s="14">
        <v>17.239999999999998</v>
      </c>
      <c r="AT57" s="14" t="str">
        <f>IFERROR(VLOOKUP(AS57,'CRUCE RIESGOS'!$C$8:$D$160,2,FALSE),"")</f>
        <v/>
      </c>
      <c r="AU57" s="14">
        <v>18.239999999999998</v>
      </c>
      <c r="AV57" s="14" t="str">
        <f>IFERROR(VLOOKUP(AU57,'CRUCE RIESGOS'!$C$8:$D$160,2,FALSE),"")</f>
        <v/>
      </c>
      <c r="AW57" s="14">
        <v>19.239999999999998</v>
      </c>
      <c r="AX57" s="14" t="str">
        <f>IFERROR(VLOOKUP(AW57,'CRUCE RIESGOS'!$C$8:$D$160,2,FALSE),"")</f>
        <v/>
      </c>
      <c r="AY57" s="14">
        <v>20.239999999999998</v>
      </c>
      <c r="AZ57" s="14" t="str">
        <f>IFERROR(VLOOKUP(AY57,'CRUCE RIESGOS'!$C$8:$D$160,2,FALSE),"")</f>
        <v/>
      </c>
      <c r="BA57" s="14">
        <v>21.24</v>
      </c>
      <c r="BB57" s="14" t="str">
        <f>IFERROR(VLOOKUP(BA57,'CRUCE RIESGOS'!$C$8:$D$160,2,FALSE),"")</f>
        <v/>
      </c>
      <c r="BC57" s="14">
        <v>22.24</v>
      </c>
      <c r="BD57" s="14" t="str">
        <f>IFERROR(VLOOKUP(BC57,'CRUCE RIESGOS'!$C$8:$D$160,2,FALSE),"")</f>
        <v/>
      </c>
      <c r="BE57" s="14">
        <v>23.24</v>
      </c>
      <c r="BF57" s="14" t="str">
        <f>IFERROR(VLOOKUP(BE57,'CRUCE RIESGOS'!$C$8:$D$160,2,FALSE),"")</f>
        <v/>
      </c>
      <c r="BG57" s="14">
        <v>24.24</v>
      </c>
      <c r="BH57" s="14" t="str">
        <f>IFERROR(VLOOKUP(BG57,'CRUCE RIESGOS'!$C$8:$D$160,2,FALSE),"")</f>
        <v/>
      </c>
      <c r="BI57" s="14">
        <v>25.24</v>
      </c>
      <c r="BJ57" s="14" t="str">
        <f>IFERROR(VLOOKUP(BI57,'CRUCE RIESGOS'!$C$8:$D$160,2,FALSE),"")</f>
        <v/>
      </c>
    </row>
    <row r="58" spans="13:62" x14ac:dyDescent="0.3">
      <c r="N58" s="14" t="str">
        <f>IF(N59&lt;&gt;""," -R","")</f>
        <v/>
      </c>
      <c r="P58" s="14" t="str">
        <f>IF(P59&lt;&gt;""," -R","")</f>
        <v/>
      </c>
      <c r="R58" s="14" t="str">
        <f>IF(R59&lt;&gt;""," -R","")</f>
        <v/>
      </c>
      <c r="T58" s="14" t="str">
        <f>IF(T59&lt;&gt;""," -R","")</f>
        <v/>
      </c>
      <c r="V58" s="14" t="str">
        <f>IF(V59&lt;&gt;""," -R","")</f>
        <v/>
      </c>
      <c r="X58" s="14" t="str">
        <f>IF(X59&lt;&gt;""," -R","")</f>
        <v/>
      </c>
      <c r="Z58" s="14" t="str">
        <f>IF(Z59&lt;&gt;""," -R","")</f>
        <v/>
      </c>
      <c r="AB58" s="14" t="str">
        <f>IF(AB59&lt;&gt;""," -R","")</f>
        <v/>
      </c>
      <c r="AD58" s="14" t="str">
        <f>IF(AD59&lt;&gt;""," -R","")</f>
        <v/>
      </c>
      <c r="AF58" s="14" t="str">
        <f>IF(AF59&lt;&gt;""," -R","")</f>
        <v/>
      </c>
      <c r="AH58" s="14" t="str">
        <f>IF(AH59&lt;&gt;""," -R","")</f>
        <v/>
      </c>
      <c r="AJ58" s="14" t="str">
        <f>IF(AJ59&lt;&gt;""," -R","")</f>
        <v/>
      </c>
      <c r="AL58" s="14" t="str">
        <f>IF(AL59&lt;&gt;""," -R","")</f>
        <v/>
      </c>
      <c r="AN58" s="14" t="str">
        <f>IF(AN59&lt;&gt;""," -R","")</f>
        <v/>
      </c>
      <c r="AP58" s="14" t="str">
        <f>IF(AP59&lt;&gt;""," -R","")</f>
        <v/>
      </c>
      <c r="AR58" s="14" t="str">
        <f>IF(AR59&lt;&gt;""," -R","")</f>
        <v/>
      </c>
      <c r="AT58" s="14" t="str">
        <f>IF(AT59&lt;&gt;""," -R","")</f>
        <v/>
      </c>
      <c r="AV58" s="14" t="str">
        <f>IF(AV59&lt;&gt;""," -R","")</f>
        <v/>
      </c>
      <c r="AX58" s="14" t="str">
        <f>IF(AX59&lt;&gt;""," -R","")</f>
        <v/>
      </c>
      <c r="AZ58" s="14" t="str">
        <f>IF(AZ59&lt;&gt;""," -R","")</f>
        <v/>
      </c>
      <c r="BB58" s="14" t="str">
        <f>IF(BB59&lt;&gt;""," -R","")</f>
        <v/>
      </c>
      <c r="BD58" s="14" t="str">
        <f>IF(BD59&lt;&gt;""," -R","")</f>
        <v/>
      </c>
      <c r="BF58" s="14" t="str">
        <f>IF(BF59&lt;&gt;""," -R","")</f>
        <v/>
      </c>
      <c r="BH58" s="14" t="str">
        <f>IF(BH59&lt;&gt;""," -R","")</f>
        <v/>
      </c>
      <c r="BJ58" s="14" t="str">
        <f>IF(BJ59&lt;&gt;""," -R","")</f>
        <v/>
      </c>
    </row>
    <row r="59" spans="13:62" x14ac:dyDescent="0.3">
      <c r="M59" s="14">
        <v>1.25</v>
      </c>
      <c r="N59" s="14" t="str">
        <f>IFERROR(VLOOKUP(M59,'CRUCE RIESGOS'!$C$8:$D$160,2,FALSE),"")</f>
        <v/>
      </c>
      <c r="O59" s="14">
        <v>2.25</v>
      </c>
      <c r="P59" s="14" t="str">
        <f>IFERROR(VLOOKUP(O59,'CRUCE RIESGOS'!$C$8:$D$160,2,FALSE),"")</f>
        <v/>
      </c>
      <c r="Q59" s="14">
        <v>3.25</v>
      </c>
      <c r="R59" s="14" t="str">
        <f>IFERROR(VLOOKUP(Q59,'CRUCE RIESGOS'!$C$8:$D$160,2,FALSE),"")</f>
        <v/>
      </c>
      <c r="S59" s="14">
        <v>4.25</v>
      </c>
      <c r="T59" s="14" t="str">
        <f>IFERROR(VLOOKUP(S59,'CRUCE RIESGOS'!$C$8:$D$160,2,FALSE),"")</f>
        <v/>
      </c>
      <c r="U59" s="14">
        <v>5.25</v>
      </c>
      <c r="V59" s="14" t="str">
        <f>IFERROR(VLOOKUP(U59,'CRUCE RIESGOS'!$C$8:$D$160,2,FALSE),"")</f>
        <v/>
      </c>
      <c r="W59" s="14">
        <v>6.25</v>
      </c>
      <c r="X59" s="14" t="str">
        <f>IFERROR(VLOOKUP(W59,'CRUCE RIESGOS'!$C$8:$D$160,2,FALSE),"")</f>
        <v/>
      </c>
      <c r="Y59" s="14">
        <v>7.25</v>
      </c>
      <c r="Z59" s="14" t="str">
        <f>IFERROR(VLOOKUP(Y59,'CRUCE RIESGOS'!$C$8:$D$160,2,FALSE),"")</f>
        <v/>
      </c>
      <c r="AA59" s="14">
        <v>8.25</v>
      </c>
      <c r="AB59" s="14" t="str">
        <f>IFERROR(VLOOKUP(AA59,'CRUCE RIESGOS'!$C$8:$D$160,2,FALSE),"")</f>
        <v/>
      </c>
      <c r="AC59" s="14">
        <v>9.25</v>
      </c>
      <c r="AD59" s="14" t="str">
        <f>IFERROR(VLOOKUP(AC59,'CRUCE RIESGOS'!$C$8:$D$160,2,FALSE),"")</f>
        <v/>
      </c>
      <c r="AE59" s="14">
        <v>10.25</v>
      </c>
      <c r="AF59" s="14" t="str">
        <f>IFERROR(VLOOKUP(AE59,'CRUCE RIESGOS'!$C$8:$D$160,2,FALSE),"")</f>
        <v/>
      </c>
      <c r="AG59" s="14">
        <v>11.25</v>
      </c>
      <c r="AH59" s="14" t="str">
        <f>IFERROR(VLOOKUP(AG59,'CRUCE RIESGOS'!$C$8:$D$160,2,FALSE),"")</f>
        <v/>
      </c>
      <c r="AI59" s="14">
        <v>12.25</v>
      </c>
      <c r="AJ59" s="14" t="str">
        <f>IFERROR(VLOOKUP(AI59,'CRUCE RIESGOS'!$C$8:$D$160,2,FALSE),"")</f>
        <v/>
      </c>
      <c r="AK59" s="14">
        <v>13.25</v>
      </c>
      <c r="AL59" s="14" t="str">
        <f>IFERROR(VLOOKUP(AK59,'CRUCE RIESGOS'!$C$8:$D$160,2,FALSE),"")</f>
        <v/>
      </c>
      <c r="AM59" s="14">
        <v>14.25</v>
      </c>
      <c r="AN59" s="14" t="str">
        <f>IFERROR(VLOOKUP(AM59,'CRUCE RIESGOS'!$C$8:$D$160,2,FALSE),"")</f>
        <v/>
      </c>
      <c r="AO59" s="14">
        <v>15.25</v>
      </c>
      <c r="AP59" s="14" t="str">
        <f>IFERROR(VLOOKUP(AO59,'CRUCE RIESGOS'!$C$8:$D$160,2,FALSE),"")</f>
        <v/>
      </c>
      <c r="AQ59" s="14">
        <v>16.25</v>
      </c>
      <c r="AR59" s="14" t="str">
        <f>IFERROR(VLOOKUP(AQ59,'CRUCE RIESGOS'!$C$8:$D$160,2,FALSE),"")</f>
        <v/>
      </c>
      <c r="AS59" s="14">
        <v>17.25</v>
      </c>
      <c r="AT59" s="14" t="str">
        <f>IFERROR(VLOOKUP(AS59,'CRUCE RIESGOS'!$C$8:$D$160,2,FALSE),"")</f>
        <v/>
      </c>
      <c r="AU59" s="14">
        <v>18.25</v>
      </c>
      <c r="AV59" s="14" t="str">
        <f>IFERROR(VLOOKUP(AU59,'CRUCE RIESGOS'!$C$8:$D$160,2,FALSE),"")</f>
        <v/>
      </c>
      <c r="AW59" s="14">
        <v>19.25</v>
      </c>
      <c r="AX59" s="14" t="str">
        <f>IFERROR(VLOOKUP(AW59,'CRUCE RIESGOS'!$C$8:$D$160,2,FALSE),"")</f>
        <v/>
      </c>
      <c r="AY59" s="14">
        <v>20.25</v>
      </c>
      <c r="AZ59" s="14" t="str">
        <f>IFERROR(VLOOKUP(AY59,'CRUCE RIESGOS'!$C$8:$D$160,2,FALSE),"")</f>
        <v/>
      </c>
      <c r="BA59" s="14">
        <v>21.25</v>
      </c>
      <c r="BB59" s="14" t="str">
        <f>IFERROR(VLOOKUP(BA59,'CRUCE RIESGOS'!$C$8:$D$160,2,FALSE),"")</f>
        <v/>
      </c>
      <c r="BC59" s="14">
        <v>22.25</v>
      </c>
      <c r="BD59" s="14" t="str">
        <f>IFERROR(VLOOKUP(BC59,'CRUCE RIESGOS'!$C$8:$D$160,2,FALSE),"")</f>
        <v/>
      </c>
      <c r="BE59" s="14">
        <v>23.25</v>
      </c>
      <c r="BF59" s="14" t="str">
        <f>IFERROR(VLOOKUP(BE59,'CRUCE RIESGOS'!$C$8:$D$160,2,FALSE),"")</f>
        <v/>
      </c>
      <c r="BG59" s="14">
        <v>24.25</v>
      </c>
      <c r="BH59" s="14" t="str">
        <f>IFERROR(VLOOKUP(BG59,'CRUCE RIESGOS'!$C$8:$D$160,2,FALSE),"")</f>
        <v/>
      </c>
      <c r="BI59" s="14">
        <v>25.25</v>
      </c>
      <c r="BJ59" s="14" t="str">
        <f>IFERROR(VLOOKUP(BI59,'CRUCE RIESGOS'!$C$8:$D$160,2,FALSE),"")</f>
        <v/>
      </c>
    </row>
    <row r="60" spans="13:62" x14ac:dyDescent="0.3">
      <c r="N60" s="14" t="str">
        <f>IF(N61&lt;&gt;""," -R","")</f>
        <v/>
      </c>
      <c r="P60" s="14" t="str">
        <f>IF(P61&lt;&gt;""," -R","")</f>
        <v/>
      </c>
      <c r="R60" s="14" t="str">
        <f>IF(R61&lt;&gt;""," -R","")</f>
        <v/>
      </c>
      <c r="T60" s="14" t="str">
        <f>IF(T61&lt;&gt;""," -R","")</f>
        <v/>
      </c>
      <c r="V60" s="14" t="str">
        <f>IF(V61&lt;&gt;""," -R","")</f>
        <v/>
      </c>
      <c r="X60" s="14" t="str">
        <f>IF(X61&lt;&gt;""," -R","")</f>
        <v/>
      </c>
      <c r="Z60" s="14" t="str">
        <f>IF(Z61&lt;&gt;""," -R","")</f>
        <v/>
      </c>
      <c r="AB60" s="14" t="str">
        <f>IF(AB61&lt;&gt;""," -R","")</f>
        <v/>
      </c>
      <c r="AD60" s="14" t="str">
        <f>IF(AD61&lt;&gt;""," -R","")</f>
        <v/>
      </c>
      <c r="AF60" s="14" t="str">
        <f>IF(AF61&lt;&gt;""," -R","")</f>
        <v/>
      </c>
      <c r="AH60" s="14" t="str">
        <f>IF(AH61&lt;&gt;""," -R","")</f>
        <v/>
      </c>
      <c r="AJ60" s="14" t="str">
        <f>IF(AJ61&lt;&gt;""," -R","")</f>
        <v/>
      </c>
      <c r="AL60" s="14" t="str">
        <f>IF(AL61&lt;&gt;""," -R","")</f>
        <v/>
      </c>
      <c r="AN60" s="14" t="str">
        <f>IF(AN61&lt;&gt;""," -R","")</f>
        <v/>
      </c>
      <c r="AP60" s="14" t="str">
        <f>IF(AP61&lt;&gt;""," -R","")</f>
        <v/>
      </c>
      <c r="AR60" s="14" t="str">
        <f>IF(AR61&lt;&gt;""," -R","")</f>
        <v/>
      </c>
      <c r="AT60" s="14" t="str">
        <f>IF(AT61&lt;&gt;""," -R","")</f>
        <v/>
      </c>
      <c r="AV60" s="14" t="str">
        <f>IF(AV61&lt;&gt;""," -R","")</f>
        <v/>
      </c>
      <c r="AX60" s="14" t="str">
        <f>IF(AX61&lt;&gt;""," -R","")</f>
        <v/>
      </c>
      <c r="AZ60" s="14" t="str">
        <f>IF(AZ61&lt;&gt;""," -R","")</f>
        <v/>
      </c>
      <c r="BB60" s="14" t="str">
        <f>IF(BB61&lt;&gt;""," -R","")</f>
        <v/>
      </c>
      <c r="BD60" s="14" t="str">
        <f>IF(BD61&lt;&gt;""," -R","")</f>
        <v/>
      </c>
      <c r="BF60" s="14" t="str">
        <f>IF(BF61&lt;&gt;""," -R","")</f>
        <v/>
      </c>
      <c r="BH60" s="14" t="str">
        <f>IF(BH61&lt;&gt;""," -R","")</f>
        <v/>
      </c>
      <c r="BJ60" s="14" t="str">
        <f>IF(BJ61&lt;&gt;""," -R","")</f>
        <v/>
      </c>
    </row>
    <row r="61" spans="13:62" x14ac:dyDescent="0.3">
      <c r="M61" s="14">
        <v>1.26</v>
      </c>
      <c r="N61" s="14" t="str">
        <f>IFERROR(VLOOKUP(M61,'CRUCE RIESGOS'!$C$8:$D$160,2,FALSE),"")</f>
        <v/>
      </c>
      <c r="O61" s="14">
        <v>2.2599999999999998</v>
      </c>
      <c r="P61" s="14" t="str">
        <f>IFERROR(VLOOKUP(O61,'CRUCE RIESGOS'!$C$8:$D$160,2,FALSE),"")</f>
        <v/>
      </c>
      <c r="Q61" s="14">
        <v>3.26</v>
      </c>
      <c r="R61" s="14" t="str">
        <f>IFERROR(VLOOKUP(Q61,'CRUCE RIESGOS'!$C$8:$D$160,2,FALSE),"")</f>
        <v/>
      </c>
      <c r="S61" s="14">
        <v>4.26</v>
      </c>
      <c r="T61" s="14" t="str">
        <f>IFERROR(VLOOKUP(S61,'CRUCE RIESGOS'!$C$8:$D$160,2,FALSE),"")</f>
        <v/>
      </c>
      <c r="U61" s="14">
        <v>5.26</v>
      </c>
      <c r="V61" s="14" t="str">
        <f>IFERROR(VLOOKUP(U61,'CRUCE RIESGOS'!$C$8:$D$160,2,FALSE),"")</f>
        <v/>
      </c>
      <c r="W61" s="14">
        <v>6.26</v>
      </c>
      <c r="X61" s="14" t="str">
        <f>IFERROR(VLOOKUP(W61,'CRUCE RIESGOS'!$C$8:$D$160,2,FALSE),"")</f>
        <v/>
      </c>
      <c r="Y61" s="14">
        <v>7.26</v>
      </c>
      <c r="Z61" s="14" t="str">
        <f>IFERROR(VLOOKUP(Y61,'CRUCE RIESGOS'!$C$8:$D$160,2,FALSE),"")</f>
        <v/>
      </c>
      <c r="AA61" s="14">
        <v>8.26</v>
      </c>
      <c r="AB61" s="14" t="str">
        <f>IFERROR(VLOOKUP(AA61,'CRUCE RIESGOS'!$C$8:$D$160,2,FALSE),"")</f>
        <v/>
      </c>
      <c r="AC61" s="14">
        <v>9.26</v>
      </c>
      <c r="AD61" s="14" t="str">
        <f>IFERROR(VLOOKUP(AC61,'CRUCE RIESGOS'!$C$8:$D$160,2,FALSE),"")</f>
        <v/>
      </c>
      <c r="AE61" s="14">
        <v>10.26</v>
      </c>
      <c r="AF61" s="14" t="str">
        <f>IFERROR(VLOOKUP(AE61,'CRUCE RIESGOS'!$C$8:$D$160,2,FALSE),"")</f>
        <v/>
      </c>
      <c r="AG61" s="14">
        <v>11.26</v>
      </c>
      <c r="AH61" s="14" t="str">
        <f>IFERROR(VLOOKUP(AG61,'CRUCE RIESGOS'!$C$8:$D$160,2,FALSE),"")</f>
        <v/>
      </c>
      <c r="AI61" s="14">
        <v>12.26</v>
      </c>
      <c r="AJ61" s="14" t="str">
        <f>IFERROR(VLOOKUP(AI61,'CRUCE RIESGOS'!$C$8:$D$160,2,FALSE),"")</f>
        <v/>
      </c>
      <c r="AK61" s="14">
        <v>13.26</v>
      </c>
      <c r="AL61" s="14" t="str">
        <f>IFERROR(VLOOKUP(AK61,'CRUCE RIESGOS'!$C$8:$D$160,2,FALSE),"")</f>
        <v/>
      </c>
      <c r="AM61" s="14">
        <v>14.26</v>
      </c>
      <c r="AN61" s="14" t="str">
        <f>IFERROR(VLOOKUP(AM61,'CRUCE RIESGOS'!$C$8:$D$160,2,FALSE),"")</f>
        <v/>
      </c>
      <c r="AO61" s="14">
        <v>15.26</v>
      </c>
      <c r="AP61" s="14" t="str">
        <f>IFERROR(VLOOKUP(AO61,'CRUCE RIESGOS'!$C$8:$D$160,2,FALSE),"")</f>
        <v/>
      </c>
      <c r="AQ61" s="14">
        <v>16.260000000000002</v>
      </c>
      <c r="AR61" s="14" t="str">
        <f>IFERROR(VLOOKUP(AQ61,'CRUCE RIESGOS'!$C$8:$D$160,2,FALSE),"")</f>
        <v/>
      </c>
      <c r="AS61" s="14">
        <v>17.260000000000002</v>
      </c>
      <c r="AT61" s="14" t="str">
        <f>IFERROR(VLOOKUP(AS61,'CRUCE RIESGOS'!$C$8:$D$160,2,FALSE),"")</f>
        <v/>
      </c>
      <c r="AU61" s="14">
        <v>18.260000000000002</v>
      </c>
      <c r="AV61" s="14" t="str">
        <f>IFERROR(VLOOKUP(AU61,'CRUCE RIESGOS'!$C$8:$D$160,2,FALSE),"")</f>
        <v/>
      </c>
      <c r="AW61" s="14">
        <v>19.260000000000002</v>
      </c>
      <c r="AX61" s="14" t="str">
        <f>IFERROR(VLOOKUP(AW61,'CRUCE RIESGOS'!$C$8:$D$160,2,FALSE),"")</f>
        <v/>
      </c>
      <c r="AY61" s="14">
        <v>20.260000000000002</v>
      </c>
      <c r="AZ61" s="14" t="str">
        <f>IFERROR(VLOOKUP(AY61,'CRUCE RIESGOS'!$C$8:$D$160,2,FALSE),"")</f>
        <v/>
      </c>
      <c r="BA61" s="14">
        <v>21.26</v>
      </c>
      <c r="BB61" s="14" t="str">
        <f>IFERROR(VLOOKUP(BA61,'CRUCE RIESGOS'!$C$8:$D$160,2,FALSE),"")</f>
        <v/>
      </c>
      <c r="BC61" s="14">
        <v>22.26</v>
      </c>
      <c r="BD61" s="14" t="str">
        <f>IFERROR(VLOOKUP(BC61,'CRUCE RIESGOS'!$C$8:$D$160,2,FALSE),"")</f>
        <v/>
      </c>
      <c r="BE61" s="14">
        <v>23.26</v>
      </c>
      <c r="BF61" s="14" t="str">
        <f>IFERROR(VLOOKUP(BE61,'CRUCE RIESGOS'!$C$8:$D$160,2,FALSE),"")</f>
        <v/>
      </c>
      <c r="BG61" s="14">
        <v>24.26</v>
      </c>
      <c r="BH61" s="14" t="str">
        <f>IFERROR(VLOOKUP(BG61,'CRUCE RIESGOS'!$C$8:$D$160,2,FALSE),"")</f>
        <v/>
      </c>
      <c r="BI61" s="14">
        <v>25.26</v>
      </c>
      <c r="BJ61" s="14" t="str">
        <f>IFERROR(VLOOKUP(BI61,'CRUCE RIESGOS'!$C$8:$D$160,2,FALSE),"")</f>
        <v/>
      </c>
    </row>
    <row r="62" spans="13:62" x14ac:dyDescent="0.3">
      <c r="N62" s="14" t="str">
        <f>IF(N63&lt;&gt;""," -R","")</f>
        <v/>
      </c>
      <c r="P62" s="14" t="str">
        <f>IF(P63&lt;&gt;""," -R","")</f>
        <v/>
      </c>
      <c r="R62" s="14" t="str">
        <f>IF(R63&lt;&gt;""," -R","")</f>
        <v/>
      </c>
      <c r="T62" s="14" t="str">
        <f>IF(T63&lt;&gt;""," -R","")</f>
        <v/>
      </c>
      <c r="V62" s="14" t="str">
        <f>IF(V63&lt;&gt;""," -R","")</f>
        <v/>
      </c>
      <c r="X62" s="14" t="str">
        <f>IF(X63&lt;&gt;""," -R","")</f>
        <v/>
      </c>
      <c r="Z62" s="14" t="str">
        <f>IF(Z63&lt;&gt;""," -R","")</f>
        <v/>
      </c>
      <c r="AB62" s="14" t="str">
        <f>IF(AB63&lt;&gt;""," -R","")</f>
        <v/>
      </c>
      <c r="AD62" s="14" t="str">
        <f>IF(AD63&lt;&gt;""," -R","")</f>
        <v/>
      </c>
      <c r="AF62" s="14" t="str">
        <f>IF(AF63&lt;&gt;""," -R","")</f>
        <v/>
      </c>
      <c r="AH62" s="14" t="str">
        <f>IF(AH63&lt;&gt;""," -R","")</f>
        <v/>
      </c>
      <c r="AJ62" s="14" t="str">
        <f>IF(AJ63&lt;&gt;""," -R","")</f>
        <v/>
      </c>
      <c r="AL62" s="14" t="str">
        <f>IF(AL63&lt;&gt;""," -R","")</f>
        <v/>
      </c>
      <c r="AN62" s="14" t="str">
        <f>IF(AN63&lt;&gt;""," -R","")</f>
        <v/>
      </c>
      <c r="AP62" s="14" t="str">
        <f>IF(AP63&lt;&gt;""," -R","")</f>
        <v/>
      </c>
      <c r="AR62" s="14" t="str">
        <f>IF(AR63&lt;&gt;""," -R","")</f>
        <v/>
      </c>
      <c r="AT62" s="14" t="str">
        <f>IF(AT63&lt;&gt;""," -R","")</f>
        <v/>
      </c>
      <c r="AV62" s="14" t="str">
        <f>IF(AV63&lt;&gt;""," -R","")</f>
        <v/>
      </c>
      <c r="AX62" s="14" t="str">
        <f>IF(AX63&lt;&gt;""," -R","")</f>
        <v/>
      </c>
      <c r="AZ62" s="14" t="str">
        <f>IF(AZ63&lt;&gt;""," -R","")</f>
        <v/>
      </c>
      <c r="BB62" s="14" t="str">
        <f>IF(BB63&lt;&gt;""," -R","")</f>
        <v/>
      </c>
      <c r="BD62" s="14" t="str">
        <f>IF(BD63&lt;&gt;""," -R","")</f>
        <v/>
      </c>
      <c r="BF62" s="14" t="str">
        <f>IF(BF63&lt;&gt;""," -R","")</f>
        <v/>
      </c>
      <c r="BH62" s="14" t="str">
        <f>IF(BH63&lt;&gt;""," -R","")</f>
        <v/>
      </c>
      <c r="BJ62" s="14" t="str">
        <f>IF(BJ63&lt;&gt;""," -R","")</f>
        <v/>
      </c>
    </row>
    <row r="63" spans="13:62" x14ac:dyDescent="0.3">
      <c r="M63" s="14">
        <v>1.27</v>
      </c>
      <c r="N63" s="14" t="str">
        <f>IFERROR(VLOOKUP(M63,'CRUCE RIESGOS'!$C$8:$D$160,2,FALSE),"")</f>
        <v/>
      </c>
      <c r="O63" s="14">
        <v>2.2700000000000098</v>
      </c>
      <c r="P63" s="14" t="str">
        <f>IFERROR(VLOOKUP(O63,'CRUCE RIESGOS'!$C$8:$D$160,2,FALSE),"")</f>
        <v/>
      </c>
      <c r="Q63" s="14">
        <v>3.27000000000002</v>
      </c>
      <c r="R63" s="14" t="str">
        <f>IFERROR(VLOOKUP(Q63,'CRUCE RIESGOS'!$C$8:$D$160,2,FALSE),"")</f>
        <v/>
      </c>
      <c r="S63" s="14">
        <v>4.2700000000000298</v>
      </c>
      <c r="T63" s="14" t="str">
        <f>IFERROR(VLOOKUP(S63,'CRUCE RIESGOS'!$C$8:$D$160,2,FALSE),"")</f>
        <v/>
      </c>
      <c r="U63" s="14">
        <v>5.2700000000000404</v>
      </c>
      <c r="V63" s="14" t="str">
        <f>IFERROR(VLOOKUP(U63,'CRUCE RIESGOS'!$C$8:$D$160,2,FALSE),"")</f>
        <v/>
      </c>
      <c r="W63" s="14">
        <v>6.2700000000000502</v>
      </c>
      <c r="X63" s="14" t="str">
        <f>IFERROR(VLOOKUP(W63,'CRUCE RIESGOS'!$C$8:$D$160,2,FALSE),"")</f>
        <v/>
      </c>
      <c r="Y63" s="14">
        <v>7.27000000000006</v>
      </c>
      <c r="Z63" s="14" t="str">
        <f>IFERROR(VLOOKUP(Y63,'CRUCE RIESGOS'!$C$8:$D$160,2,FALSE),"")</f>
        <v/>
      </c>
      <c r="AA63" s="14">
        <v>8.2700000000000706</v>
      </c>
      <c r="AB63" s="14" t="str">
        <f>IFERROR(VLOOKUP(AA63,'CRUCE RIESGOS'!$C$8:$D$160,2,FALSE),"")</f>
        <v/>
      </c>
      <c r="AC63" s="14">
        <v>9.2700000000000795</v>
      </c>
      <c r="AD63" s="14" t="str">
        <f>IFERROR(VLOOKUP(AC63,'CRUCE RIESGOS'!$C$8:$D$160,2,FALSE),"")</f>
        <v/>
      </c>
      <c r="AE63" s="14">
        <v>10.270000000000101</v>
      </c>
      <c r="AF63" s="14" t="str">
        <f>IFERROR(VLOOKUP(AE63,'CRUCE RIESGOS'!$C$8:$D$160,2,FALSE),"")</f>
        <v/>
      </c>
      <c r="AG63" s="14">
        <v>11.270000000000101</v>
      </c>
      <c r="AH63" s="14" t="str">
        <f>IFERROR(VLOOKUP(AG63,'CRUCE RIESGOS'!$C$8:$D$160,2,FALSE),"")</f>
        <v/>
      </c>
      <c r="AI63" s="14">
        <v>12.270000000000101</v>
      </c>
      <c r="AJ63" s="14" t="str">
        <f>IFERROR(VLOOKUP(AI63,'CRUCE RIESGOS'!$C$8:$D$160,2,FALSE),"")</f>
        <v/>
      </c>
      <c r="AK63" s="14">
        <v>13.270000000000101</v>
      </c>
      <c r="AL63" s="14" t="str">
        <f>IFERROR(VLOOKUP(AK63,'CRUCE RIESGOS'!$C$8:$D$160,2,FALSE),"")</f>
        <v/>
      </c>
      <c r="AM63" s="14">
        <v>14.270000000000101</v>
      </c>
      <c r="AN63" s="14" t="str">
        <f>IFERROR(VLOOKUP(AM63,'CRUCE RIESGOS'!$C$8:$D$160,2,FALSE),"")</f>
        <v/>
      </c>
      <c r="AO63" s="14">
        <v>15.270000000000101</v>
      </c>
      <c r="AP63" s="14" t="str">
        <f>IFERROR(VLOOKUP(AO63,'CRUCE RIESGOS'!$C$8:$D$160,2,FALSE),"")</f>
        <v/>
      </c>
      <c r="AQ63" s="14">
        <v>16.270000000000099</v>
      </c>
      <c r="AR63" s="14" t="str">
        <f>IFERROR(VLOOKUP(AQ63,'CRUCE RIESGOS'!$C$8:$D$160,2,FALSE),"")</f>
        <v/>
      </c>
      <c r="AS63" s="14">
        <v>17.270000000000199</v>
      </c>
      <c r="AT63" s="14" t="str">
        <f>IFERROR(VLOOKUP(AS63,'CRUCE RIESGOS'!$C$8:$D$160,2,FALSE),"")</f>
        <v/>
      </c>
      <c r="AU63" s="14">
        <v>18.270000000000199</v>
      </c>
      <c r="AV63" s="14" t="str">
        <f>IFERROR(VLOOKUP(AU63,'CRUCE RIESGOS'!$C$8:$D$160,2,FALSE),"")</f>
        <v/>
      </c>
      <c r="AW63" s="14">
        <v>19.270000000000199</v>
      </c>
      <c r="AX63" s="14" t="str">
        <f>IFERROR(VLOOKUP(AW63,'CRUCE RIESGOS'!$C$8:$D$160,2,FALSE),"")</f>
        <v/>
      </c>
      <c r="AY63" s="14">
        <v>20.270000000000199</v>
      </c>
      <c r="AZ63" s="14" t="str">
        <f>IFERROR(VLOOKUP(AY63,'CRUCE RIESGOS'!$C$8:$D$160,2,FALSE),"")</f>
        <v/>
      </c>
      <c r="BA63" s="14">
        <v>21.270000000000199</v>
      </c>
      <c r="BB63" s="14" t="str">
        <f>IFERROR(VLOOKUP(BA63,'CRUCE RIESGOS'!$C$8:$D$160,2,FALSE),"")</f>
        <v/>
      </c>
      <c r="BC63" s="14">
        <v>22.270000000000199</v>
      </c>
      <c r="BD63" s="14" t="str">
        <f>IFERROR(VLOOKUP(BC63,'CRUCE RIESGOS'!$C$8:$D$160,2,FALSE),"")</f>
        <v/>
      </c>
      <c r="BE63" s="14">
        <v>23.270000000000199</v>
      </c>
      <c r="BF63" s="14" t="str">
        <f>IFERROR(VLOOKUP(BE63,'CRUCE RIESGOS'!$C$8:$D$160,2,FALSE),"")</f>
        <v/>
      </c>
      <c r="BG63" s="14">
        <v>24.270000000000199</v>
      </c>
      <c r="BH63" s="14" t="str">
        <f>IFERROR(VLOOKUP(BG63,'CRUCE RIESGOS'!$C$8:$D$160,2,FALSE),"")</f>
        <v/>
      </c>
      <c r="BI63" s="14">
        <v>25.270000000000199</v>
      </c>
      <c r="BJ63" s="14" t="str">
        <f>IFERROR(VLOOKUP(BI63,'CRUCE RIESGOS'!$C$8:$D$160,2,FALSE),"")</f>
        <v/>
      </c>
    </row>
    <row r="64" spans="13:62" x14ac:dyDescent="0.3">
      <c r="N64" s="14" t="str">
        <f>IF(N65&lt;&gt;""," -R","")</f>
        <v/>
      </c>
      <c r="P64" s="14" t="str">
        <f>IF(P65&lt;&gt;""," -R","")</f>
        <v/>
      </c>
      <c r="R64" s="14" t="str">
        <f>IF(R65&lt;&gt;""," -R","")</f>
        <v/>
      </c>
      <c r="T64" s="14" t="str">
        <f>IF(T65&lt;&gt;""," -R","")</f>
        <v/>
      </c>
      <c r="V64" s="14" t="str">
        <f>IF(V65&lt;&gt;""," -R","")</f>
        <v/>
      </c>
      <c r="X64" s="14" t="str">
        <f>IF(X65&lt;&gt;""," -R","")</f>
        <v/>
      </c>
      <c r="Z64" s="14" t="str">
        <f>IF(Z65&lt;&gt;""," -R","")</f>
        <v/>
      </c>
      <c r="AB64" s="14" t="str">
        <f>IF(AB65&lt;&gt;""," -R","")</f>
        <v/>
      </c>
      <c r="AD64" s="14" t="str">
        <f>IF(AD65&lt;&gt;""," -R","")</f>
        <v/>
      </c>
      <c r="AF64" s="14" t="str">
        <f>IF(AF65&lt;&gt;""," -R","")</f>
        <v/>
      </c>
      <c r="AH64" s="14" t="str">
        <f>IF(AH65&lt;&gt;""," -R","")</f>
        <v/>
      </c>
      <c r="AJ64" s="14" t="str">
        <f>IF(AJ65&lt;&gt;""," -R","")</f>
        <v/>
      </c>
      <c r="AL64" s="14" t="str">
        <f>IF(AL65&lt;&gt;""," -R","")</f>
        <v/>
      </c>
      <c r="AN64" s="14" t="str">
        <f>IF(AN65&lt;&gt;""," -R","")</f>
        <v/>
      </c>
      <c r="AP64" s="14" t="str">
        <f>IF(AP65&lt;&gt;""," -R","")</f>
        <v/>
      </c>
      <c r="AR64" s="14" t="str">
        <f>IF(AR65&lt;&gt;""," -R","")</f>
        <v/>
      </c>
      <c r="AT64" s="14" t="str">
        <f>IF(AT65&lt;&gt;""," -R","")</f>
        <v/>
      </c>
      <c r="AV64" s="14" t="str">
        <f>IF(AV65&lt;&gt;""," -R","")</f>
        <v/>
      </c>
      <c r="AX64" s="14" t="str">
        <f>IF(AX65&lt;&gt;""," -R","")</f>
        <v/>
      </c>
      <c r="AZ64" s="14" t="str">
        <f>IF(AZ65&lt;&gt;""," -R","")</f>
        <v/>
      </c>
      <c r="BB64" s="14" t="str">
        <f>IF(BB65&lt;&gt;""," -R","")</f>
        <v/>
      </c>
      <c r="BD64" s="14" t="str">
        <f>IF(BD65&lt;&gt;""," -R","")</f>
        <v/>
      </c>
      <c r="BF64" s="14" t="str">
        <f>IF(BF65&lt;&gt;""," -R","")</f>
        <v/>
      </c>
      <c r="BH64" s="14" t="str">
        <f>IF(BH65&lt;&gt;""," -R","")</f>
        <v/>
      </c>
      <c r="BJ64" s="14" t="str">
        <f>IF(BJ65&lt;&gt;""," -R","")</f>
        <v/>
      </c>
    </row>
    <row r="65" spans="13:62" x14ac:dyDescent="0.3">
      <c r="M65" s="14">
        <v>1.28</v>
      </c>
      <c r="N65" s="14" t="str">
        <f>IFERROR(VLOOKUP(M65,'CRUCE RIESGOS'!$C$8:$D$160,2,FALSE),"")</f>
        <v/>
      </c>
      <c r="O65" s="14">
        <v>2.28000000000001</v>
      </c>
      <c r="P65" s="14" t="str">
        <f>IFERROR(VLOOKUP(O65,'CRUCE RIESGOS'!$C$8:$D$160,2,FALSE),"")</f>
        <v/>
      </c>
      <c r="Q65" s="14">
        <v>3.2800000000000198</v>
      </c>
      <c r="R65" s="14" t="str">
        <f>IFERROR(VLOOKUP(Q65,'CRUCE RIESGOS'!$C$8:$D$160,2,FALSE),"")</f>
        <v/>
      </c>
      <c r="S65" s="14">
        <v>4.2800000000000296</v>
      </c>
      <c r="T65" s="14" t="str">
        <f>IFERROR(VLOOKUP(S65,'CRUCE RIESGOS'!$C$8:$D$160,2,FALSE),"")</f>
        <v/>
      </c>
      <c r="U65" s="14">
        <v>5.2800000000000402</v>
      </c>
      <c r="V65" s="14" t="str">
        <f>IFERROR(VLOOKUP(U65,'CRUCE RIESGOS'!$C$8:$D$160,2,FALSE),"")</f>
        <v/>
      </c>
      <c r="W65" s="14">
        <v>6.28000000000005</v>
      </c>
      <c r="X65" s="14" t="str">
        <f>IFERROR(VLOOKUP(W65,'CRUCE RIESGOS'!$C$8:$D$160,2,FALSE),"")</f>
        <v/>
      </c>
      <c r="Y65" s="14">
        <v>7.2800000000000598</v>
      </c>
      <c r="Z65" s="14" t="str">
        <f>IFERROR(VLOOKUP(Y65,'CRUCE RIESGOS'!$C$8:$D$160,2,FALSE),"")</f>
        <v/>
      </c>
      <c r="AA65" s="14">
        <v>8.2800000000000704</v>
      </c>
      <c r="AB65" s="14" t="str">
        <f>IFERROR(VLOOKUP(AA65,'CRUCE RIESGOS'!$C$8:$D$160,2,FALSE),"")</f>
        <v/>
      </c>
      <c r="AC65" s="14">
        <v>9.2800000000000793</v>
      </c>
      <c r="AD65" s="14" t="str">
        <f>IFERROR(VLOOKUP(AC65,'CRUCE RIESGOS'!$C$8:$D$160,2,FALSE),"")</f>
        <v/>
      </c>
      <c r="AE65" s="14">
        <v>10.280000000000101</v>
      </c>
      <c r="AF65" s="14" t="str">
        <f>IFERROR(VLOOKUP(AE65,'CRUCE RIESGOS'!$C$8:$D$160,2,FALSE),"")</f>
        <v/>
      </c>
      <c r="AG65" s="14">
        <v>11.280000000000101</v>
      </c>
      <c r="AH65" s="14" t="str">
        <f>IFERROR(VLOOKUP(AG65,'CRUCE RIESGOS'!$C$8:$D$160,2,FALSE),"")</f>
        <v/>
      </c>
      <c r="AI65" s="14">
        <v>12.280000000000101</v>
      </c>
      <c r="AJ65" s="14" t="str">
        <f>IFERROR(VLOOKUP(AI65,'CRUCE RIESGOS'!$C$8:$D$160,2,FALSE),"")</f>
        <v/>
      </c>
      <c r="AK65" s="14">
        <v>13.280000000000101</v>
      </c>
      <c r="AL65" s="14" t="str">
        <f>IFERROR(VLOOKUP(AK65,'CRUCE RIESGOS'!$C$8:$D$160,2,FALSE),"")</f>
        <v/>
      </c>
      <c r="AM65" s="14">
        <v>14.280000000000101</v>
      </c>
      <c r="AN65" s="14" t="str">
        <f>IFERROR(VLOOKUP(AM65,'CRUCE RIESGOS'!$C$8:$D$160,2,FALSE),"")</f>
        <v/>
      </c>
      <c r="AO65" s="14">
        <v>15.280000000000101</v>
      </c>
      <c r="AP65" s="14" t="str">
        <f>IFERROR(VLOOKUP(AO65,'CRUCE RIESGOS'!$C$8:$D$160,2,FALSE),"")</f>
        <v/>
      </c>
      <c r="AQ65" s="14">
        <v>16.280000000000101</v>
      </c>
      <c r="AR65" s="14" t="str">
        <f>IFERROR(VLOOKUP(AQ65,'CRUCE RIESGOS'!$C$8:$D$160,2,FALSE),"")</f>
        <v/>
      </c>
      <c r="AS65" s="14">
        <v>17.2800000000002</v>
      </c>
      <c r="AT65" s="14" t="str">
        <f>IFERROR(VLOOKUP(AS65,'CRUCE RIESGOS'!$C$8:$D$160,2,FALSE),"")</f>
        <v/>
      </c>
      <c r="AU65" s="14">
        <v>18.2800000000002</v>
      </c>
      <c r="AV65" s="14" t="str">
        <f>IFERROR(VLOOKUP(AU65,'CRUCE RIESGOS'!$C$8:$D$160,2,FALSE),"")</f>
        <v/>
      </c>
      <c r="AW65" s="14">
        <v>19.2800000000002</v>
      </c>
      <c r="AX65" s="14" t="str">
        <f>IFERROR(VLOOKUP(AW65,'CRUCE RIESGOS'!$C$8:$D$160,2,FALSE),"")</f>
        <v/>
      </c>
      <c r="AY65" s="14">
        <v>20.2800000000002</v>
      </c>
      <c r="AZ65" s="14" t="str">
        <f>IFERROR(VLOOKUP(AY65,'CRUCE RIESGOS'!$C$8:$D$160,2,FALSE),"")</f>
        <v/>
      </c>
      <c r="BA65" s="14">
        <v>21.2800000000002</v>
      </c>
      <c r="BB65" s="14" t="str">
        <f>IFERROR(VLOOKUP(BA65,'CRUCE RIESGOS'!$C$8:$D$160,2,FALSE),"")</f>
        <v/>
      </c>
      <c r="BC65" s="14">
        <v>22.2800000000002</v>
      </c>
      <c r="BD65" s="14" t="str">
        <f>IFERROR(VLOOKUP(BC65,'CRUCE RIESGOS'!$C$8:$D$160,2,FALSE),"")</f>
        <v/>
      </c>
      <c r="BE65" s="14">
        <v>23.2800000000002</v>
      </c>
      <c r="BF65" s="14" t="str">
        <f>IFERROR(VLOOKUP(BE65,'CRUCE RIESGOS'!$C$8:$D$160,2,FALSE),"")</f>
        <v/>
      </c>
      <c r="BG65" s="14">
        <v>24.2800000000002</v>
      </c>
      <c r="BH65" s="14" t="str">
        <f>IFERROR(VLOOKUP(BG65,'CRUCE RIESGOS'!$C$8:$D$160,2,FALSE),"")</f>
        <v/>
      </c>
      <c r="BI65" s="14">
        <v>25.2800000000002</v>
      </c>
      <c r="BJ65" s="14" t="str">
        <f>IFERROR(VLOOKUP(BI65,'CRUCE RIESGOS'!$C$8:$D$160,2,FALSE),"")</f>
        <v/>
      </c>
    </row>
    <row r="66" spans="13:62" x14ac:dyDescent="0.3">
      <c r="N66" s="14" t="str">
        <f>IF(N67&lt;&gt;""," -R","")</f>
        <v/>
      </c>
      <c r="P66" s="14" t="str">
        <f>IF(P67&lt;&gt;""," -R","")</f>
        <v/>
      </c>
      <c r="R66" s="14" t="str">
        <f>IF(R67&lt;&gt;""," -R","")</f>
        <v/>
      </c>
      <c r="T66" s="14" t="str">
        <f>IF(T67&lt;&gt;""," -R","")</f>
        <v/>
      </c>
      <c r="V66" s="14" t="str">
        <f>IF(V67&lt;&gt;""," -R","")</f>
        <v/>
      </c>
      <c r="X66" s="14" t="str">
        <f>IF(X67&lt;&gt;""," -R","")</f>
        <v/>
      </c>
      <c r="Z66" s="14" t="str">
        <f>IF(Z67&lt;&gt;""," -R","")</f>
        <v/>
      </c>
      <c r="AB66" s="14" t="str">
        <f>IF(AB67&lt;&gt;""," -R","")</f>
        <v/>
      </c>
      <c r="AD66" s="14" t="str">
        <f>IF(AD67&lt;&gt;""," -R","")</f>
        <v/>
      </c>
      <c r="AF66" s="14" t="str">
        <f>IF(AF67&lt;&gt;""," -R","")</f>
        <v/>
      </c>
      <c r="AH66" s="14" t="str">
        <f>IF(AH67&lt;&gt;""," -R","")</f>
        <v/>
      </c>
      <c r="AJ66" s="14" t="str">
        <f>IF(AJ67&lt;&gt;""," -R","")</f>
        <v/>
      </c>
      <c r="AL66" s="14" t="str">
        <f>IF(AL67&lt;&gt;""," -R","")</f>
        <v/>
      </c>
      <c r="AN66" s="14" t="str">
        <f>IF(AN67&lt;&gt;""," -R","")</f>
        <v/>
      </c>
      <c r="AP66" s="14" t="str">
        <f>IF(AP67&lt;&gt;""," -R","")</f>
        <v/>
      </c>
      <c r="AR66" s="14" t="str">
        <f>IF(AR67&lt;&gt;""," -R","")</f>
        <v/>
      </c>
      <c r="AT66" s="14" t="str">
        <f>IF(AT67&lt;&gt;""," -R","")</f>
        <v/>
      </c>
      <c r="AV66" s="14" t="str">
        <f>IF(AV67&lt;&gt;""," -R","")</f>
        <v/>
      </c>
      <c r="AX66" s="14" t="str">
        <f>IF(AX67&lt;&gt;""," -R","")</f>
        <v/>
      </c>
      <c r="AZ66" s="14" t="str">
        <f>IF(AZ67&lt;&gt;""," -R","")</f>
        <v/>
      </c>
      <c r="BB66" s="14" t="str">
        <f>IF(BB67&lt;&gt;""," -R","")</f>
        <v/>
      </c>
      <c r="BD66" s="14" t="str">
        <f>IF(BD67&lt;&gt;""," -R","")</f>
        <v/>
      </c>
      <c r="BF66" s="14" t="str">
        <f>IF(BF67&lt;&gt;""," -R","")</f>
        <v/>
      </c>
      <c r="BH66" s="14" t="str">
        <f>IF(BH67&lt;&gt;""," -R","")</f>
        <v/>
      </c>
      <c r="BJ66" s="14" t="str">
        <f>IF(BJ67&lt;&gt;""," -R","")</f>
        <v/>
      </c>
    </row>
    <row r="67" spans="13:62" x14ac:dyDescent="0.3">
      <c r="M67" s="14">
        <v>1.29</v>
      </c>
      <c r="N67" s="14" t="str">
        <f>IFERROR(VLOOKUP(M67,'CRUCE RIESGOS'!$C$8:$D$160,2,FALSE),"")</f>
        <v/>
      </c>
      <c r="O67" s="14">
        <v>2.2900000000000098</v>
      </c>
      <c r="P67" s="14" t="str">
        <f>IFERROR(VLOOKUP(O67,'CRUCE RIESGOS'!$C$8:$D$160,2,FALSE),"")</f>
        <v/>
      </c>
      <c r="Q67" s="14">
        <v>3.29000000000002</v>
      </c>
      <c r="R67" s="14" t="str">
        <f>IFERROR(VLOOKUP(Q67,'CRUCE RIESGOS'!$C$8:$D$160,2,FALSE),"")</f>
        <v/>
      </c>
      <c r="S67" s="14">
        <v>4.2900000000000302</v>
      </c>
      <c r="T67" s="14" t="str">
        <f>IFERROR(VLOOKUP(S67,'CRUCE RIESGOS'!$C$8:$D$160,2,FALSE),"")</f>
        <v/>
      </c>
      <c r="U67" s="14">
        <v>5.29000000000004</v>
      </c>
      <c r="V67" s="14" t="str">
        <f>IFERROR(VLOOKUP(U67,'CRUCE RIESGOS'!$C$8:$D$160,2,FALSE),"")</f>
        <v/>
      </c>
      <c r="W67" s="14">
        <v>6.2900000000000498</v>
      </c>
      <c r="X67" s="14" t="str">
        <f>IFERROR(VLOOKUP(W67,'CRUCE RIESGOS'!$C$8:$D$160,2,FALSE),"")</f>
        <v/>
      </c>
      <c r="Y67" s="14">
        <v>7.2900000000000604</v>
      </c>
      <c r="Z67" s="14" t="str">
        <f>IFERROR(VLOOKUP(Y67,'CRUCE RIESGOS'!$C$8:$D$160,2,FALSE),"")</f>
        <v/>
      </c>
      <c r="AA67" s="14">
        <v>8.2900000000000702</v>
      </c>
      <c r="AB67" s="14" t="str">
        <f>IFERROR(VLOOKUP(AA67,'CRUCE RIESGOS'!$C$8:$D$160,2,FALSE),"")</f>
        <v/>
      </c>
      <c r="AC67" s="14">
        <v>9.2900000000000809</v>
      </c>
      <c r="AD67" s="14" t="str">
        <f>IFERROR(VLOOKUP(AC67,'CRUCE RIESGOS'!$C$8:$D$160,2,FALSE),"")</f>
        <v/>
      </c>
      <c r="AE67" s="14">
        <v>10.2900000000001</v>
      </c>
      <c r="AF67" s="14" t="str">
        <f>IFERROR(VLOOKUP(AE67,'CRUCE RIESGOS'!$C$8:$D$160,2,FALSE),"")</f>
        <v/>
      </c>
      <c r="AG67" s="14">
        <v>11.2900000000001</v>
      </c>
      <c r="AH67" s="14" t="str">
        <f>IFERROR(VLOOKUP(AG67,'CRUCE RIESGOS'!$C$8:$D$160,2,FALSE),"")</f>
        <v/>
      </c>
      <c r="AI67" s="14">
        <v>12.2900000000001</v>
      </c>
      <c r="AJ67" s="14" t="str">
        <f>IFERROR(VLOOKUP(AI67,'CRUCE RIESGOS'!$C$8:$D$160,2,FALSE),"")</f>
        <v/>
      </c>
      <c r="AK67" s="14">
        <v>13.2900000000001</v>
      </c>
      <c r="AL67" s="14" t="str">
        <f>IFERROR(VLOOKUP(AK67,'CRUCE RIESGOS'!$C$8:$D$160,2,FALSE),"")</f>
        <v/>
      </c>
      <c r="AM67" s="14">
        <v>14.2900000000001</v>
      </c>
      <c r="AN67" s="14" t="str">
        <f>IFERROR(VLOOKUP(AM67,'CRUCE RIESGOS'!$C$8:$D$160,2,FALSE),"")</f>
        <v/>
      </c>
      <c r="AO67" s="14">
        <v>15.2900000000001</v>
      </c>
      <c r="AP67" s="14" t="str">
        <f>IFERROR(VLOOKUP(AO67,'CRUCE RIESGOS'!$C$8:$D$160,2,FALSE),"")</f>
        <v/>
      </c>
      <c r="AQ67" s="14">
        <v>16.290000000000099</v>
      </c>
      <c r="AR67" s="14" t="str">
        <f>IFERROR(VLOOKUP(AQ67,'CRUCE RIESGOS'!$C$8:$D$160,2,FALSE),"")</f>
        <v/>
      </c>
      <c r="AS67" s="14">
        <v>17.290000000000202</v>
      </c>
      <c r="AT67" s="14" t="str">
        <f>IFERROR(VLOOKUP(AS67,'CRUCE RIESGOS'!$C$8:$D$160,2,FALSE),"")</f>
        <v/>
      </c>
      <c r="AU67" s="14">
        <v>18.290000000000202</v>
      </c>
      <c r="AV67" s="14" t="str">
        <f>IFERROR(VLOOKUP(AU67,'CRUCE RIESGOS'!$C$8:$D$160,2,FALSE),"")</f>
        <v/>
      </c>
      <c r="AW67" s="14">
        <v>19.290000000000202</v>
      </c>
      <c r="AX67" s="14" t="str">
        <f>IFERROR(VLOOKUP(AW67,'CRUCE RIESGOS'!$C$8:$D$160,2,FALSE),"")</f>
        <v/>
      </c>
      <c r="AY67" s="14">
        <v>20.290000000000202</v>
      </c>
      <c r="AZ67" s="14" t="str">
        <f>IFERROR(VLOOKUP(AY67,'CRUCE RIESGOS'!$C$8:$D$160,2,FALSE),"")</f>
        <v/>
      </c>
      <c r="BA67" s="14">
        <v>21.290000000000202</v>
      </c>
      <c r="BB67" s="14" t="str">
        <f>IFERROR(VLOOKUP(BA67,'CRUCE RIESGOS'!$C$8:$D$160,2,FALSE),"")</f>
        <v/>
      </c>
      <c r="BC67" s="14">
        <v>22.290000000000202</v>
      </c>
      <c r="BD67" s="14" t="str">
        <f>IFERROR(VLOOKUP(BC67,'CRUCE RIESGOS'!$C$8:$D$160,2,FALSE),"")</f>
        <v/>
      </c>
      <c r="BE67" s="14">
        <v>23.290000000000202</v>
      </c>
      <c r="BF67" s="14" t="str">
        <f>IFERROR(VLOOKUP(BE67,'CRUCE RIESGOS'!$C$8:$D$160,2,FALSE),"")</f>
        <v/>
      </c>
      <c r="BG67" s="14">
        <v>24.290000000000202</v>
      </c>
      <c r="BH67" s="14" t="str">
        <f>IFERROR(VLOOKUP(BG67,'CRUCE RIESGOS'!$C$8:$D$160,2,FALSE),"")</f>
        <v/>
      </c>
      <c r="BI67" s="14">
        <v>25.290000000000202</v>
      </c>
      <c r="BJ67" s="14" t="str">
        <f>IFERROR(VLOOKUP(BI67,'CRUCE RIESGOS'!$C$8:$D$160,2,FALSE),"")</f>
        <v/>
      </c>
    </row>
    <row r="68" spans="13:62" x14ac:dyDescent="0.3">
      <c r="N68" s="14" t="str">
        <f>IF(N69&lt;&gt;""," -R","")</f>
        <v/>
      </c>
      <c r="P68" s="14" t="str">
        <f>IF(P69&lt;&gt;""," -R","")</f>
        <v/>
      </c>
      <c r="R68" s="14" t="str">
        <f>IF(R69&lt;&gt;""," -R","")</f>
        <v/>
      </c>
      <c r="T68" s="14" t="str">
        <f>IF(T69&lt;&gt;""," -R","")</f>
        <v/>
      </c>
      <c r="V68" s="14" t="str">
        <f>IF(V69&lt;&gt;""," -R","")</f>
        <v/>
      </c>
      <c r="X68" s="14" t="str">
        <f>IF(X69&lt;&gt;""," -R","")</f>
        <v/>
      </c>
      <c r="Z68" s="14" t="str">
        <f>IF(Z69&lt;&gt;""," -R","")</f>
        <v/>
      </c>
      <c r="AB68" s="14" t="str">
        <f>IF(AB69&lt;&gt;""," -R","")</f>
        <v/>
      </c>
      <c r="AD68" s="14" t="str">
        <f>IF(AD69&lt;&gt;""," -R","")</f>
        <v/>
      </c>
      <c r="AF68" s="14" t="str">
        <f>IF(AF69&lt;&gt;""," -R","")</f>
        <v/>
      </c>
      <c r="AH68" s="14" t="str">
        <f>IF(AH69&lt;&gt;""," -R","")</f>
        <v/>
      </c>
      <c r="AJ68" s="14" t="str">
        <f>IF(AJ69&lt;&gt;""," -R","")</f>
        <v/>
      </c>
      <c r="AL68" s="14" t="str">
        <f>IF(AL69&lt;&gt;""," -R","")</f>
        <v/>
      </c>
      <c r="AN68" s="14" t="str">
        <f>IF(AN69&lt;&gt;""," -R","")</f>
        <v/>
      </c>
      <c r="AP68" s="14" t="str">
        <f>IF(AP69&lt;&gt;""," -R","")</f>
        <v/>
      </c>
      <c r="AR68" s="14" t="str">
        <f>IF(AR69&lt;&gt;""," -R","")</f>
        <v/>
      </c>
      <c r="AT68" s="14" t="str">
        <f>IF(AT69&lt;&gt;""," -R","")</f>
        <v/>
      </c>
      <c r="AV68" s="14" t="str">
        <f>IF(AV69&lt;&gt;""," -R","")</f>
        <v/>
      </c>
      <c r="AX68" s="14" t="str">
        <f>IF(AX69&lt;&gt;""," -R","")</f>
        <v/>
      </c>
      <c r="AZ68" s="14" t="str">
        <f>IF(AZ69&lt;&gt;""," -R","")</f>
        <v/>
      </c>
      <c r="BB68" s="14" t="str">
        <f>IF(BB69&lt;&gt;""," -R","")</f>
        <v/>
      </c>
      <c r="BD68" s="14" t="str">
        <f>IF(BD69&lt;&gt;""," -R","")</f>
        <v/>
      </c>
      <c r="BF68" s="14" t="str">
        <f>IF(BF69&lt;&gt;""," -R","")</f>
        <v/>
      </c>
      <c r="BH68" s="14" t="str">
        <f>IF(BH69&lt;&gt;""," -R","")</f>
        <v/>
      </c>
      <c r="BJ68" s="14" t="str">
        <f>IF(BJ69&lt;&gt;""," -R","")</f>
        <v/>
      </c>
    </row>
    <row r="69" spans="13:62" x14ac:dyDescent="0.3">
      <c r="M69" s="14">
        <v>1.3</v>
      </c>
      <c r="N69" s="14" t="str">
        <f>IFERROR(VLOOKUP(M69,'CRUCE RIESGOS'!$C$8:$D$160,2,FALSE),"")</f>
        <v/>
      </c>
      <c r="O69" s="14">
        <v>2.30000000000001</v>
      </c>
      <c r="P69" s="14" t="str">
        <f>IFERROR(VLOOKUP(O69,'CRUCE RIESGOS'!$C$8:$D$160,2,FALSE),"")</f>
        <v/>
      </c>
      <c r="Q69" s="14">
        <v>3.3000000000000198</v>
      </c>
      <c r="R69" s="14" t="str">
        <f>IFERROR(VLOOKUP(Q69,'CRUCE RIESGOS'!$C$8:$D$160,2,FALSE),"")</f>
        <v/>
      </c>
      <c r="S69" s="14">
        <v>4.30000000000003</v>
      </c>
      <c r="T69" s="14" t="str">
        <f>IFERROR(VLOOKUP(S69,'CRUCE RIESGOS'!$C$8:$D$160,2,FALSE),"")</f>
        <v/>
      </c>
      <c r="U69" s="14">
        <v>5.3000000000000398</v>
      </c>
      <c r="V69" s="14" t="str">
        <f>IFERROR(VLOOKUP(U69,'CRUCE RIESGOS'!$C$8:$D$160,2,FALSE),"")</f>
        <v/>
      </c>
      <c r="W69" s="14">
        <v>6.3000000000000496</v>
      </c>
      <c r="X69" s="14" t="str">
        <f>IFERROR(VLOOKUP(W69,'CRUCE RIESGOS'!$C$8:$D$160,2,FALSE),"")</f>
        <v/>
      </c>
      <c r="Y69" s="14">
        <v>7.3000000000000602</v>
      </c>
      <c r="Z69" s="14" t="str">
        <f>IFERROR(VLOOKUP(Y69,'CRUCE RIESGOS'!$C$8:$D$160,2,FALSE),"")</f>
        <v/>
      </c>
      <c r="AA69" s="14">
        <v>8.30000000000007</v>
      </c>
      <c r="AB69" s="14" t="str">
        <f>IFERROR(VLOOKUP(AA69,'CRUCE RIESGOS'!$C$8:$D$160,2,FALSE),"")</f>
        <v/>
      </c>
      <c r="AC69" s="14">
        <v>9.3000000000000806</v>
      </c>
      <c r="AD69" s="14" t="str">
        <f>IFERROR(VLOOKUP(AC69,'CRUCE RIESGOS'!$C$8:$D$160,2,FALSE),"")</f>
        <v/>
      </c>
      <c r="AE69" s="14">
        <v>10.3000000000001</v>
      </c>
      <c r="AF69" s="14" t="str">
        <f>IFERROR(VLOOKUP(AE69,'CRUCE RIESGOS'!$C$8:$D$160,2,FALSE),"")</f>
        <v/>
      </c>
      <c r="AG69" s="14">
        <v>11.3000000000001</v>
      </c>
      <c r="AH69" s="14" t="str">
        <f>IFERROR(VLOOKUP(AG69,'CRUCE RIESGOS'!$C$8:$D$160,2,FALSE),"")</f>
        <v/>
      </c>
      <c r="AI69" s="14">
        <v>12.3000000000001</v>
      </c>
      <c r="AJ69" s="14" t="str">
        <f>IFERROR(VLOOKUP(AI69,'CRUCE RIESGOS'!$C$8:$D$160,2,FALSE),"")</f>
        <v/>
      </c>
      <c r="AK69" s="14">
        <v>13.3000000000001</v>
      </c>
      <c r="AL69" s="14" t="str">
        <f>IFERROR(VLOOKUP(AK69,'CRUCE RIESGOS'!$C$8:$D$160,2,FALSE),"")</f>
        <v/>
      </c>
      <c r="AM69" s="14">
        <v>14.3000000000001</v>
      </c>
      <c r="AN69" s="14" t="str">
        <f>IFERROR(VLOOKUP(AM69,'CRUCE RIESGOS'!$C$8:$D$160,2,FALSE),"")</f>
        <v/>
      </c>
      <c r="AO69" s="14">
        <v>15.3000000000001</v>
      </c>
      <c r="AP69" s="14" t="str">
        <f>IFERROR(VLOOKUP(AO69,'CRUCE RIESGOS'!$C$8:$D$160,2,FALSE),"")</f>
        <v/>
      </c>
      <c r="AQ69" s="14">
        <v>16.3000000000001</v>
      </c>
      <c r="AR69" s="14" t="str">
        <f>IFERROR(VLOOKUP(AQ69,'CRUCE RIESGOS'!$C$8:$D$160,2,FALSE),"")</f>
        <v/>
      </c>
      <c r="AS69" s="14">
        <v>17.3000000000002</v>
      </c>
      <c r="AT69" s="14" t="str">
        <f>IFERROR(VLOOKUP(AS69,'CRUCE RIESGOS'!$C$8:$D$160,2,FALSE),"")</f>
        <v/>
      </c>
      <c r="AU69" s="14">
        <v>18.3000000000002</v>
      </c>
      <c r="AV69" s="14" t="str">
        <f>IFERROR(VLOOKUP(AU69,'CRUCE RIESGOS'!$C$8:$D$160,2,FALSE),"")</f>
        <v/>
      </c>
      <c r="AW69" s="14">
        <v>19.3000000000002</v>
      </c>
      <c r="AX69" s="14" t="str">
        <f>IFERROR(VLOOKUP(AW69,'CRUCE RIESGOS'!$C$8:$D$160,2,FALSE),"")</f>
        <v/>
      </c>
      <c r="AY69" s="14">
        <v>20.3000000000002</v>
      </c>
      <c r="AZ69" s="14" t="str">
        <f>IFERROR(VLOOKUP(AY69,'CRUCE RIESGOS'!$C$8:$D$160,2,FALSE),"")</f>
        <v/>
      </c>
      <c r="BA69" s="14">
        <v>21.3000000000002</v>
      </c>
      <c r="BB69" s="14" t="str">
        <f>IFERROR(VLOOKUP(BA69,'CRUCE RIESGOS'!$C$8:$D$160,2,FALSE),"")</f>
        <v/>
      </c>
      <c r="BC69" s="14">
        <v>22.3000000000002</v>
      </c>
      <c r="BD69" s="14" t="str">
        <f>IFERROR(VLOOKUP(BC69,'CRUCE RIESGOS'!$C$8:$D$160,2,FALSE),"")</f>
        <v/>
      </c>
      <c r="BE69" s="14">
        <v>23.3000000000002</v>
      </c>
      <c r="BF69" s="14" t="str">
        <f>IFERROR(VLOOKUP(BE69,'CRUCE RIESGOS'!$C$8:$D$160,2,FALSE),"")</f>
        <v/>
      </c>
      <c r="BG69" s="14">
        <v>24.3000000000002</v>
      </c>
      <c r="BH69" s="14" t="str">
        <f>IFERROR(VLOOKUP(BG69,'CRUCE RIESGOS'!$C$8:$D$160,2,FALSE),"")</f>
        <v/>
      </c>
      <c r="BI69" s="14">
        <v>25.3000000000002</v>
      </c>
      <c r="BJ69" s="14" t="str">
        <f>IFERROR(VLOOKUP(BI69,'CRUCE RIESGOS'!$C$8:$D$160,2,FALSE),"")</f>
        <v/>
      </c>
    </row>
    <row r="70" spans="13:62" x14ac:dyDescent="0.3">
      <c r="N70" s="14" t="str">
        <f>IF(N71&lt;&gt;""," -R","")</f>
        <v/>
      </c>
      <c r="P70" s="14" t="str">
        <f>IF(P71&lt;&gt;""," -R","")</f>
        <v/>
      </c>
      <c r="R70" s="14" t="str">
        <f>IF(R71&lt;&gt;""," -R","")</f>
        <v/>
      </c>
      <c r="T70" s="14" t="str">
        <f>IF(T71&lt;&gt;""," -R","")</f>
        <v/>
      </c>
      <c r="V70" s="14" t="str">
        <f>IF(V71&lt;&gt;""," -R","")</f>
        <v/>
      </c>
      <c r="X70" s="14" t="str">
        <f>IF(X71&lt;&gt;""," -R","")</f>
        <v/>
      </c>
      <c r="Z70" s="14" t="str">
        <f>IF(Z71&lt;&gt;""," -R","")</f>
        <v/>
      </c>
      <c r="AB70" s="14" t="str">
        <f>IF(AB71&lt;&gt;""," -R","")</f>
        <v/>
      </c>
      <c r="AD70" s="14" t="str">
        <f>IF(AD71&lt;&gt;""," -R","")</f>
        <v/>
      </c>
      <c r="AF70" s="14" t="str">
        <f>IF(AF71&lt;&gt;""," -R","")</f>
        <v/>
      </c>
      <c r="AH70" s="14" t="str">
        <f>IF(AH71&lt;&gt;""," -R","")</f>
        <v/>
      </c>
      <c r="AJ70" s="14" t="str">
        <f>IF(AJ71&lt;&gt;""," -R","")</f>
        <v/>
      </c>
      <c r="AL70" s="14" t="str">
        <f>IF(AL71&lt;&gt;""," -R","")</f>
        <v/>
      </c>
      <c r="AN70" s="14" t="str">
        <f>IF(AN71&lt;&gt;""," -R","")</f>
        <v/>
      </c>
      <c r="AP70" s="14" t="str">
        <f>IF(AP71&lt;&gt;""," -R","")</f>
        <v/>
      </c>
      <c r="AR70" s="14" t="str">
        <f>IF(AR71&lt;&gt;""," -R","")</f>
        <v/>
      </c>
      <c r="AT70" s="14" t="str">
        <f>IF(AT71&lt;&gt;""," -R","")</f>
        <v/>
      </c>
      <c r="AV70" s="14" t="str">
        <f>IF(AV71&lt;&gt;""," -R","")</f>
        <v/>
      </c>
      <c r="AX70" s="14" t="str">
        <f>IF(AX71&lt;&gt;""," -R","")</f>
        <v/>
      </c>
      <c r="AZ70" s="14" t="str">
        <f>IF(AZ71&lt;&gt;""," -R","")</f>
        <v/>
      </c>
      <c r="BB70" s="14" t="str">
        <f>IF(BB71&lt;&gt;""," -R","")</f>
        <v/>
      </c>
      <c r="BD70" s="14" t="str">
        <f>IF(BD71&lt;&gt;""," -R","")</f>
        <v/>
      </c>
      <c r="BF70" s="14" t="str">
        <f>IF(BF71&lt;&gt;""," -R","")</f>
        <v/>
      </c>
      <c r="BH70" s="14" t="str">
        <f>IF(BH71&lt;&gt;""," -R","")</f>
        <v/>
      </c>
      <c r="BJ70" s="14" t="str">
        <f>IF(BJ71&lt;&gt;""," -R","")</f>
        <v/>
      </c>
    </row>
    <row r="71" spans="13:62" x14ac:dyDescent="0.3">
      <c r="M71" s="14">
        <v>1.31</v>
      </c>
      <c r="N71" s="14" t="str">
        <f>IFERROR(VLOOKUP(M71,'CRUCE RIESGOS'!$C$8:$D$160,2,FALSE),"")</f>
        <v/>
      </c>
      <c r="O71" s="14">
        <v>2.3100000000000098</v>
      </c>
      <c r="P71" s="14" t="str">
        <f>IFERROR(VLOOKUP(O71,'CRUCE RIESGOS'!$C$8:$D$160,2,FALSE),"")</f>
        <v/>
      </c>
      <c r="Q71" s="14">
        <v>3.31000000000002</v>
      </c>
      <c r="R71" s="14" t="str">
        <f>IFERROR(VLOOKUP(Q71,'CRUCE RIESGOS'!$C$8:$D$160,2,FALSE),"")</f>
        <v/>
      </c>
      <c r="S71" s="14">
        <v>4.3100000000000298</v>
      </c>
      <c r="T71" s="14" t="str">
        <f>IFERROR(VLOOKUP(S71,'CRUCE RIESGOS'!$C$8:$D$160,2,FALSE),"")</f>
        <v/>
      </c>
      <c r="U71" s="14">
        <v>5.3100000000000396</v>
      </c>
      <c r="V71" s="14" t="str">
        <f>IFERROR(VLOOKUP(U71,'CRUCE RIESGOS'!$C$8:$D$160,2,FALSE),"")</f>
        <v/>
      </c>
      <c r="W71" s="14">
        <v>6.3100000000000502</v>
      </c>
      <c r="X71" s="14" t="str">
        <f>IFERROR(VLOOKUP(W71,'CRUCE RIESGOS'!$C$8:$D$160,2,FALSE),"")</f>
        <v/>
      </c>
      <c r="Y71" s="14">
        <v>7.31000000000006</v>
      </c>
      <c r="Z71" s="14" t="str">
        <f>IFERROR(VLOOKUP(Y71,'CRUCE RIESGOS'!$C$8:$D$160,2,FALSE),"")</f>
        <v/>
      </c>
      <c r="AA71" s="14">
        <v>8.3100000000000698</v>
      </c>
      <c r="AB71" s="14" t="str">
        <f>IFERROR(VLOOKUP(AA71,'CRUCE RIESGOS'!$C$8:$D$160,2,FALSE),"")</f>
        <v/>
      </c>
      <c r="AC71" s="14">
        <v>9.3100000000000804</v>
      </c>
      <c r="AD71" s="14" t="str">
        <f>IFERROR(VLOOKUP(AC71,'CRUCE RIESGOS'!$C$8:$D$160,2,FALSE),"")</f>
        <v/>
      </c>
      <c r="AE71" s="14">
        <v>10.3100000000001</v>
      </c>
      <c r="AF71" s="14" t="str">
        <f>IFERROR(VLOOKUP(AE71,'CRUCE RIESGOS'!$C$8:$D$160,2,FALSE),"")</f>
        <v/>
      </c>
      <c r="AG71" s="14">
        <v>11.3100000000001</v>
      </c>
      <c r="AH71" s="14" t="str">
        <f>IFERROR(VLOOKUP(AG71,'CRUCE RIESGOS'!$C$8:$D$160,2,FALSE),"")</f>
        <v/>
      </c>
      <c r="AI71" s="14">
        <v>12.3100000000001</v>
      </c>
      <c r="AJ71" s="14" t="str">
        <f>IFERROR(VLOOKUP(AI71,'CRUCE RIESGOS'!$C$8:$D$160,2,FALSE),"")</f>
        <v/>
      </c>
      <c r="AK71" s="14">
        <v>13.3100000000001</v>
      </c>
      <c r="AL71" s="14" t="str">
        <f>IFERROR(VLOOKUP(AK71,'CRUCE RIESGOS'!$C$8:$D$160,2,FALSE),"")</f>
        <v/>
      </c>
      <c r="AM71" s="14">
        <v>14.3100000000001</v>
      </c>
      <c r="AN71" s="14" t="str">
        <f>IFERROR(VLOOKUP(AM71,'CRUCE RIESGOS'!$C$8:$D$160,2,FALSE),"")</f>
        <v/>
      </c>
      <c r="AO71" s="14">
        <v>15.3100000000001</v>
      </c>
      <c r="AP71" s="14" t="str">
        <f>IFERROR(VLOOKUP(AO71,'CRUCE RIESGOS'!$C$8:$D$160,2,FALSE),"")</f>
        <v/>
      </c>
      <c r="AQ71" s="14">
        <v>16.310000000000102</v>
      </c>
      <c r="AR71" s="14" t="str">
        <f>IFERROR(VLOOKUP(AQ71,'CRUCE RIESGOS'!$C$8:$D$160,2,FALSE),"")</f>
        <v/>
      </c>
      <c r="AS71" s="14">
        <v>17.310000000000201</v>
      </c>
      <c r="AT71" s="14" t="str">
        <f>IFERROR(VLOOKUP(AS71,'CRUCE RIESGOS'!$C$8:$D$160,2,FALSE),"")</f>
        <v/>
      </c>
      <c r="AU71" s="14">
        <v>18.310000000000201</v>
      </c>
      <c r="AV71" s="14" t="str">
        <f>IFERROR(VLOOKUP(AU71,'CRUCE RIESGOS'!$C$8:$D$160,2,FALSE),"")</f>
        <v/>
      </c>
      <c r="AW71" s="14">
        <v>19.310000000000201</v>
      </c>
      <c r="AX71" s="14" t="str">
        <f>IFERROR(VLOOKUP(AW71,'CRUCE RIESGOS'!$C$8:$D$160,2,FALSE),"")</f>
        <v/>
      </c>
      <c r="AY71" s="14">
        <v>20.310000000000201</v>
      </c>
      <c r="AZ71" s="14" t="str">
        <f>IFERROR(VLOOKUP(AY71,'CRUCE RIESGOS'!$C$8:$D$160,2,FALSE),"")</f>
        <v/>
      </c>
      <c r="BA71" s="14">
        <v>21.310000000000201</v>
      </c>
      <c r="BB71" s="14" t="str">
        <f>IFERROR(VLOOKUP(BA71,'CRUCE RIESGOS'!$C$8:$D$160,2,FALSE),"")</f>
        <v/>
      </c>
      <c r="BC71" s="14">
        <v>22.310000000000201</v>
      </c>
      <c r="BD71" s="14" t="str">
        <f>IFERROR(VLOOKUP(BC71,'CRUCE RIESGOS'!$C$8:$D$160,2,FALSE),"")</f>
        <v/>
      </c>
      <c r="BE71" s="14">
        <v>23.310000000000201</v>
      </c>
      <c r="BF71" s="14" t="str">
        <f>IFERROR(VLOOKUP(BE71,'CRUCE RIESGOS'!$C$8:$D$160,2,FALSE),"")</f>
        <v/>
      </c>
      <c r="BG71" s="14">
        <v>24.310000000000201</v>
      </c>
      <c r="BH71" s="14" t="str">
        <f>IFERROR(VLOOKUP(BG71,'CRUCE RIESGOS'!$C$8:$D$160,2,FALSE),"")</f>
        <v/>
      </c>
      <c r="BI71" s="14">
        <v>25.310000000000201</v>
      </c>
      <c r="BJ71" s="14" t="str">
        <f>IFERROR(VLOOKUP(BI71,'CRUCE RIESGOS'!$C$8:$D$160,2,FALSE),"")</f>
        <v/>
      </c>
    </row>
    <row r="72" spans="13:62" x14ac:dyDescent="0.3">
      <c r="N72" s="14" t="str">
        <f>IF(N73&lt;&gt;""," -R","")</f>
        <v/>
      </c>
      <c r="P72" s="14" t="str">
        <f>IF(P73&lt;&gt;""," -R","")</f>
        <v/>
      </c>
      <c r="R72" s="14" t="str">
        <f>IF(R73&lt;&gt;""," -R","")</f>
        <v/>
      </c>
      <c r="T72" s="14" t="str">
        <f>IF(T73&lt;&gt;""," -R","")</f>
        <v/>
      </c>
      <c r="V72" s="14" t="str">
        <f>IF(V73&lt;&gt;""," -R","")</f>
        <v/>
      </c>
      <c r="X72" s="14" t="str">
        <f>IF(X73&lt;&gt;""," -R","")</f>
        <v/>
      </c>
      <c r="Z72" s="14" t="str">
        <f>IF(Z73&lt;&gt;""," -R","")</f>
        <v/>
      </c>
      <c r="AB72" s="14" t="str">
        <f>IF(AB73&lt;&gt;""," -R","")</f>
        <v/>
      </c>
      <c r="AD72" s="14" t="str">
        <f>IF(AD73&lt;&gt;""," -R","")</f>
        <v/>
      </c>
      <c r="AF72" s="14" t="str">
        <f>IF(AF73&lt;&gt;""," -R","")</f>
        <v/>
      </c>
      <c r="AH72" s="14" t="str">
        <f>IF(AH73&lt;&gt;""," -R","")</f>
        <v/>
      </c>
      <c r="AJ72" s="14" t="str">
        <f>IF(AJ73&lt;&gt;""," -R","")</f>
        <v/>
      </c>
      <c r="AL72" s="14" t="str">
        <f>IF(AL73&lt;&gt;""," -R","")</f>
        <v/>
      </c>
      <c r="AN72" s="14" t="str">
        <f>IF(AN73&lt;&gt;""," -R","")</f>
        <v/>
      </c>
      <c r="AP72" s="14" t="str">
        <f>IF(AP73&lt;&gt;""," -R","")</f>
        <v/>
      </c>
      <c r="AR72" s="14" t="str">
        <f>IF(AR73&lt;&gt;""," -R","")</f>
        <v/>
      </c>
      <c r="AT72" s="14" t="str">
        <f>IF(AT73&lt;&gt;""," -R","")</f>
        <v/>
      </c>
      <c r="AV72" s="14" t="str">
        <f>IF(AV73&lt;&gt;""," -R","")</f>
        <v/>
      </c>
      <c r="AX72" s="14" t="str">
        <f>IF(AX73&lt;&gt;""," -R","")</f>
        <v/>
      </c>
      <c r="AZ72" s="14" t="str">
        <f>IF(AZ73&lt;&gt;""," -R","")</f>
        <v/>
      </c>
      <c r="BB72" s="14" t="str">
        <f>IF(BB73&lt;&gt;""," -R","")</f>
        <v/>
      </c>
      <c r="BD72" s="14" t="str">
        <f>IF(BD73&lt;&gt;""," -R","")</f>
        <v/>
      </c>
      <c r="BF72" s="14" t="str">
        <f>IF(BF73&lt;&gt;""," -R","")</f>
        <v/>
      </c>
      <c r="BH72" s="14" t="str">
        <f>IF(BH73&lt;&gt;""," -R","")</f>
        <v/>
      </c>
      <c r="BJ72" s="14" t="str">
        <f>IF(BJ73&lt;&gt;""," -R","")</f>
        <v/>
      </c>
    </row>
    <row r="73" spans="13:62" x14ac:dyDescent="0.3">
      <c r="M73" s="14">
        <v>1.32</v>
      </c>
      <c r="N73" s="14" t="str">
        <f>IFERROR(VLOOKUP(M73,'CRUCE RIESGOS'!$C$8:$D$160,2,FALSE),"")</f>
        <v/>
      </c>
      <c r="O73" s="14">
        <v>2.3200000000000101</v>
      </c>
      <c r="P73" s="14" t="str">
        <f>IFERROR(VLOOKUP(O73,'CRUCE RIESGOS'!$C$8:$D$160,2,FALSE),"")</f>
        <v/>
      </c>
      <c r="Q73" s="14">
        <v>3.3200000000000198</v>
      </c>
      <c r="R73" s="14" t="str">
        <f>IFERROR(VLOOKUP(Q73,'CRUCE RIESGOS'!$C$8:$D$160,2,FALSE),"")</f>
        <v/>
      </c>
      <c r="S73" s="14">
        <v>4.3200000000000296</v>
      </c>
      <c r="T73" s="14" t="str">
        <f>IFERROR(VLOOKUP(S73,'CRUCE RIESGOS'!$C$8:$D$160,2,FALSE),"")</f>
        <v/>
      </c>
      <c r="U73" s="14">
        <v>5.3200000000000403</v>
      </c>
      <c r="V73" s="14" t="str">
        <f>IFERROR(VLOOKUP(U73,'CRUCE RIESGOS'!$C$8:$D$160,2,FALSE),"")</f>
        <v/>
      </c>
      <c r="W73" s="14">
        <v>6.32000000000005</v>
      </c>
      <c r="X73" s="14" t="str">
        <f>IFERROR(VLOOKUP(W73,'CRUCE RIESGOS'!$C$8:$D$160,2,FALSE),"")</f>
        <v/>
      </c>
      <c r="Y73" s="14">
        <v>7.3200000000000598</v>
      </c>
      <c r="Z73" s="14" t="str">
        <f>IFERROR(VLOOKUP(Y73,'CRUCE RIESGOS'!$C$8:$D$160,2,FALSE),"")</f>
        <v/>
      </c>
      <c r="AA73" s="14">
        <v>8.3200000000000696</v>
      </c>
      <c r="AB73" s="14" t="str">
        <f>IFERROR(VLOOKUP(AA73,'CRUCE RIESGOS'!$C$8:$D$160,2,FALSE),"")</f>
        <v/>
      </c>
      <c r="AC73" s="14">
        <v>9.3200000000000802</v>
      </c>
      <c r="AD73" s="14" t="str">
        <f>IFERROR(VLOOKUP(AC73,'CRUCE RIESGOS'!$C$8:$D$160,2,FALSE),"")</f>
        <v/>
      </c>
      <c r="AE73" s="14">
        <v>10.3200000000001</v>
      </c>
      <c r="AF73" s="14" t="str">
        <f>IFERROR(VLOOKUP(AE73,'CRUCE RIESGOS'!$C$8:$D$160,2,FALSE),"")</f>
        <v/>
      </c>
      <c r="AG73" s="14">
        <v>11.3200000000001</v>
      </c>
      <c r="AH73" s="14" t="str">
        <f>IFERROR(VLOOKUP(AG73,'CRUCE RIESGOS'!$C$8:$D$160,2,FALSE),"")</f>
        <v/>
      </c>
      <c r="AI73" s="14">
        <v>12.3200000000001</v>
      </c>
      <c r="AJ73" s="14" t="str">
        <f>IFERROR(VLOOKUP(AI73,'CRUCE RIESGOS'!$C$8:$D$160,2,FALSE),"")</f>
        <v/>
      </c>
      <c r="AK73" s="14">
        <v>13.3200000000001</v>
      </c>
      <c r="AL73" s="14" t="str">
        <f>IFERROR(VLOOKUP(AK73,'CRUCE RIESGOS'!$C$8:$D$160,2,FALSE),"")</f>
        <v/>
      </c>
      <c r="AM73" s="14">
        <v>14.3200000000001</v>
      </c>
      <c r="AN73" s="14" t="str">
        <f>IFERROR(VLOOKUP(AM73,'CRUCE RIESGOS'!$C$8:$D$160,2,FALSE),"")</f>
        <v/>
      </c>
      <c r="AO73" s="14">
        <v>15.3200000000001</v>
      </c>
      <c r="AP73" s="14" t="str">
        <f>IFERROR(VLOOKUP(AO73,'CRUCE RIESGOS'!$C$8:$D$160,2,FALSE),"")</f>
        <v/>
      </c>
      <c r="AQ73" s="14">
        <v>16.3200000000001</v>
      </c>
      <c r="AR73" s="14" t="str">
        <f>IFERROR(VLOOKUP(AQ73,'CRUCE RIESGOS'!$C$8:$D$160,2,FALSE),"")</f>
        <v/>
      </c>
      <c r="AS73" s="14">
        <v>17.320000000000199</v>
      </c>
      <c r="AT73" s="14" t="str">
        <f>IFERROR(VLOOKUP(AS73,'CRUCE RIESGOS'!$C$8:$D$160,2,FALSE),"")</f>
        <v/>
      </c>
      <c r="AU73" s="14">
        <v>18.320000000000199</v>
      </c>
      <c r="AV73" s="14" t="str">
        <f>IFERROR(VLOOKUP(AU73,'CRUCE RIESGOS'!$C$8:$D$160,2,FALSE),"")</f>
        <v/>
      </c>
      <c r="AW73" s="14">
        <v>19.320000000000199</v>
      </c>
      <c r="AX73" s="14" t="str">
        <f>IFERROR(VLOOKUP(AW73,'CRUCE RIESGOS'!$C$8:$D$160,2,FALSE),"")</f>
        <v/>
      </c>
      <c r="AY73" s="14">
        <v>20.320000000000199</v>
      </c>
      <c r="AZ73" s="14" t="str">
        <f>IFERROR(VLOOKUP(AY73,'CRUCE RIESGOS'!$C$8:$D$160,2,FALSE),"")</f>
        <v/>
      </c>
      <c r="BA73" s="14">
        <v>21.320000000000199</v>
      </c>
      <c r="BB73" s="14" t="str">
        <f>IFERROR(VLOOKUP(BA73,'CRUCE RIESGOS'!$C$8:$D$160,2,FALSE),"")</f>
        <v/>
      </c>
      <c r="BC73" s="14">
        <v>22.320000000000199</v>
      </c>
      <c r="BD73" s="14" t="str">
        <f>IFERROR(VLOOKUP(BC73,'CRUCE RIESGOS'!$C$8:$D$160,2,FALSE),"")</f>
        <v/>
      </c>
      <c r="BE73" s="14">
        <v>23.320000000000199</v>
      </c>
      <c r="BF73" s="14" t="str">
        <f>IFERROR(VLOOKUP(BE73,'CRUCE RIESGOS'!$C$8:$D$160,2,FALSE),"")</f>
        <v/>
      </c>
      <c r="BG73" s="14">
        <v>24.320000000000199</v>
      </c>
      <c r="BH73" s="14" t="str">
        <f>IFERROR(VLOOKUP(BG73,'CRUCE RIESGOS'!$C$8:$D$160,2,FALSE),"")</f>
        <v/>
      </c>
      <c r="BI73" s="14">
        <v>25.320000000000199</v>
      </c>
      <c r="BJ73" s="14" t="str">
        <f>IFERROR(VLOOKUP(BI73,'CRUCE RIESGOS'!$C$8:$D$160,2,FALSE),"")</f>
        <v/>
      </c>
    </row>
    <row r="74" spans="13:62" x14ac:dyDescent="0.3">
      <c r="N74" s="14" t="str">
        <f t="shared" ref="N74:N136" si="0">IF(N75&lt;&gt;""," -R","")</f>
        <v/>
      </c>
      <c r="P74" s="14" t="str">
        <f>IF(P75&lt;&gt;""," -R","")</f>
        <v/>
      </c>
      <c r="R74" s="14" t="str">
        <f>IF(R75&lt;&gt;""," -R","")</f>
        <v/>
      </c>
      <c r="T74" s="14" t="str">
        <f>IF(T75&lt;&gt;""," -R","")</f>
        <v/>
      </c>
      <c r="V74" s="14" t="str">
        <f>IF(V75&lt;&gt;""," -R","")</f>
        <v/>
      </c>
      <c r="X74" s="14" t="str">
        <f>IF(X75&lt;&gt;""," -R","")</f>
        <v/>
      </c>
      <c r="Z74" s="14" t="str">
        <f>IF(Z75&lt;&gt;""," -R","")</f>
        <v/>
      </c>
      <c r="AB74" s="14" t="str">
        <f>IF(AB75&lt;&gt;""," -R","")</f>
        <v/>
      </c>
      <c r="AD74" s="14" t="str">
        <f>IF(AD75&lt;&gt;""," -R","")</f>
        <v/>
      </c>
      <c r="AF74" s="14" t="str">
        <f t="shared" ref="AF74:AF136" si="1">IF(AF75&lt;&gt;""," -R","")</f>
        <v/>
      </c>
      <c r="AH74" s="14" t="str">
        <f t="shared" ref="AH74:AH136" si="2">IF(AH75&lt;&gt;""," -R","")</f>
        <v/>
      </c>
      <c r="AJ74" s="14" t="str">
        <f t="shared" ref="AJ74:AJ136" si="3">IF(AJ75&lt;&gt;""," -R","")</f>
        <v/>
      </c>
      <c r="AL74" s="14" t="str">
        <f t="shared" ref="AL74:AL136" si="4">IF(AL75&lt;&gt;""," -R","")</f>
        <v/>
      </c>
      <c r="AN74" s="14" t="str">
        <f t="shared" ref="AN74:AN136" si="5">IF(AN75&lt;&gt;""," -R","")</f>
        <v/>
      </c>
      <c r="AP74" s="14" t="str">
        <f t="shared" ref="AP74:AP136" si="6">IF(AP75&lt;&gt;""," -R","")</f>
        <v/>
      </c>
      <c r="AR74" s="14" t="str">
        <f t="shared" ref="AR74:AR136" si="7">IF(AR75&lt;&gt;""," -R","")</f>
        <v/>
      </c>
      <c r="AT74" s="14" t="str">
        <f t="shared" ref="AT74:AT136" si="8">IF(AT75&lt;&gt;""," -R","")</f>
        <v/>
      </c>
      <c r="AV74" s="14" t="str">
        <f t="shared" ref="AV74:AV136" si="9">IF(AV75&lt;&gt;""," -R","")</f>
        <v/>
      </c>
      <c r="AX74" s="14" t="str">
        <f t="shared" ref="AX74:AX136" si="10">IF(AX75&lt;&gt;""," -R","")</f>
        <v/>
      </c>
      <c r="AZ74" s="14" t="str">
        <f t="shared" ref="AZ74:AZ136" si="11">IF(AZ75&lt;&gt;""," -R","")</f>
        <v/>
      </c>
      <c r="BB74" s="14" t="str">
        <f t="shared" ref="BB74:BB136" si="12">IF(BB75&lt;&gt;""," -R","")</f>
        <v/>
      </c>
      <c r="BD74" s="14" t="str">
        <f t="shared" ref="BD74:BD136" si="13">IF(BD75&lt;&gt;""," -R","")</f>
        <v/>
      </c>
      <c r="BF74" s="14" t="str">
        <f t="shared" ref="BF74:BF136" si="14">IF(BF75&lt;&gt;""," -R","")</f>
        <v/>
      </c>
      <c r="BH74" s="14" t="str">
        <f t="shared" ref="BH74:BH136" si="15">IF(BH75&lt;&gt;""," -R","")</f>
        <v/>
      </c>
      <c r="BJ74" s="14" t="str">
        <f t="shared" ref="BJ74:BJ136" si="16">IF(BJ75&lt;&gt;""," -R","")</f>
        <v/>
      </c>
    </row>
    <row r="75" spans="13:62" x14ac:dyDescent="0.3">
      <c r="M75" s="14">
        <v>1.33</v>
      </c>
      <c r="N75" s="14" t="str">
        <f>IFERROR(VLOOKUP(M75,'CRUCE RIESGOS'!$C$8:$D$160,2,FALSE),"")</f>
        <v/>
      </c>
      <c r="O75" s="14">
        <v>2.3300000000000098</v>
      </c>
      <c r="P75" s="14" t="str">
        <f>IFERROR(VLOOKUP(O75,'CRUCE RIESGOS'!$C$8:$D$160,2,FALSE),"")</f>
        <v/>
      </c>
      <c r="Q75" s="14">
        <v>3.3300000000000201</v>
      </c>
      <c r="R75" s="14" t="str">
        <f>IFERROR(VLOOKUP(Q75,'CRUCE RIESGOS'!$C$8:$D$160,2,FALSE),"")</f>
        <v/>
      </c>
      <c r="S75" s="14">
        <v>4.3300000000000303</v>
      </c>
      <c r="T75" s="14" t="str">
        <f>IFERROR(VLOOKUP(S75,'CRUCE RIESGOS'!$C$8:$D$160,2,FALSE),"")</f>
        <v/>
      </c>
      <c r="U75" s="14">
        <v>5.33000000000004</v>
      </c>
      <c r="V75" s="14" t="str">
        <f>IFERROR(VLOOKUP(U75,'CRUCE RIESGOS'!$C$8:$D$160,2,FALSE),"")</f>
        <v/>
      </c>
      <c r="W75" s="14">
        <v>6.3300000000000498</v>
      </c>
      <c r="X75" s="14" t="str">
        <f>IFERROR(VLOOKUP(W75,'CRUCE RIESGOS'!$C$8:$D$160,2,FALSE),"")</f>
        <v/>
      </c>
      <c r="Y75" s="14">
        <v>7.3300000000000596</v>
      </c>
      <c r="Z75" s="14" t="str">
        <f>IFERROR(VLOOKUP(Y75,'CRUCE RIESGOS'!$C$8:$D$160,2,FALSE),"")</f>
        <v/>
      </c>
      <c r="AA75" s="14">
        <v>8.3300000000000693</v>
      </c>
      <c r="AB75" s="14" t="str">
        <f>IFERROR(VLOOKUP(AA75,'CRUCE RIESGOS'!$C$8:$D$160,2,FALSE),"")</f>
        <v/>
      </c>
      <c r="AC75" s="14">
        <v>9.33000000000008</v>
      </c>
      <c r="AD75" s="14" t="str">
        <f>IFERROR(VLOOKUP(AC75,'CRUCE RIESGOS'!$C$8:$D$160,2,FALSE),"")</f>
        <v/>
      </c>
      <c r="AE75" s="14">
        <v>10.3300000000001</v>
      </c>
      <c r="AF75" s="14" t="str">
        <f>IFERROR(VLOOKUP(AE75,'CRUCE RIESGOS'!$C$8:$D$160,2,FALSE),"")</f>
        <v/>
      </c>
      <c r="AG75" s="14">
        <v>11.3300000000001</v>
      </c>
      <c r="AH75" s="14" t="str">
        <f>IFERROR(VLOOKUP(AG75,'CRUCE RIESGOS'!$C$8:$D$160,2,FALSE),"")</f>
        <v/>
      </c>
      <c r="AI75" s="14">
        <v>12.3300000000001</v>
      </c>
      <c r="AJ75" s="14" t="str">
        <f>IFERROR(VLOOKUP(AI75,'CRUCE RIESGOS'!$C$8:$D$160,2,FALSE),"")</f>
        <v/>
      </c>
      <c r="AK75" s="14">
        <v>13.3300000000001</v>
      </c>
      <c r="AL75" s="14" t="str">
        <f>IFERROR(VLOOKUP(AK75,'CRUCE RIESGOS'!$C$8:$D$160,2,FALSE),"")</f>
        <v/>
      </c>
      <c r="AM75" s="14">
        <v>14.3300000000001</v>
      </c>
      <c r="AN75" s="14" t="str">
        <f>IFERROR(VLOOKUP(AM75,'CRUCE RIESGOS'!$C$8:$D$160,2,FALSE),"")</f>
        <v/>
      </c>
      <c r="AO75" s="14">
        <v>15.3300000000001</v>
      </c>
      <c r="AP75" s="14" t="str">
        <f>IFERROR(VLOOKUP(AO75,'CRUCE RIESGOS'!$C$8:$D$160,2,FALSE),"")</f>
        <v/>
      </c>
      <c r="AQ75" s="14">
        <v>16.330000000000101</v>
      </c>
      <c r="AR75" s="14" t="str">
        <f>IFERROR(VLOOKUP(AQ75,'CRUCE RIESGOS'!$C$8:$D$160,2,FALSE),"")</f>
        <v/>
      </c>
      <c r="AS75" s="14">
        <v>17.330000000000201</v>
      </c>
      <c r="AT75" s="14" t="str">
        <f>IFERROR(VLOOKUP(AS75,'CRUCE RIESGOS'!$C$8:$D$160,2,FALSE),"")</f>
        <v/>
      </c>
      <c r="AU75" s="14">
        <v>18.330000000000201</v>
      </c>
      <c r="AV75" s="14" t="str">
        <f>IFERROR(VLOOKUP(AU75,'CRUCE RIESGOS'!$C$8:$D$160,2,FALSE),"")</f>
        <v/>
      </c>
      <c r="AW75" s="14">
        <v>19.330000000000201</v>
      </c>
      <c r="AX75" s="14" t="str">
        <f>IFERROR(VLOOKUP(AW75,'CRUCE RIESGOS'!$C$8:$D$160,2,FALSE),"")</f>
        <v/>
      </c>
      <c r="AY75" s="14">
        <v>20.330000000000201</v>
      </c>
      <c r="AZ75" s="14" t="str">
        <f>IFERROR(VLOOKUP(AY75,'CRUCE RIESGOS'!$C$8:$D$160,2,FALSE),"")</f>
        <v/>
      </c>
      <c r="BA75" s="14">
        <v>21.330000000000201</v>
      </c>
      <c r="BB75" s="14" t="str">
        <f>IFERROR(VLOOKUP(BA75,'CRUCE RIESGOS'!$C$8:$D$160,2,FALSE),"")</f>
        <v/>
      </c>
      <c r="BC75" s="14">
        <v>22.330000000000201</v>
      </c>
      <c r="BD75" s="14" t="str">
        <f>IFERROR(VLOOKUP(BC75,'CRUCE RIESGOS'!$C$8:$D$160,2,FALSE),"")</f>
        <v/>
      </c>
      <c r="BE75" s="14">
        <v>23.330000000000201</v>
      </c>
      <c r="BF75" s="14" t="str">
        <f>IFERROR(VLOOKUP(BE75,'CRUCE RIESGOS'!$C$8:$D$160,2,FALSE),"")</f>
        <v/>
      </c>
      <c r="BG75" s="14">
        <v>24.330000000000201</v>
      </c>
      <c r="BH75" s="14" t="str">
        <f>IFERROR(VLOOKUP(BG75,'CRUCE RIESGOS'!$C$8:$D$160,2,FALSE),"")</f>
        <v/>
      </c>
      <c r="BI75" s="14">
        <v>25.330000000000201</v>
      </c>
      <c r="BJ75" s="14" t="str">
        <f>IFERROR(VLOOKUP(BI75,'CRUCE RIESGOS'!$C$8:$D$160,2,FALSE),"")</f>
        <v/>
      </c>
    </row>
    <row r="76" spans="13:62" x14ac:dyDescent="0.3">
      <c r="N76" s="14" t="str">
        <f t="shared" si="0"/>
        <v/>
      </c>
      <c r="P76" s="14" t="str">
        <f>IF(P77&lt;&gt;""," -R","")</f>
        <v/>
      </c>
      <c r="R76" s="14" t="str">
        <f>IF(R77&lt;&gt;""," -R","")</f>
        <v/>
      </c>
      <c r="T76" s="14" t="str">
        <f>IF(T77&lt;&gt;""," -R","")</f>
        <v/>
      </c>
      <c r="V76" s="14" t="str">
        <f>IF(V77&lt;&gt;""," -R","")</f>
        <v/>
      </c>
      <c r="X76" s="14" t="str">
        <f>IF(X77&lt;&gt;""," -R","")</f>
        <v/>
      </c>
      <c r="Z76" s="14" t="str">
        <f>IF(Z77&lt;&gt;""," -R","")</f>
        <v/>
      </c>
      <c r="AB76" s="14" t="str">
        <f>IF(AB77&lt;&gt;""," -R","")</f>
        <v/>
      </c>
      <c r="AD76" s="14" t="str">
        <f>IF(AD77&lt;&gt;""," -R","")</f>
        <v/>
      </c>
      <c r="AF76" s="14" t="str">
        <f t="shared" si="1"/>
        <v/>
      </c>
      <c r="AH76" s="14" t="str">
        <f t="shared" si="2"/>
        <v/>
      </c>
      <c r="AJ76" s="14" t="str">
        <f t="shared" si="3"/>
        <v/>
      </c>
      <c r="AL76" s="14" t="str">
        <f t="shared" si="4"/>
        <v/>
      </c>
      <c r="AN76" s="14" t="str">
        <f t="shared" si="5"/>
        <v/>
      </c>
      <c r="AP76" s="14" t="str">
        <f t="shared" si="6"/>
        <v/>
      </c>
      <c r="AR76" s="14" t="str">
        <f t="shared" si="7"/>
        <v/>
      </c>
      <c r="AT76" s="14" t="str">
        <f t="shared" si="8"/>
        <v/>
      </c>
      <c r="AV76" s="14" t="str">
        <f t="shared" si="9"/>
        <v/>
      </c>
      <c r="AX76" s="14" t="str">
        <f t="shared" si="10"/>
        <v/>
      </c>
      <c r="AZ76" s="14" t="str">
        <f t="shared" si="11"/>
        <v/>
      </c>
      <c r="BB76" s="14" t="str">
        <f t="shared" si="12"/>
        <v/>
      </c>
      <c r="BD76" s="14" t="str">
        <f t="shared" si="13"/>
        <v/>
      </c>
      <c r="BF76" s="14" t="str">
        <f t="shared" si="14"/>
        <v/>
      </c>
      <c r="BH76" s="14" t="str">
        <f t="shared" si="15"/>
        <v/>
      </c>
      <c r="BJ76" s="14" t="str">
        <f t="shared" si="16"/>
        <v/>
      </c>
    </row>
    <row r="77" spans="13:62" x14ac:dyDescent="0.3">
      <c r="M77" s="14">
        <v>1.34</v>
      </c>
      <c r="N77" s="14" t="str">
        <f>IFERROR(VLOOKUP(M77,'CRUCE RIESGOS'!$C$8:$D$160,2,FALSE),"")</f>
        <v/>
      </c>
      <c r="O77" s="14">
        <v>2.3400000000000101</v>
      </c>
      <c r="P77" s="14" t="str">
        <f>IFERROR(VLOOKUP(O77,'CRUCE RIESGOS'!$C$8:$D$160,2,FALSE),"")</f>
        <v/>
      </c>
      <c r="Q77" s="14">
        <v>3.3400000000000198</v>
      </c>
      <c r="R77" s="14" t="str">
        <f>IFERROR(VLOOKUP(Q77,'CRUCE RIESGOS'!$C$8:$D$160,2,FALSE),"")</f>
        <v/>
      </c>
      <c r="S77" s="14">
        <v>4.3400000000000301</v>
      </c>
      <c r="T77" s="14" t="str">
        <f>IFERROR(VLOOKUP(S77,'CRUCE RIESGOS'!$C$8:$D$160,2,FALSE),"")</f>
        <v/>
      </c>
      <c r="U77" s="14">
        <v>5.3400000000000398</v>
      </c>
      <c r="V77" s="14" t="str">
        <f>IFERROR(VLOOKUP(U77,'CRUCE RIESGOS'!$C$8:$D$160,2,FALSE),"")</f>
        <v/>
      </c>
      <c r="W77" s="14">
        <v>6.3400000000000496</v>
      </c>
      <c r="X77" s="14" t="str">
        <f>IFERROR(VLOOKUP(W77,'CRUCE RIESGOS'!$C$8:$D$160,2,FALSE),"")</f>
        <v/>
      </c>
      <c r="Y77" s="14">
        <v>7.3400000000000603</v>
      </c>
      <c r="Z77" s="14" t="str">
        <f>IFERROR(VLOOKUP(Y77,'CRUCE RIESGOS'!$C$8:$D$160,2,FALSE),"")</f>
        <v/>
      </c>
      <c r="AA77" s="14">
        <v>8.3400000000000691</v>
      </c>
      <c r="AB77" s="14" t="str">
        <f>IFERROR(VLOOKUP(AA77,'CRUCE RIESGOS'!$C$8:$D$160,2,FALSE),"")</f>
        <v/>
      </c>
      <c r="AC77" s="14">
        <v>9.3400000000000798</v>
      </c>
      <c r="AD77" s="14" t="str">
        <f>IFERROR(VLOOKUP(AC77,'CRUCE RIESGOS'!$C$8:$D$160,2,FALSE),"")</f>
        <v/>
      </c>
      <c r="AE77" s="14">
        <v>10.340000000000099</v>
      </c>
      <c r="AF77" s="14" t="str">
        <f>IFERROR(VLOOKUP(AE77,'CRUCE RIESGOS'!$C$8:$D$160,2,FALSE),"")</f>
        <v/>
      </c>
      <c r="AG77" s="14">
        <v>11.340000000000099</v>
      </c>
      <c r="AH77" s="14" t="str">
        <f>IFERROR(VLOOKUP(AG77,'CRUCE RIESGOS'!$C$8:$D$160,2,FALSE),"")</f>
        <v/>
      </c>
      <c r="AI77" s="14">
        <v>12.340000000000099</v>
      </c>
      <c r="AJ77" s="14" t="str">
        <f>IFERROR(VLOOKUP(AI77,'CRUCE RIESGOS'!$C$8:$D$160,2,FALSE),"")</f>
        <v/>
      </c>
      <c r="AK77" s="14">
        <v>13.340000000000099</v>
      </c>
      <c r="AL77" s="14" t="str">
        <f>IFERROR(VLOOKUP(AK77,'CRUCE RIESGOS'!$C$8:$D$160,2,FALSE),"")</f>
        <v/>
      </c>
      <c r="AM77" s="14">
        <v>14.340000000000099</v>
      </c>
      <c r="AN77" s="14" t="str">
        <f>IFERROR(VLOOKUP(AM77,'CRUCE RIESGOS'!$C$8:$D$160,2,FALSE),"")</f>
        <v/>
      </c>
      <c r="AO77" s="14">
        <v>15.340000000000099</v>
      </c>
      <c r="AP77" s="14" t="str">
        <f>IFERROR(VLOOKUP(AO77,'CRUCE RIESGOS'!$C$8:$D$160,2,FALSE),"")</f>
        <v/>
      </c>
      <c r="AQ77" s="14">
        <v>16.340000000000099</v>
      </c>
      <c r="AR77" s="14" t="str">
        <f>IFERROR(VLOOKUP(AQ77,'CRUCE RIESGOS'!$C$8:$D$160,2,FALSE),"")</f>
        <v/>
      </c>
      <c r="AS77" s="14">
        <v>17.340000000000199</v>
      </c>
      <c r="AT77" s="14" t="str">
        <f>IFERROR(VLOOKUP(AS77,'CRUCE RIESGOS'!$C$8:$D$160,2,FALSE),"")</f>
        <v/>
      </c>
      <c r="AU77" s="14">
        <v>18.340000000000199</v>
      </c>
      <c r="AV77" s="14" t="str">
        <f>IFERROR(VLOOKUP(AU77,'CRUCE RIESGOS'!$C$8:$D$160,2,FALSE),"")</f>
        <v/>
      </c>
      <c r="AW77" s="14">
        <v>19.340000000000199</v>
      </c>
      <c r="AX77" s="14" t="str">
        <f>IFERROR(VLOOKUP(AW77,'CRUCE RIESGOS'!$C$8:$D$160,2,FALSE),"")</f>
        <v/>
      </c>
      <c r="AY77" s="14">
        <v>20.340000000000199</v>
      </c>
      <c r="AZ77" s="14" t="str">
        <f>IFERROR(VLOOKUP(AY77,'CRUCE RIESGOS'!$C$8:$D$160,2,FALSE),"")</f>
        <v/>
      </c>
      <c r="BA77" s="14">
        <v>21.340000000000199</v>
      </c>
      <c r="BB77" s="14" t="str">
        <f>IFERROR(VLOOKUP(BA77,'CRUCE RIESGOS'!$C$8:$D$160,2,FALSE),"")</f>
        <v/>
      </c>
      <c r="BC77" s="14">
        <v>22.340000000000199</v>
      </c>
      <c r="BD77" s="14" t="str">
        <f>IFERROR(VLOOKUP(BC77,'CRUCE RIESGOS'!$C$8:$D$160,2,FALSE),"")</f>
        <v/>
      </c>
      <c r="BE77" s="14">
        <v>23.340000000000199</v>
      </c>
      <c r="BF77" s="14" t="str">
        <f>IFERROR(VLOOKUP(BE77,'CRUCE RIESGOS'!$C$8:$D$160,2,FALSE),"")</f>
        <v/>
      </c>
      <c r="BG77" s="14">
        <v>24.340000000000199</v>
      </c>
      <c r="BH77" s="14" t="str">
        <f>IFERROR(VLOOKUP(BG77,'CRUCE RIESGOS'!$C$8:$D$160,2,FALSE),"")</f>
        <v/>
      </c>
      <c r="BI77" s="14">
        <v>25.340000000000199</v>
      </c>
      <c r="BJ77" s="14" t="str">
        <f>IFERROR(VLOOKUP(BI77,'CRUCE RIESGOS'!$C$8:$D$160,2,FALSE),"")</f>
        <v/>
      </c>
    </row>
    <row r="78" spans="13:62" x14ac:dyDescent="0.3">
      <c r="N78" s="14" t="str">
        <f t="shared" si="0"/>
        <v/>
      </c>
      <c r="P78" s="14" t="str">
        <f>IF(P79&lt;&gt;""," -R","")</f>
        <v/>
      </c>
      <c r="R78" s="14" t="str">
        <f>IF(R79&lt;&gt;""," -R","")</f>
        <v/>
      </c>
      <c r="T78" s="14" t="str">
        <f>IF(T79&lt;&gt;""," -R","")</f>
        <v/>
      </c>
      <c r="V78" s="14" t="str">
        <f>IF(V79&lt;&gt;""," -R","")</f>
        <v/>
      </c>
      <c r="X78" s="14" t="str">
        <f>IF(X79&lt;&gt;""," -R","")</f>
        <v/>
      </c>
      <c r="Z78" s="14" t="str">
        <f>IF(Z79&lt;&gt;""," -R","")</f>
        <v/>
      </c>
      <c r="AB78" s="14" t="str">
        <f>IF(AB79&lt;&gt;""," -R","")</f>
        <v/>
      </c>
      <c r="AD78" s="14" t="str">
        <f>IF(AD79&lt;&gt;""," -R","")</f>
        <v/>
      </c>
      <c r="AF78" s="14" t="str">
        <f t="shared" si="1"/>
        <v/>
      </c>
      <c r="AH78" s="14" t="str">
        <f t="shared" si="2"/>
        <v/>
      </c>
      <c r="AJ78" s="14" t="str">
        <f t="shared" si="3"/>
        <v/>
      </c>
      <c r="AL78" s="14" t="str">
        <f t="shared" si="4"/>
        <v/>
      </c>
      <c r="AN78" s="14" t="str">
        <f t="shared" si="5"/>
        <v/>
      </c>
      <c r="AP78" s="14" t="str">
        <f t="shared" si="6"/>
        <v/>
      </c>
      <c r="AR78" s="14" t="str">
        <f t="shared" si="7"/>
        <v/>
      </c>
      <c r="AT78" s="14" t="str">
        <f t="shared" si="8"/>
        <v/>
      </c>
      <c r="AV78" s="14" t="str">
        <f t="shared" si="9"/>
        <v/>
      </c>
      <c r="AX78" s="14" t="str">
        <f t="shared" si="10"/>
        <v/>
      </c>
      <c r="AZ78" s="14" t="str">
        <f t="shared" si="11"/>
        <v/>
      </c>
      <c r="BB78" s="14" t="str">
        <f t="shared" si="12"/>
        <v/>
      </c>
      <c r="BD78" s="14" t="str">
        <f t="shared" si="13"/>
        <v/>
      </c>
      <c r="BF78" s="14" t="str">
        <f t="shared" si="14"/>
        <v/>
      </c>
      <c r="BH78" s="14" t="str">
        <f t="shared" si="15"/>
        <v/>
      </c>
      <c r="BJ78" s="14" t="str">
        <f t="shared" si="16"/>
        <v/>
      </c>
    </row>
    <row r="79" spans="13:62" x14ac:dyDescent="0.3">
      <c r="M79" s="14">
        <v>1.35</v>
      </c>
      <c r="N79" s="14" t="str">
        <f>IFERROR(VLOOKUP(M79,'CRUCE RIESGOS'!$C$8:$D$160,2,FALSE),"")</f>
        <v/>
      </c>
      <c r="O79" s="14">
        <v>2.3500000000000099</v>
      </c>
      <c r="P79" s="14" t="str">
        <f>IFERROR(VLOOKUP(O79,'CRUCE RIESGOS'!$C$8:$D$160,2,FALSE),"")</f>
        <v/>
      </c>
      <c r="Q79" s="14">
        <v>3.3500000000000201</v>
      </c>
      <c r="R79" s="14" t="str">
        <f>IFERROR(VLOOKUP(Q79,'CRUCE RIESGOS'!$C$8:$D$160,2,FALSE),"")</f>
        <v/>
      </c>
      <c r="S79" s="14">
        <v>4.3500000000000298</v>
      </c>
      <c r="T79" s="14" t="str">
        <f>IFERROR(VLOOKUP(S79,'CRUCE RIESGOS'!$C$8:$D$160,2,FALSE),"")</f>
        <v/>
      </c>
      <c r="U79" s="14">
        <v>5.3500000000000396</v>
      </c>
      <c r="V79" s="14" t="str">
        <f>IFERROR(VLOOKUP(U79,'CRUCE RIESGOS'!$C$8:$D$160,2,FALSE),"")</f>
        <v/>
      </c>
      <c r="W79" s="14">
        <v>6.3500000000000503</v>
      </c>
      <c r="X79" s="14" t="str">
        <f>IFERROR(VLOOKUP(W79,'CRUCE RIESGOS'!$C$8:$D$160,2,FALSE),"")</f>
        <v/>
      </c>
      <c r="Y79" s="14">
        <v>7.35000000000006</v>
      </c>
      <c r="Z79" s="14" t="str">
        <f>IFERROR(VLOOKUP(Y79,'CRUCE RIESGOS'!$C$8:$D$160,2,FALSE),"")</f>
        <v/>
      </c>
      <c r="AA79" s="14">
        <v>8.3500000000000707</v>
      </c>
      <c r="AB79" s="14" t="str">
        <f>IFERROR(VLOOKUP(AA79,'CRUCE RIESGOS'!$C$8:$D$160,2,FALSE),"")</f>
        <v/>
      </c>
      <c r="AC79" s="14">
        <v>9.3500000000000796</v>
      </c>
      <c r="AD79" s="14" t="str">
        <f>IFERROR(VLOOKUP(AC79,'CRUCE RIESGOS'!$C$8:$D$160,2,FALSE),"")</f>
        <v/>
      </c>
      <c r="AE79" s="14">
        <v>10.350000000000099</v>
      </c>
      <c r="AF79" s="14" t="str">
        <f>IFERROR(VLOOKUP(AE79,'CRUCE RIESGOS'!$C$8:$D$160,2,FALSE),"")</f>
        <v/>
      </c>
      <c r="AG79" s="14">
        <v>11.350000000000099</v>
      </c>
      <c r="AH79" s="14" t="str">
        <f>IFERROR(VLOOKUP(AG79,'CRUCE RIESGOS'!$C$8:$D$160,2,FALSE),"")</f>
        <v/>
      </c>
      <c r="AI79" s="14">
        <v>12.350000000000099</v>
      </c>
      <c r="AJ79" s="14" t="str">
        <f>IFERROR(VLOOKUP(AI79,'CRUCE RIESGOS'!$C$8:$D$160,2,FALSE),"")</f>
        <v/>
      </c>
      <c r="AK79" s="14">
        <v>13.350000000000099</v>
      </c>
      <c r="AL79" s="14" t="str">
        <f>IFERROR(VLOOKUP(AK79,'CRUCE RIESGOS'!$C$8:$D$160,2,FALSE),"")</f>
        <v/>
      </c>
      <c r="AM79" s="14">
        <v>14.350000000000099</v>
      </c>
      <c r="AN79" s="14" t="str">
        <f>IFERROR(VLOOKUP(AM79,'CRUCE RIESGOS'!$C$8:$D$160,2,FALSE),"")</f>
        <v/>
      </c>
      <c r="AO79" s="14">
        <v>15.350000000000099</v>
      </c>
      <c r="AP79" s="14" t="str">
        <f>IFERROR(VLOOKUP(AO79,'CRUCE RIESGOS'!$C$8:$D$160,2,FALSE),"")</f>
        <v/>
      </c>
      <c r="AQ79" s="14">
        <v>16.350000000000101</v>
      </c>
      <c r="AR79" s="14" t="str">
        <f>IFERROR(VLOOKUP(AQ79,'CRUCE RIESGOS'!$C$8:$D$160,2,FALSE),"")</f>
        <v/>
      </c>
      <c r="AS79" s="14">
        <v>17.3500000000002</v>
      </c>
      <c r="AT79" s="14" t="str">
        <f>IFERROR(VLOOKUP(AS79,'CRUCE RIESGOS'!$C$8:$D$160,2,FALSE),"")</f>
        <v/>
      </c>
      <c r="AU79" s="14">
        <v>18.3500000000002</v>
      </c>
      <c r="AV79" s="14" t="str">
        <f>IFERROR(VLOOKUP(AU79,'CRUCE RIESGOS'!$C$8:$D$160,2,FALSE),"")</f>
        <v/>
      </c>
      <c r="AW79" s="14">
        <v>19.3500000000002</v>
      </c>
      <c r="AX79" s="14" t="str">
        <f>IFERROR(VLOOKUP(AW79,'CRUCE RIESGOS'!$C$8:$D$160,2,FALSE),"")</f>
        <v/>
      </c>
      <c r="AY79" s="14">
        <v>20.3500000000002</v>
      </c>
      <c r="AZ79" s="14" t="str">
        <f>IFERROR(VLOOKUP(AY79,'CRUCE RIESGOS'!$C$8:$D$160,2,FALSE),"")</f>
        <v/>
      </c>
      <c r="BA79" s="14">
        <v>21.3500000000002</v>
      </c>
      <c r="BB79" s="14" t="str">
        <f>IFERROR(VLOOKUP(BA79,'CRUCE RIESGOS'!$C$8:$D$160,2,FALSE),"")</f>
        <v/>
      </c>
      <c r="BC79" s="14">
        <v>22.3500000000002</v>
      </c>
      <c r="BD79" s="14" t="str">
        <f>IFERROR(VLOOKUP(BC79,'CRUCE RIESGOS'!$C$8:$D$160,2,FALSE),"")</f>
        <v/>
      </c>
      <c r="BE79" s="14">
        <v>23.3500000000002</v>
      </c>
      <c r="BF79" s="14" t="str">
        <f>IFERROR(VLOOKUP(BE79,'CRUCE RIESGOS'!$C$8:$D$160,2,FALSE),"")</f>
        <v/>
      </c>
      <c r="BG79" s="14">
        <v>24.3500000000002</v>
      </c>
      <c r="BH79" s="14" t="str">
        <f>IFERROR(VLOOKUP(BG79,'CRUCE RIESGOS'!$C$8:$D$160,2,FALSE),"")</f>
        <v/>
      </c>
      <c r="BI79" s="14">
        <v>25.3500000000002</v>
      </c>
      <c r="BJ79" s="14" t="str">
        <f>IFERROR(VLOOKUP(BI79,'CRUCE RIESGOS'!$C$8:$D$160,2,FALSE),"")</f>
        <v/>
      </c>
    </row>
    <row r="80" spans="13:62" x14ac:dyDescent="0.3">
      <c r="N80" s="14" t="str">
        <f t="shared" si="0"/>
        <v/>
      </c>
      <c r="P80" s="14" t="str">
        <f>IF(P81&lt;&gt;""," -R","")</f>
        <v/>
      </c>
      <c r="R80" s="14" t="str">
        <f>IF(R81&lt;&gt;""," -R","")</f>
        <v/>
      </c>
      <c r="T80" s="14" t="str">
        <f>IF(T81&lt;&gt;""," -R","")</f>
        <v/>
      </c>
      <c r="V80" s="14" t="str">
        <f>IF(V81&lt;&gt;""," -R","")</f>
        <v/>
      </c>
      <c r="X80" s="14" t="str">
        <f>IF(X81&lt;&gt;""," -R","")</f>
        <v/>
      </c>
      <c r="Z80" s="14" t="str">
        <f>IF(Z81&lt;&gt;""," -R","")</f>
        <v/>
      </c>
      <c r="AB80" s="14" t="str">
        <f>IF(AB81&lt;&gt;""," -R","")</f>
        <v/>
      </c>
      <c r="AD80" s="14" t="str">
        <f>IF(AD81&lt;&gt;""," -R","")</f>
        <v/>
      </c>
      <c r="AF80" s="14" t="str">
        <f t="shared" si="1"/>
        <v/>
      </c>
      <c r="AH80" s="14" t="str">
        <f t="shared" si="2"/>
        <v/>
      </c>
      <c r="AJ80" s="14" t="str">
        <f t="shared" si="3"/>
        <v/>
      </c>
      <c r="AL80" s="14" t="str">
        <f t="shared" si="4"/>
        <v/>
      </c>
      <c r="AN80" s="14" t="str">
        <f t="shared" si="5"/>
        <v/>
      </c>
      <c r="AP80" s="14" t="str">
        <f t="shared" si="6"/>
        <v/>
      </c>
      <c r="AR80" s="14" t="str">
        <f t="shared" si="7"/>
        <v/>
      </c>
      <c r="AT80" s="14" t="str">
        <f t="shared" si="8"/>
        <v/>
      </c>
      <c r="AV80" s="14" t="str">
        <f t="shared" si="9"/>
        <v/>
      </c>
      <c r="AX80" s="14" t="str">
        <f t="shared" si="10"/>
        <v/>
      </c>
      <c r="AZ80" s="14" t="str">
        <f t="shared" si="11"/>
        <v/>
      </c>
      <c r="BB80" s="14" t="str">
        <f t="shared" si="12"/>
        <v/>
      </c>
      <c r="BD80" s="14" t="str">
        <f t="shared" si="13"/>
        <v/>
      </c>
      <c r="BF80" s="14" t="str">
        <f t="shared" si="14"/>
        <v/>
      </c>
      <c r="BH80" s="14" t="str">
        <f t="shared" si="15"/>
        <v/>
      </c>
      <c r="BJ80" s="14" t="str">
        <f t="shared" si="16"/>
        <v/>
      </c>
    </row>
    <row r="81" spans="13:62" x14ac:dyDescent="0.3">
      <c r="M81" s="14">
        <v>1.36</v>
      </c>
      <c r="N81" s="14" t="str">
        <f>IFERROR(VLOOKUP(M81,'CRUCE RIESGOS'!$C$8:$D$160,2,FALSE),"")</f>
        <v/>
      </c>
      <c r="O81" s="14">
        <v>2.3600000000000101</v>
      </c>
      <c r="P81" s="14" t="str">
        <f>IFERROR(VLOOKUP(O81,'CRUCE RIESGOS'!$C$8:$D$160,2,FALSE),"")</f>
        <v/>
      </c>
      <c r="Q81" s="14">
        <v>3.3600000000000199</v>
      </c>
      <c r="R81" s="14" t="str">
        <f>IFERROR(VLOOKUP(Q81,'CRUCE RIESGOS'!$C$8:$D$160,2,FALSE),"")</f>
        <v/>
      </c>
      <c r="S81" s="14">
        <v>4.3600000000000296</v>
      </c>
      <c r="T81" s="14" t="str">
        <f>IFERROR(VLOOKUP(S81,'CRUCE RIESGOS'!$C$8:$D$160,2,FALSE),"")</f>
        <v/>
      </c>
      <c r="U81" s="14">
        <v>5.3600000000000403</v>
      </c>
      <c r="V81" s="14" t="str">
        <f>IFERROR(VLOOKUP(U81,'CRUCE RIESGOS'!$C$8:$D$160,2,FALSE),"")</f>
        <v/>
      </c>
      <c r="W81" s="14">
        <v>6.3600000000000501</v>
      </c>
      <c r="X81" s="14" t="str">
        <f>IFERROR(VLOOKUP(W81,'CRUCE RIESGOS'!$C$8:$D$160,2,FALSE),"")</f>
        <v/>
      </c>
      <c r="Y81" s="14">
        <v>7.3600000000000598</v>
      </c>
      <c r="Z81" s="14" t="str">
        <f>IFERROR(VLOOKUP(Y81,'CRUCE RIESGOS'!$C$8:$D$160,2,FALSE),"")</f>
        <v/>
      </c>
      <c r="AA81" s="14">
        <v>8.3600000000000705</v>
      </c>
      <c r="AB81" s="14" t="str">
        <f>IFERROR(VLOOKUP(AA81,'CRUCE RIESGOS'!$C$8:$D$160,2,FALSE),"")</f>
        <v/>
      </c>
      <c r="AC81" s="14">
        <v>9.3600000000000794</v>
      </c>
      <c r="AD81" s="14" t="str">
        <f>IFERROR(VLOOKUP(AC81,'CRUCE RIESGOS'!$C$8:$D$160,2,FALSE),"")</f>
        <v/>
      </c>
      <c r="AE81" s="14">
        <v>10.360000000000101</v>
      </c>
      <c r="AF81" s="14" t="str">
        <f>IFERROR(VLOOKUP(AE81,'CRUCE RIESGOS'!$C$8:$D$160,2,FALSE),"")</f>
        <v/>
      </c>
      <c r="AG81" s="14">
        <v>11.360000000000101</v>
      </c>
      <c r="AH81" s="14" t="str">
        <f>IFERROR(VLOOKUP(AG81,'CRUCE RIESGOS'!$C$8:$D$160,2,FALSE),"")</f>
        <v/>
      </c>
      <c r="AI81" s="14">
        <v>12.360000000000101</v>
      </c>
      <c r="AJ81" s="14" t="str">
        <f>IFERROR(VLOOKUP(AI81,'CRUCE RIESGOS'!$C$8:$D$160,2,FALSE),"")</f>
        <v/>
      </c>
      <c r="AK81" s="14">
        <v>13.360000000000101</v>
      </c>
      <c r="AL81" s="14" t="str">
        <f>IFERROR(VLOOKUP(AK81,'CRUCE RIESGOS'!$C$8:$D$160,2,FALSE),"")</f>
        <v/>
      </c>
      <c r="AM81" s="14">
        <v>14.360000000000101</v>
      </c>
      <c r="AN81" s="14" t="str">
        <f>IFERROR(VLOOKUP(AM81,'CRUCE RIESGOS'!$C$8:$D$160,2,FALSE),"")</f>
        <v/>
      </c>
      <c r="AO81" s="14">
        <v>15.360000000000101</v>
      </c>
      <c r="AP81" s="14" t="str">
        <f>IFERROR(VLOOKUP(AO81,'CRUCE RIESGOS'!$C$8:$D$160,2,FALSE),"")</f>
        <v/>
      </c>
      <c r="AQ81" s="14">
        <v>16.360000000000099</v>
      </c>
      <c r="AR81" s="14" t="str">
        <f>IFERROR(VLOOKUP(AQ81,'CRUCE RIESGOS'!$C$8:$D$160,2,FALSE),"")</f>
        <v/>
      </c>
      <c r="AS81" s="14">
        <v>17.360000000000198</v>
      </c>
      <c r="AT81" s="14" t="str">
        <f>IFERROR(VLOOKUP(AS81,'CRUCE RIESGOS'!$C$8:$D$160,2,FALSE),"")</f>
        <v/>
      </c>
      <c r="AU81" s="14">
        <v>18.360000000000198</v>
      </c>
      <c r="AV81" s="14" t="str">
        <f>IFERROR(VLOOKUP(AU81,'CRUCE RIESGOS'!$C$8:$D$160,2,FALSE),"")</f>
        <v/>
      </c>
      <c r="AW81" s="14">
        <v>19.360000000000198</v>
      </c>
      <c r="AX81" s="14" t="str">
        <f>IFERROR(VLOOKUP(AW81,'CRUCE RIESGOS'!$C$8:$D$160,2,FALSE),"")</f>
        <v/>
      </c>
      <c r="AY81" s="14">
        <v>20.360000000000198</v>
      </c>
      <c r="AZ81" s="14" t="str">
        <f>IFERROR(VLOOKUP(AY81,'CRUCE RIESGOS'!$C$8:$D$160,2,FALSE),"")</f>
        <v/>
      </c>
      <c r="BA81" s="14">
        <v>21.360000000000198</v>
      </c>
      <c r="BB81" s="14" t="str">
        <f>IFERROR(VLOOKUP(BA81,'CRUCE RIESGOS'!$C$8:$D$160,2,FALSE),"")</f>
        <v/>
      </c>
      <c r="BC81" s="14">
        <v>22.360000000000198</v>
      </c>
      <c r="BD81" s="14" t="str">
        <f>IFERROR(VLOOKUP(BC81,'CRUCE RIESGOS'!$C$8:$D$160,2,FALSE),"")</f>
        <v/>
      </c>
      <c r="BE81" s="14">
        <v>23.360000000000198</v>
      </c>
      <c r="BF81" s="14" t="str">
        <f>IFERROR(VLOOKUP(BE81,'CRUCE RIESGOS'!$C$8:$D$160,2,FALSE),"")</f>
        <v/>
      </c>
      <c r="BG81" s="14">
        <v>24.360000000000198</v>
      </c>
      <c r="BH81" s="14" t="str">
        <f>IFERROR(VLOOKUP(BG81,'CRUCE RIESGOS'!$C$8:$D$160,2,FALSE),"")</f>
        <v/>
      </c>
      <c r="BI81" s="14">
        <v>25.360000000000198</v>
      </c>
      <c r="BJ81" s="14" t="str">
        <f>IFERROR(VLOOKUP(BI81,'CRUCE RIESGOS'!$C$8:$D$160,2,FALSE),"")</f>
        <v/>
      </c>
    </row>
    <row r="82" spans="13:62" x14ac:dyDescent="0.3">
      <c r="N82" s="14" t="str">
        <f t="shared" si="0"/>
        <v/>
      </c>
      <c r="P82" s="14" t="str">
        <f>IF(P83&lt;&gt;""," -R","")</f>
        <v/>
      </c>
      <c r="R82" s="14" t="str">
        <f>IF(R83&lt;&gt;""," -R","")</f>
        <v/>
      </c>
      <c r="T82" s="14" t="str">
        <f>IF(T83&lt;&gt;""," -R","")</f>
        <v/>
      </c>
      <c r="V82" s="14" t="str">
        <f>IF(V83&lt;&gt;""," -R","")</f>
        <v/>
      </c>
      <c r="X82" s="14" t="str">
        <f>IF(X83&lt;&gt;""," -R","")</f>
        <v/>
      </c>
      <c r="Z82" s="14" t="str">
        <f>IF(Z83&lt;&gt;""," -R","")</f>
        <v/>
      </c>
      <c r="AB82" s="14" t="str">
        <f>IF(AB83&lt;&gt;""," -R","")</f>
        <v/>
      </c>
      <c r="AD82" s="14" t="str">
        <f>IF(AD83&lt;&gt;""," -R","")</f>
        <v/>
      </c>
      <c r="AF82" s="14" t="str">
        <f t="shared" si="1"/>
        <v/>
      </c>
      <c r="AH82" s="14" t="str">
        <f t="shared" si="2"/>
        <v/>
      </c>
      <c r="AJ82" s="14" t="str">
        <f t="shared" si="3"/>
        <v/>
      </c>
      <c r="AL82" s="14" t="str">
        <f t="shared" si="4"/>
        <v/>
      </c>
      <c r="AN82" s="14" t="str">
        <f t="shared" si="5"/>
        <v/>
      </c>
      <c r="AP82" s="14" t="str">
        <f t="shared" si="6"/>
        <v/>
      </c>
      <c r="AR82" s="14" t="str">
        <f t="shared" si="7"/>
        <v/>
      </c>
      <c r="AT82" s="14" t="str">
        <f t="shared" si="8"/>
        <v/>
      </c>
      <c r="AV82" s="14" t="str">
        <f t="shared" si="9"/>
        <v/>
      </c>
      <c r="AX82" s="14" t="str">
        <f t="shared" si="10"/>
        <v/>
      </c>
      <c r="AZ82" s="14" t="str">
        <f t="shared" si="11"/>
        <v/>
      </c>
      <c r="BB82" s="14" t="str">
        <f t="shared" si="12"/>
        <v/>
      </c>
      <c r="BD82" s="14" t="str">
        <f t="shared" si="13"/>
        <v/>
      </c>
      <c r="BF82" s="14" t="str">
        <f t="shared" si="14"/>
        <v/>
      </c>
      <c r="BH82" s="14" t="str">
        <f t="shared" si="15"/>
        <v/>
      </c>
      <c r="BJ82" s="14" t="str">
        <f t="shared" si="16"/>
        <v/>
      </c>
    </row>
    <row r="83" spans="13:62" x14ac:dyDescent="0.3">
      <c r="M83" s="14">
        <v>1.37</v>
      </c>
      <c r="N83" s="14" t="str">
        <f>IFERROR(VLOOKUP(M83,'CRUCE RIESGOS'!$C$8:$D$160,2,FALSE),"")</f>
        <v/>
      </c>
      <c r="O83" s="14">
        <v>2.3700000000000099</v>
      </c>
      <c r="P83" s="14" t="str">
        <f>IFERROR(VLOOKUP(O83,'CRUCE RIESGOS'!$C$8:$D$160,2,FALSE),"")</f>
        <v/>
      </c>
      <c r="Q83" s="14">
        <v>3.3700000000000201</v>
      </c>
      <c r="R83" s="14" t="str">
        <f>IFERROR(VLOOKUP(Q83,'CRUCE RIESGOS'!$C$8:$D$160,2,FALSE),"")</f>
        <v/>
      </c>
      <c r="S83" s="14">
        <v>4.3700000000000303</v>
      </c>
      <c r="T83" s="14" t="str">
        <f>IFERROR(VLOOKUP(S83,'CRUCE RIESGOS'!$C$8:$D$160,2,FALSE),"")</f>
        <v/>
      </c>
      <c r="U83" s="14">
        <v>5.3700000000000401</v>
      </c>
      <c r="V83" s="14" t="str">
        <f>IFERROR(VLOOKUP(U83,'CRUCE RIESGOS'!$C$8:$D$160,2,FALSE),"")</f>
        <v/>
      </c>
      <c r="W83" s="14">
        <v>6.3700000000000498</v>
      </c>
      <c r="X83" s="14" t="str">
        <f>IFERROR(VLOOKUP(W83,'CRUCE RIESGOS'!$C$8:$D$160,2,FALSE),"")</f>
        <v/>
      </c>
      <c r="Y83" s="14">
        <v>7.3700000000000596</v>
      </c>
      <c r="Z83" s="14" t="str">
        <f>IFERROR(VLOOKUP(Y83,'CRUCE RIESGOS'!$C$8:$D$160,2,FALSE),"")</f>
        <v/>
      </c>
      <c r="AA83" s="14">
        <v>8.3700000000000703</v>
      </c>
      <c r="AB83" s="14" t="str">
        <f>IFERROR(VLOOKUP(AA83,'CRUCE RIESGOS'!$C$8:$D$160,2,FALSE),"")</f>
        <v/>
      </c>
      <c r="AC83" s="14">
        <v>9.3700000000000792</v>
      </c>
      <c r="AD83" s="14" t="str">
        <f>IFERROR(VLOOKUP(AC83,'CRUCE RIESGOS'!$C$8:$D$160,2,FALSE),"")</f>
        <v/>
      </c>
      <c r="AE83" s="14">
        <v>10.3700000000001</v>
      </c>
      <c r="AF83" s="14" t="str">
        <f>IFERROR(VLOOKUP(AE83,'CRUCE RIESGOS'!$C$8:$D$160,2,FALSE),"")</f>
        <v/>
      </c>
      <c r="AG83" s="14">
        <v>11.3700000000001</v>
      </c>
      <c r="AH83" s="14" t="str">
        <f>IFERROR(VLOOKUP(AG83,'CRUCE RIESGOS'!$C$8:$D$160,2,FALSE),"")</f>
        <v/>
      </c>
      <c r="AI83" s="14">
        <v>12.3700000000001</v>
      </c>
      <c r="AJ83" s="14" t="str">
        <f>IFERROR(VLOOKUP(AI83,'CRUCE RIESGOS'!$C$8:$D$160,2,FALSE),"")</f>
        <v/>
      </c>
      <c r="AK83" s="14">
        <v>13.3700000000001</v>
      </c>
      <c r="AL83" s="14" t="str">
        <f>IFERROR(VLOOKUP(AK83,'CRUCE RIESGOS'!$C$8:$D$160,2,FALSE),"")</f>
        <v/>
      </c>
      <c r="AM83" s="14">
        <v>14.3700000000001</v>
      </c>
      <c r="AN83" s="14" t="str">
        <f>IFERROR(VLOOKUP(AM83,'CRUCE RIESGOS'!$C$8:$D$160,2,FALSE),"")</f>
        <v/>
      </c>
      <c r="AO83" s="14">
        <v>15.3700000000001</v>
      </c>
      <c r="AP83" s="14" t="str">
        <f>IFERROR(VLOOKUP(AO83,'CRUCE RIESGOS'!$C$8:$D$160,2,FALSE),"")</f>
        <v/>
      </c>
      <c r="AQ83" s="14">
        <v>16.3700000000001</v>
      </c>
      <c r="AR83" s="14" t="str">
        <f>IFERROR(VLOOKUP(AQ83,'CRUCE RIESGOS'!$C$8:$D$160,2,FALSE),"")</f>
        <v/>
      </c>
      <c r="AS83" s="14">
        <v>17.3700000000002</v>
      </c>
      <c r="AT83" s="14" t="str">
        <f>IFERROR(VLOOKUP(AS83,'CRUCE RIESGOS'!$C$8:$D$160,2,FALSE),"")</f>
        <v/>
      </c>
      <c r="AU83" s="14">
        <v>18.3700000000002</v>
      </c>
      <c r="AV83" s="14" t="str">
        <f>IFERROR(VLOOKUP(AU83,'CRUCE RIESGOS'!$C$8:$D$160,2,FALSE),"")</f>
        <v/>
      </c>
      <c r="AW83" s="14">
        <v>19.3700000000002</v>
      </c>
      <c r="AX83" s="14" t="str">
        <f>IFERROR(VLOOKUP(AW83,'CRUCE RIESGOS'!$C$8:$D$160,2,FALSE),"")</f>
        <v/>
      </c>
      <c r="AY83" s="14">
        <v>20.3700000000002</v>
      </c>
      <c r="AZ83" s="14" t="str">
        <f>IFERROR(VLOOKUP(AY83,'CRUCE RIESGOS'!$C$8:$D$160,2,FALSE),"")</f>
        <v/>
      </c>
      <c r="BA83" s="14">
        <v>21.3700000000002</v>
      </c>
      <c r="BB83" s="14" t="str">
        <f>IFERROR(VLOOKUP(BA83,'CRUCE RIESGOS'!$C$8:$D$160,2,FALSE),"")</f>
        <v/>
      </c>
      <c r="BC83" s="14">
        <v>22.3700000000002</v>
      </c>
      <c r="BD83" s="14" t="str">
        <f>IFERROR(VLOOKUP(BC83,'CRUCE RIESGOS'!$C$8:$D$160,2,FALSE),"")</f>
        <v/>
      </c>
      <c r="BE83" s="14">
        <v>23.3700000000002</v>
      </c>
      <c r="BF83" s="14" t="str">
        <f>IFERROR(VLOOKUP(BE83,'CRUCE RIESGOS'!$C$8:$D$160,2,FALSE),"")</f>
        <v/>
      </c>
      <c r="BG83" s="14">
        <v>24.3700000000002</v>
      </c>
      <c r="BH83" s="14" t="str">
        <f>IFERROR(VLOOKUP(BG83,'CRUCE RIESGOS'!$C$8:$D$160,2,FALSE),"")</f>
        <v/>
      </c>
      <c r="BI83" s="14">
        <v>25.3700000000002</v>
      </c>
      <c r="BJ83" s="14" t="str">
        <f>IFERROR(VLOOKUP(BI83,'CRUCE RIESGOS'!$C$8:$D$160,2,FALSE),"")</f>
        <v/>
      </c>
    </row>
    <row r="84" spans="13:62" x14ac:dyDescent="0.3">
      <c r="N84" s="14" t="str">
        <f t="shared" si="0"/>
        <v/>
      </c>
      <c r="P84" s="14" t="str">
        <f>IF(P85&lt;&gt;""," -R","")</f>
        <v/>
      </c>
      <c r="R84" s="14" t="str">
        <f>IF(R85&lt;&gt;""," -R","")</f>
        <v/>
      </c>
      <c r="T84" s="14" t="str">
        <f>IF(T85&lt;&gt;""," -R","")</f>
        <v/>
      </c>
      <c r="V84" s="14" t="str">
        <f>IF(V85&lt;&gt;""," -R","")</f>
        <v/>
      </c>
      <c r="X84" s="14" t="str">
        <f>IF(X85&lt;&gt;""," -R","")</f>
        <v/>
      </c>
      <c r="Z84" s="14" t="str">
        <f>IF(Z85&lt;&gt;""," -R","")</f>
        <v/>
      </c>
      <c r="AB84" s="14" t="str">
        <f>IF(AB85&lt;&gt;""," -R","")</f>
        <v/>
      </c>
      <c r="AD84" s="14" t="str">
        <f>IF(AD85&lt;&gt;""," -R","")</f>
        <v/>
      </c>
      <c r="AF84" s="14" t="str">
        <f t="shared" si="1"/>
        <v/>
      </c>
      <c r="AH84" s="14" t="str">
        <f t="shared" si="2"/>
        <v/>
      </c>
      <c r="AJ84" s="14" t="str">
        <f t="shared" si="3"/>
        <v/>
      </c>
      <c r="AL84" s="14" t="str">
        <f t="shared" si="4"/>
        <v/>
      </c>
      <c r="AN84" s="14" t="str">
        <f t="shared" si="5"/>
        <v/>
      </c>
      <c r="AP84" s="14" t="str">
        <f t="shared" si="6"/>
        <v/>
      </c>
      <c r="AR84" s="14" t="str">
        <f t="shared" si="7"/>
        <v/>
      </c>
      <c r="AT84" s="14" t="str">
        <f t="shared" si="8"/>
        <v/>
      </c>
      <c r="AV84" s="14" t="str">
        <f t="shared" si="9"/>
        <v/>
      </c>
      <c r="AX84" s="14" t="str">
        <f t="shared" si="10"/>
        <v/>
      </c>
      <c r="AZ84" s="14" t="str">
        <f t="shared" si="11"/>
        <v/>
      </c>
      <c r="BB84" s="14" t="str">
        <f t="shared" si="12"/>
        <v/>
      </c>
      <c r="BD84" s="14" t="str">
        <f t="shared" si="13"/>
        <v/>
      </c>
      <c r="BF84" s="14" t="str">
        <f t="shared" si="14"/>
        <v/>
      </c>
      <c r="BH84" s="14" t="str">
        <f t="shared" si="15"/>
        <v/>
      </c>
      <c r="BJ84" s="14" t="str">
        <f t="shared" si="16"/>
        <v/>
      </c>
    </row>
    <row r="85" spans="13:62" x14ac:dyDescent="0.3">
      <c r="M85" s="14">
        <v>1.38</v>
      </c>
      <c r="N85" s="14" t="str">
        <f>IFERROR(VLOOKUP(M85,'CRUCE RIESGOS'!$C$8:$D$160,2,FALSE),"")</f>
        <v/>
      </c>
      <c r="O85" s="14">
        <v>2.3800000000000101</v>
      </c>
      <c r="P85" s="14" t="str">
        <f>IFERROR(VLOOKUP(O85,'CRUCE RIESGOS'!$C$8:$D$160,2,FALSE),"")</f>
        <v/>
      </c>
      <c r="Q85" s="14">
        <v>3.3800000000000199</v>
      </c>
      <c r="R85" s="14" t="str">
        <f>IFERROR(VLOOKUP(Q85,'CRUCE RIESGOS'!$C$8:$D$160,2,FALSE),"")</f>
        <v/>
      </c>
      <c r="S85" s="14">
        <v>4.3800000000000301</v>
      </c>
      <c r="T85" s="14" t="str">
        <f>IFERROR(VLOOKUP(S85,'CRUCE RIESGOS'!$C$8:$D$160,2,FALSE),"")</f>
        <v/>
      </c>
      <c r="U85" s="14">
        <v>5.3800000000000399</v>
      </c>
      <c r="V85" s="14" t="str">
        <f>IFERROR(VLOOKUP(U85,'CRUCE RIESGOS'!$C$8:$D$160,2,FALSE),"")</f>
        <v/>
      </c>
      <c r="W85" s="14">
        <v>6.3800000000000496</v>
      </c>
      <c r="X85" s="14" t="str">
        <f>IFERROR(VLOOKUP(W85,'CRUCE RIESGOS'!$C$8:$D$160,2,FALSE),"")</f>
        <v/>
      </c>
      <c r="Y85" s="14">
        <v>7.3800000000000603</v>
      </c>
      <c r="Z85" s="14" t="str">
        <f>IFERROR(VLOOKUP(Y85,'CRUCE RIESGOS'!$C$8:$D$160,2,FALSE),"")</f>
        <v/>
      </c>
      <c r="AA85" s="14">
        <v>8.3800000000000701</v>
      </c>
      <c r="AB85" s="14" t="str">
        <f>IFERROR(VLOOKUP(AA85,'CRUCE RIESGOS'!$C$8:$D$160,2,FALSE),"")</f>
        <v/>
      </c>
      <c r="AC85" s="14">
        <v>9.3800000000000807</v>
      </c>
      <c r="AD85" s="14" t="str">
        <f>IFERROR(VLOOKUP(AC85,'CRUCE RIESGOS'!$C$8:$D$160,2,FALSE),"")</f>
        <v/>
      </c>
      <c r="AE85" s="14">
        <v>10.3800000000001</v>
      </c>
      <c r="AF85" s="14" t="str">
        <f>IFERROR(VLOOKUP(AE85,'CRUCE RIESGOS'!$C$8:$D$160,2,FALSE),"")</f>
        <v/>
      </c>
      <c r="AG85" s="14">
        <v>11.3800000000001</v>
      </c>
      <c r="AH85" s="14" t="str">
        <f>IFERROR(VLOOKUP(AG85,'CRUCE RIESGOS'!$C$8:$D$160,2,FALSE),"")</f>
        <v/>
      </c>
      <c r="AI85" s="14">
        <v>12.3800000000001</v>
      </c>
      <c r="AJ85" s="14" t="str">
        <f>IFERROR(VLOOKUP(AI85,'CRUCE RIESGOS'!$C$8:$D$160,2,FALSE),"")</f>
        <v/>
      </c>
      <c r="AK85" s="14">
        <v>13.3800000000001</v>
      </c>
      <c r="AL85" s="14" t="str">
        <f>IFERROR(VLOOKUP(AK85,'CRUCE RIESGOS'!$C$8:$D$160,2,FALSE),"")</f>
        <v/>
      </c>
      <c r="AM85" s="14">
        <v>14.3800000000001</v>
      </c>
      <c r="AN85" s="14" t="str">
        <f>IFERROR(VLOOKUP(AM85,'CRUCE RIESGOS'!$C$8:$D$160,2,FALSE),"")</f>
        <v/>
      </c>
      <c r="AO85" s="14">
        <v>15.3800000000001</v>
      </c>
      <c r="AP85" s="14" t="str">
        <f>IFERROR(VLOOKUP(AO85,'CRUCE RIESGOS'!$C$8:$D$160,2,FALSE),"")</f>
        <v/>
      </c>
      <c r="AQ85" s="14">
        <v>16.380000000000202</v>
      </c>
      <c r="AR85" s="14" t="str">
        <f>IFERROR(VLOOKUP(AQ85,'CRUCE RIESGOS'!$C$8:$D$160,2,FALSE),"")</f>
        <v/>
      </c>
      <c r="AS85" s="14">
        <v>17.380000000000202</v>
      </c>
      <c r="AT85" s="14" t="str">
        <f>IFERROR(VLOOKUP(AS85,'CRUCE RIESGOS'!$C$8:$D$160,2,FALSE),"")</f>
        <v/>
      </c>
      <c r="AU85" s="14">
        <v>18.380000000000202</v>
      </c>
      <c r="AV85" s="14" t="str">
        <f>IFERROR(VLOOKUP(AU85,'CRUCE RIESGOS'!$C$8:$D$160,2,FALSE),"")</f>
        <v/>
      </c>
      <c r="AW85" s="14">
        <v>19.380000000000202</v>
      </c>
      <c r="AX85" s="14" t="str">
        <f>IFERROR(VLOOKUP(AW85,'CRUCE RIESGOS'!$C$8:$D$160,2,FALSE),"")</f>
        <v/>
      </c>
      <c r="AY85" s="14">
        <v>20.380000000000202</v>
      </c>
      <c r="AZ85" s="14" t="str">
        <f>IFERROR(VLOOKUP(AY85,'CRUCE RIESGOS'!$C$8:$D$160,2,FALSE),"")</f>
        <v/>
      </c>
      <c r="BA85" s="14">
        <v>21.380000000000202</v>
      </c>
      <c r="BB85" s="14" t="str">
        <f>IFERROR(VLOOKUP(BA85,'CRUCE RIESGOS'!$C$8:$D$160,2,FALSE),"")</f>
        <v/>
      </c>
      <c r="BC85" s="14">
        <v>22.380000000000202</v>
      </c>
      <c r="BD85" s="14" t="str">
        <f>IFERROR(VLOOKUP(BC85,'CRUCE RIESGOS'!$C$8:$D$160,2,FALSE),"")</f>
        <v/>
      </c>
      <c r="BE85" s="14">
        <v>23.380000000000202</v>
      </c>
      <c r="BF85" s="14" t="str">
        <f>IFERROR(VLOOKUP(BE85,'CRUCE RIESGOS'!$C$8:$D$160,2,FALSE),"")</f>
        <v/>
      </c>
      <c r="BG85" s="14">
        <v>24.380000000000202</v>
      </c>
      <c r="BH85" s="14" t="str">
        <f>IFERROR(VLOOKUP(BG85,'CRUCE RIESGOS'!$C$8:$D$160,2,FALSE),"")</f>
        <v/>
      </c>
      <c r="BI85" s="14">
        <v>25.380000000000202</v>
      </c>
      <c r="BJ85" s="14" t="str">
        <f>IFERROR(VLOOKUP(BI85,'CRUCE RIESGOS'!$C$8:$D$160,2,FALSE),"")</f>
        <v/>
      </c>
    </row>
    <row r="86" spans="13:62" x14ac:dyDescent="0.3">
      <c r="N86" s="14" t="str">
        <f t="shared" si="0"/>
        <v/>
      </c>
      <c r="P86" s="14" t="str">
        <f>IF(P87&lt;&gt;""," -R","")</f>
        <v/>
      </c>
      <c r="R86" s="14" t="str">
        <f>IF(R87&lt;&gt;""," -R","")</f>
        <v/>
      </c>
      <c r="T86" s="14" t="str">
        <f>IF(T87&lt;&gt;""," -R","")</f>
        <v/>
      </c>
      <c r="V86" s="14" t="str">
        <f>IF(V87&lt;&gt;""," -R","")</f>
        <v/>
      </c>
      <c r="X86" s="14" t="str">
        <f>IF(X87&lt;&gt;""," -R","")</f>
        <v/>
      </c>
      <c r="Z86" s="14" t="str">
        <f>IF(Z87&lt;&gt;""," -R","")</f>
        <v/>
      </c>
      <c r="AB86" s="14" t="str">
        <f>IF(AB87&lt;&gt;""," -R","")</f>
        <v/>
      </c>
      <c r="AD86" s="14" t="str">
        <f>IF(AD87&lt;&gt;""," -R","")</f>
        <v/>
      </c>
      <c r="AF86" s="14" t="str">
        <f t="shared" si="1"/>
        <v/>
      </c>
      <c r="AH86" s="14" t="str">
        <f t="shared" si="2"/>
        <v/>
      </c>
      <c r="AJ86" s="14" t="str">
        <f t="shared" si="3"/>
        <v/>
      </c>
      <c r="AL86" s="14" t="str">
        <f t="shared" si="4"/>
        <v/>
      </c>
      <c r="AN86" s="14" t="str">
        <f t="shared" si="5"/>
        <v/>
      </c>
      <c r="AP86" s="14" t="str">
        <f t="shared" si="6"/>
        <v/>
      </c>
      <c r="AR86" s="14" t="str">
        <f t="shared" si="7"/>
        <v/>
      </c>
      <c r="AT86" s="14" t="str">
        <f t="shared" si="8"/>
        <v/>
      </c>
      <c r="AV86" s="14" t="str">
        <f t="shared" si="9"/>
        <v/>
      </c>
      <c r="AX86" s="14" t="str">
        <f t="shared" si="10"/>
        <v/>
      </c>
      <c r="AZ86" s="14" t="str">
        <f t="shared" si="11"/>
        <v/>
      </c>
      <c r="BB86" s="14" t="str">
        <f t="shared" si="12"/>
        <v/>
      </c>
      <c r="BD86" s="14" t="str">
        <f t="shared" si="13"/>
        <v/>
      </c>
      <c r="BF86" s="14" t="str">
        <f t="shared" si="14"/>
        <v/>
      </c>
      <c r="BH86" s="14" t="str">
        <f t="shared" si="15"/>
        <v/>
      </c>
      <c r="BJ86" s="14" t="str">
        <f t="shared" si="16"/>
        <v/>
      </c>
    </row>
    <row r="87" spans="13:62" x14ac:dyDescent="0.3">
      <c r="M87" s="14">
        <v>1.39</v>
      </c>
      <c r="N87" s="14" t="str">
        <f>IFERROR(VLOOKUP(M87,'CRUCE RIESGOS'!$C$8:$D$160,2,FALSE),"")</f>
        <v/>
      </c>
      <c r="O87" s="14">
        <v>2.3900000000000099</v>
      </c>
      <c r="P87" s="14" t="str">
        <f>IFERROR(VLOOKUP(O87,'CRUCE RIESGOS'!$C$8:$D$160,2,FALSE),"")</f>
        <v/>
      </c>
      <c r="Q87" s="14">
        <v>3.3900000000000201</v>
      </c>
      <c r="R87" s="14" t="str">
        <f>IFERROR(VLOOKUP(Q87,'CRUCE RIESGOS'!$C$8:$D$160,2,FALSE),"")</f>
        <v/>
      </c>
      <c r="S87" s="14">
        <v>4.3900000000000299</v>
      </c>
      <c r="T87" s="14" t="str">
        <f>IFERROR(VLOOKUP(S87,'CRUCE RIESGOS'!$C$8:$D$160,2,FALSE),"")</f>
        <v/>
      </c>
      <c r="U87" s="14">
        <v>5.3900000000000396</v>
      </c>
      <c r="V87" s="14" t="str">
        <f>IFERROR(VLOOKUP(U87,'CRUCE RIESGOS'!$C$8:$D$160,2,FALSE),"")</f>
        <v/>
      </c>
      <c r="W87" s="14">
        <v>6.3900000000000503</v>
      </c>
      <c r="X87" s="14" t="str">
        <f>IFERROR(VLOOKUP(W87,'CRUCE RIESGOS'!$C$8:$D$160,2,FALSE),"")</f>
        <v/>
      </c>
      <c r="Y87" s="14">
        <v>7.3900000000000601</v>
      </c>
      <c r="Z87" s="14" t="str">
        <f>IFERROR(VLOOKUP(Y87,'CRUCE RIESGOS'!$C$8:$D$160,2,FALSE),"")</f>
        <v/>
      </c>
      <c r="AA87" s="14">
        <v>8.3900000000000698</v>
      </c>
      <c r="AB87" s="14" t="str">
        <f>IFERROR(VLOOKUP(AA87,'CRUCE RIESGOS'!$C$8:$D$160,2,FALSE),"")</f>
        <v/>
      </c>
      <c r="AC87" s="14">
        <v>9.3900000000000805</v>
      </c>
      <c r="AD87" s="14" t="str">
        <f>IFERROR(VLOOKUP(AC87,'CRUCE RIESGOS'!$C$8:$D$160,2,FALSE),"")</f>
        <v/>
      </c>
      <c r="AE87" s="14">
        <v>10.3900000000001</v>
      </c>
      <c r="AF87" s="14" t="str">
        <f>IFERROR(VLOOKUP(AE87,'CRUCE RIESGOS'!$C$8:$D$160,2,FALSE),"")</f>
        <v/>
      </c>
      <c r="AG87" s="14">
        <v>11.3900000000001</v>
      </c>
      <c r="AH87" s="14" t="str">
        <f>IFERROR(VLOOKUP(AG87,'CRUCE RIESGOS'!$C$8:$D$160,2,FALSE),"")</f>
        <v/>
      </c>
      <c r="AI87" s="14">
        <v>12.3900000000001</v>
      </c>
      <c r="AJ87" s="14" t="str">
        <f>IFERROR(VLOOKUP(AI87,'CRUCE RIESGOS'!$C$8:$D$160,2,FALSE),"")</f>
        <v/>
      </c>
      <c r="AK87" s="14">
        <v>13.3900000000001</v>
      </c>
      <c r="AL87" s="14" t="str">
        <f>IFERROR(VLOOKUP(AK87,'CRUCE RIESGOS'!$C$8:$D$160,2,FALSE),"")</f>
        <v/>
      </c>
      <c r="AM87" s="14">
        <v>14.3900000000001</v>
      </c>
      <c r="AN87" s="14" t="str">
        <f>IFERROR(VLOOKUP(AM87,'CRUCE RIESGOS'!$C$8:$D$160,2,FALSE),"")</f>
        <v/>
      </c>
      <c r="AO87" s="14">
        <v>15.3900000000001</v>
      </c>
      <c r="AP87" s="14" t="str">
        <f>IFERROR(VLOOKUP(AO87,'CRUCE RIESGOS'!$C$8:$D$160,2,FALSE),"")</f>
        <v/>
      </c>
      <c r="AQ87" s="14">
        <v>16.3900000000001</v>
      </c>
      <c r="AR87" s="14" t="str">
        <f>IFERROR(VLOOKUP(AQ87,'CRUCE RIESGOS'!$C$8:$D$160,2,FALSE),"")</f>
        <v/>
      </c>
      <c r="AS87" s="14">
        <v>17.3900000000002</v>
      </c>
      <c r="AT87" s="14" t="str">
        <f>IFERROR(VLOOKUP(AS87,'CRUCE RIESGOS'!$C$8:$D$160,2,FALSE),"")</f>
        <v/>
      </c>
      <c r="AU87" s="14">
        <v>18.3900000000002</v>
      </c>
      <c r="AV87" s="14" t="str">
        <f>IFERROR(VLOOKUP(AU87,'CRUCE RIESGOS'!$C$8:$D$160,2,FALSE),"")</f>
        <v/>
      </c>
      <c r="AW87" s="14">
        <v>19.3900000000002</v>
      </c>
      <c r="AX87" s="14" t="str">
        <f>IFERROR(VLOOKUP(AW87,'CRUCE RIESGOS'!$C$8:$D$160,2,FALSE),"")</f>
        <v/>
      </c>
      <c r="AY87" s="14">
        <v>20.3900000000002</v>
      </c>
      <c r="AZ87" s="14" t="str">
        <f>IFERROR(VLOOKUP(AY87,'CRUCE RIESGOS'!$C$8:$D$160,2,FALSE),"")</f>
        <v/>
      </c>
      <c r="BA87" s="14">
        <v>21.3900000000002</v>
      </c>
      <c r="BB87" s="14" t="str">
        <f>IFERROR(VLOOKUP(BA87,'CRUCE RIESGOS'!$C$8:$D$160,2,FALSE),"")</f>
        <v/>
      </c>
      <c r="BC87" s="14">
        <v>22.3900000000002</v>
      </c>
      <c r="BD87" s="14" t="str">
        <f>IFERROR(VLOOKUP(BC87,'CRUCE RIESGOS'!$C$8:$D$160,2,FALSE),"")</f>
        <v/>
      </c>
      <c r="BE87" s="14">
        <v>23.3900000000002</v>
      </c>
      <c r="BF87" s="14" t="str">
        <f>IFERROR(VLOOKUP(BE87,'CRUCE RIESGOS'!$C$8:$D$160,2,FALSE),"")</f>
        <v/>
      </c>
      <c r="BG87" s="14">
        <v>24.3900000000002</v>
      </c>
      <c r="BH87" s="14" t="str">
        <f>IFERROR(VLOOKUP(BG87,'CRUCE RIESGOS'!$C$8:$D$160,2,FALSE),"")</f>
        <v/>
      </c>
      <c r="BI87" s="14">
        <v>25.3900000000002</v>
      </c>
      <c r="BJ87" s="14" t="str">
        <f>IFERROR(VLOOKUP(BI87,'CRUCE RIESGOS'!$C$8:$D$160,2,FALSE),"")</f>
        <v/>
      </c>
    </row>
    <row r="88" spans="13:62" x14ac:dyDescent="0.3">
      <c r="N88" s="14" t="str">
        <f t="shared" si="0"/>
        <v/>
      </c>
      <c r="P88" s="14" t="str">
        <f>IF(P89&lt;&gt;""," -R","")</f>
        <v/>
      </c>
      <c r="R88" s="14" t="str">
        <f>IF(R89&lt;&gt;""," -R","")</f>
        <v/>
      </c>
      <c r="T88" s="14" t="str">
        <f>IF(T89&lt;&gt;""," -R","")</f>
        <v/>
      </c>
      <c r="V88" s="14" t="str">
        <f>IF(V89&lt;&gt;""," -R","")</f>
        <v/>
      </c>
      <c r="X88" s="14" t="str">
        <f>IF(X89&lt;&gt;""," -R","")</f>
        <v/>
      </c>
      <c r="Z88" s="14" t="str">
        <f>IF(Z89&lt;&gt;""," -R","")</f>
        <v/>
      </c>
      <c r="AB88" s="14" t="str">
        <f>IF(AB89&lt;&gt;""," -R","")</f>
        <v/>
      </c>
      <c r="AD88" s="14" t="str">
        <f>IF(AD89&lt;&gt;""," -R","")</f>
        <v/>
      </c>
      <c r="AF88" s="14" t="str">
        <f t="shared" si="1"/>
        <v/>
      </c>
      <c r="AH88" s="14" t="str">
        <f t="shared" si="2"/>
        <v/>
      </c>
      <c r="AJ88" s="14" t="str">
        <f t="shared" si="3"/>
        <v/>
      </c>
      <c r="AL88" s="14" t="str">
        <f t="shared" si="4"/>
        <v/>
      </c>
      <c r="AN88" s="14" t="str">
        <f t="shared" si="5"/>
        <v/>
      </c>
      <c r="AP88" s="14" t="str">
        <f t="shared" si="6"/>
        <v/>
      </c>
      <c r="AR88" s="14" t="str">
        <f t="shared" si="7"/>
        <v/>
      </c>
      <c r="AT88" s="14" t="str">
        <f t="shared" si="8"/>
        <v/>
      </c>
      <c r="AV88" s="14" t="str">
        <f t="shared" si="9"/>
        <v/>
      </c>
      <c r="AX88" s="14" t="str">
        <f t="shared" si="10"/>
        <v/>
      </c>
      <c r="AZ88" s="14" t="str">
        <f t="shared" si="11"/>
        <v/>
      </c>
      <c r="BB88" s="14" t="str">
        <f t="shared" si="12"/>
        <v/>
      </c>
      <c r="BD88" s="14" t="str">
        <f t="shared" si="13"/>
        <v/>
      </c>
      <c r="BF88" s="14" t="str">
        <f t="shared" si="14"/>
        <v/>
      </c>
      <c r="BH88" s="14" t="str">
        <f t="shared" si="15"/>
        <v/>
      </c>
      <c r="BJ88" s="14" t="str">
        <f t="shared" si="16"/>
        <v/>
      </c>
    </row>
    <row r="89" spans="13:62" x14ac:dyDescent="0.3">
      <c r="M89" s="14">
        <v>1.4</v>
      </c>
      <c r="N89" s="14" t="str">
        <f>IFERROR(VLOOKUP(M89,'CRUCE RIESGOS'!$C$8:$D$160,2,FALSE),"")</f>
        <v/>
      </c>
      <c r="O89" s="14">
        <v>2.4000000000000101</v>
      </c>
      <c r="P89" s="14" t="str">
        <f>IFERROR(VLOOKUP(O89,'CRUCE RIESGOS'!$C$8:$D$160,2,FALSE),"")</f>
        <v/>
      </c>
      <c r="Q89" s="14">
        <v>3.4000000000000199</v>
      </c>
      <c r="R89" s="14" t="str">
        <f>IFERROR(VLOOKUP(Q89,'CRUCE RIESGOS'!$C$8:$D$160,2,FALSE),"")</f>
        <v/>
      </c>
      <c r="S89" s="14">
        <v>4.4000000000000297</v>
      </c>
      <c r="T89" s="14" t="str">
        <f>IFERROR(VLOOKUP(S89,'CRUCE RIESGOS'!$C$8:$D$160,2,FALSE),"")</f>
        <v/>
      </c>
      <c r="U89" s="14">
        <v>5.4000000000000403</v>
      </c>
      <c r="V89" s="14" t="str">
        <f>IFERROR(VLOOKUP(U89,'CRUCE RIESGOS'!$C$8:$D$160,2,FALSE),"")</f>
        <v/>
      </c>
      <c r="W89" s="14">
        <v>6.4000000000000501</v>
      </c>
      <c r="X89" s="14" t="str">
        <f>IFERROR(VLOOKUP(W89,'CRUCE RIESGOS'!$C$8:$D$160,2,FALSE),"")</f>
        <v/>
      </c>
      <c r="Y89" s="14">
        <v>7.4000000000000599</v>
      </c>
      <c r="Z89" s="14" t="str">
        <f>IFERROR(VLOOKUP(Y89,'CRUCE RIESGOS'!$C$8:$D$160,2,FALSE),"")</f>
        <v/>
      </c>
      <c r="AA89" s="14">
        <v>8.4000000000000696</v>
      </c>
      <c r="AB89" s="14" t="str">
        <f>IFERROR(VLOOKUP(AA89,'CRUCE RIESGOS'!$C$8:$D$160,2,FALSE),"")</f>
        <v/>
      </c>
      <c r="AC89" s="14">
        <v>9.4000000000000803</v>
      </c>
      <c r="AD89" s="14" t="str">
        <f>IFERROR(VLOOKUP(AC89,'CRUCE RIESGOS'!$C$8:$D$160,2,FALSE),"")</f>
        <v/>
      </c>
      <c r="AE89" s="14">
        <v>10.4000000000001</v>
      </c>
      <c r="AF89" s="14" t="str">
        <f>IFERROR(VLOOKUP(AE89,'CRUCE RIESGOS'!$C$8:$D$160,2,FALSE),"")</f>
        <v/>
      </c>
      <c r="AG89" s="14">
        <v>11.4000000000001</v>
      </c>
      <c r="AH89" s="14" t="str">
        <f>IFERROR(VLOOKUP(AG89,'CRUCE RIESGOS'!$C$8:$D$160,2,FALSE),"")</f>
        <v/>
      </c>
      <c r="AI89" s="14">
        <v>12.4000000000001</v>
      </c>
      <c r="AJ89" s="14" t="str">
        <f>IFERROR(VLOOKUP(AI89,'CRUCE RIESGOS'!$C$8:$D$160,2,FALSE),"")</f>
        <v/>
      </c>
      <c r="AK89" s="14">
        <v>13.4000000000001</v>
      </c>
      <c r="AL89" s="14" t="str">
        <f>IFERROR(VLOOKUP(AK89,'CRUCE RIESGOS'!$C$8:$D$160,2,FALSE),"")</f>
        <v/>
      </c>
      <c r="AM89" s="14">
        <v>14.4000000000001</v>
      </c>
      <c r="AN89" s="14" t="str">
        <f>IFERROR(VLOOKUP(AM89,'CRUCE RIESGOS'!$C$8:$D$160,2,FALSE),"")</f>
        <v/>
      </c>
      <c r="AO89" s="14">
        <v>15.4000000000001</v>
      </c>
      <c r="AP89" s="14" t="str">
        <f>IFERROR(VLOOKUP(AO89,'CRUCE RIESGOS'!$C$8:$D$160,2,FALSE),"")</f>
        <v/>
      </c>
      <c r="AQ89" s="14">
        <v>16.400000000000201</v>
      </c>
      <c r="AR89" s="14" t="str">
        <f>IFERROR(VLOOKUP(AQ89,'CRUCE RIESGOS'!$C$8:$D$160,2,FALSE),"")</f>
        <v/>
      </c>
      <c r="AS89" s="14">
        <v>17.400000000000201</v>
      </c>
      <c r="AT89" s="14" t="str">
        <f>IFERROR(VLOOKUP(AS89,'CRUCE RIESGOS'!$C$8:$D$160,2,FALSE),"")</f>
        <v/>
      </c>
      <c r="AU89" s="14">
        <v>18.400000000000201</v>
      </c>
      <c r="AV89" s="14" t="str">
        <f>IFERROR(VLOOKUP(AU89,'CRUCE RIESGOS'!$C$8:$D$160,2,FALSE),"")</f>
        <v/>
      </c>
      <c r="AW89" s="14">
        <v>19.400000000000201</v>
      </c>
      <c r="AX89" s="14" t="str">
        <f>IFERROR(VLOOKUP(AW89,'CRUCE RIESGOS'!$C$8:$D$160,2,FALSE),"")</f>
        <v/>
      </c>
      <c r="AY89" s="14">
        <v>20.400000000000201</v>
      </c>
      <c r="AZ89" s="14" t="str">
        <f>IFERROR(VLOOKUP(AY89,'CRUCE RIESGOS'!$C$8:$D$160,2,FALSE),"")</f>
        <v/>
      </c>
      <c r="BA89" s="14">
        <v>21.400000000000201</v>
      </c>
      <c r="BB89" s="14" t="str">
        <f>IFERROR(VLOOKUP(BA89,'CRUCE RIESGOS'!$C$8:$D$160,2,FALSE),"")</f>
        <v/>
      </c>
      <c r="BC89" s="14">
        <v>22.400000000000201</v>
      </c>
      <c r="BD89" s="14" t="str">
        <f>IFERROR(VLOOKUP(BC89,'CRUCE RIESGOS'!$C$8:$D$160,2,FALSE),"")</f>
        <v/>
      </c>
      <c r="BE89" s="14">
        <v>23.400000000000201</v>
      </c>
      <c r="BF89" s="14" t="str">
        <f>IFERROR(VLOOKUP(BE89,'CRUCE RIESGOS'!$C$8:$D$160,2,FALSE),"")</f>
        <v/>
      </c>
      <c r="BG89" s="14">
        <v>24.400000000000201</v>
      </c>
      <c r="BH89" s="14" t="str">
        <f>IFERROR(VLOOKUP(BG89,'CRUCE RIESGOS'!$C$8:$D$160,2,FALSE),"")</f>
        <v/>
      </c>
      <c r="BI89" s="14">
        <v>25.400000000000201</v>
      </c>
      <c r="BJ89" s="14" t="str">
        <f>IFERROR(VLOOKUP(BI89,'CRUCE RIESGOS'!$C$8:$D$160,2,FALSE),"")</f>
        <v/>
      </c>
    </row>
    <row r="90" spans="13:62" x14ac:dyDescent="0.3">
      <c r="N90" s="14" t="str">
        <f t="shared" si="0"/>
        <v/>
      </c>
      <c r="P90" s="14" t="str">
        <f>IF(P91&lt;&gt;""," -R","")</f>
        <v/>
      </c>
      <c r="R90" s="14" t="str">
        <f>IF(R91&lt;&gt;""," -R","")</f>
        <v/>
      </c>
      <c r="T90" s="14" t="str">
        <f>IF(T91&lt;&gt;""," -R","")</f>
        <v/>
      </c>
      <c r="V90" s="14" t="str">
        <f>IF(V91&lt;&gt;""," -R","")</f>
        <v/>
      </c>
      <c r="X90" s="14" t="str">
        <f>IF(X91&lt;&gt;""," -R","")</f>
        <v/>
      </c>
      <c r="Z90" s="14" t="str">
        <f>IF(Z91&lt;&gt;""," -R","")</f>
        <v/>
      </c>
      <c r="AB90" s="14" t="str">
        <f>IF(AB91&lt;&gt;""," -R","")</f>
        <v/>
      </c>
      <c r="AD90" s="14" t="str">
        <f>IF(AD91&lt;&gt;""," -R","")</f>
        <v/>
      </c>
      <c r="AF90" s="14" t="str">
        <f t="shared" si="1"/>
        <v/>
      </c>
      <c r="AH90" s="14" t="str">
        <f t="shared" si="2"/>
        <v/>
      </c>
      <c r="AJ90" s="14" t="str">
        <f t="shared" si="3"/>
        <v/>
      </c>
      <c r="AL90" s="14" t="str">
        <f t="shared" si="4"/>
        <v/>
      </c>
      <c r="AN90" s="14" t="str">
        <f t="shared" si="5"/>
        <v/>
      </c>
      <c r="AP90" s="14" t="str">
        <f t="shared" si="6"/>
        <v/>
      </c>
      <c r="AR90" s="14" t="str">
        <f t="shared" si="7"/>
        <v/>
      </c>
      <c r="AT90" s="14" t="str">
        <f t="shared" si="8"/>
        <v/>
      </c>
      <c r="AV90" s="14" t="str">
        <f t="shared" si="9"/>
        <v/>
      </c>
      <c r="AX90" s="14" t="str">
        <f t="shared" si="10"/>
        <v/>
      </c>
      <c r="AZ90" s="14" t="str">
        <f t="shared" si="11"/>
        <v/>
      </c>
      <c r="BB90" s="14" t="str">
        <f t="shared" si="12"/>
        <v/>
      </c>
      <c r="BD90" s="14" t="str">
        <f t="shared" si="13"/>
        <v/>
      </c>
      <c r="BF90" s="14" t="str">
        <f t="shared" si="14"/>
        <v/>
      </c>
      <c r="BH90" s="14" t="str">
        <f t="shared" si="15"/>
        <v/>
      </c>
      <c r="BJ90" s="14" t="str">
        <f t="shared" si="16"/>
        <v/>
      </c>
    </row>
    <row r="91" spans="13:62" x14ac:dyDescent="0.3">
      <c r="M91" s="14">
        <v>1.41</v>
      </c>
      <c r="N91" s="14" t="str">
        <f>IFERROR(VLOOKUP(M91,'CRUCE RIESGOS'!$C$8:$D$160,2,FALSE),"")</f>
        <v/>
      </c>
      <c r="O91" s="14">
        <v>2.4100000000000099</v>
      </c>
      <c r="P91" s="14" t="str">
        <f>IFERROR(VLOOKUP(O91,'CRUCE RIESGOS'!$C$8:$D$160,2,FALSE),"")</f>
        <v/>
      </c>
      <c r="Q91" s="14">
        <v>3.4100000000000201</v>
      </c>
      <c r="R91" s="14" t="str">
        <f>IFERROR(VLOOKUP(Q91,'CRUCE RIESGOS'!$C$8:$D$160,2,FALSE),"")</f>
        <v/>
      </c>
      <c r="S91" s="14">
        <v>4.4100000000000303</v>
      </c>
      <c r="T91" s="14" t="str">
        <f>IFERROR(VLOOKUP(S91,'CRUCE RIESGOS'!$C$8:$D$160,2,FALSE),"")</f>
        <v/>
      </c>
      <c r="U91" s="14">
        <v>5.4100000000000401</v>
      </c>
      <c r="V91" s="14" t="str">
        <f>IFERROR(VLOOKUP(U91,'CRUCE RIESGOS'!$C$8:$D$160,2,FALSE),"")</f>
        <v/>
      </c>
      <c r="W91" s="14">
        <v>6.4100000000000499</v>
      </c>
      <c r="X91" s="14" t="str">
        <f>IFERROR(VLOOKUP(W91,'CRUCE RIESGOS'!$C$8:$D$160,2,FALSE),"")</f>
        <v/>
      </c>
      <c r="Y91" s="14">
        <v>7.4100000000000597</v>
      </c>
      <c r="Z91" s="14" t="str">
        <f>IFERROR(VLOOKUP(Y91,'CRUCE RIESGOS'!$C$8:$D$160,2,FALSE),"")</f>
        <v/>
      </c>
      <c r="AA91" s="14">
        <v>8.4100000000000694</v>
      </c>
      <c r="AB91" s="14" t="str">
        <f>IFERROR(VLOOKUP(AA91,'CRUCE RIESGOS'!$C$8:$D$160,2,FALSE),"")</f>
        <v/>
      </c>
      <c r="AC91" s="14">
        <v>9.4100000000000801</v>
      </c>
      <c r="AD91" s="14" t="str">
        <f>IFERROR(VLOOKUP(AC91,'CRUCE RIESGOS'!$C$8:$D$160,2,FALSE),"")</f>
        <v/>
      </c>
      <c r="AE91" s="14">
        <v>10.4100000000001</v>
      </c>
      <c r="AF91" s="14" t="str">
        <f>IFERROR(VLOOKUP(AE91,'CRUCE RIESGOS'!$C$8:$D$160,2,FALSE),"")</f>
        <v/>
      </c>
      <c r="AG91" s="14">
        <v>11.4100000000001</v>
      </c>
      <c r="AH91" s="14" t="str">
        <f>IFERROR(VLOOKUP(AG91,'CRUCE RIESGOS'!$C$8:$D$160,2,FALSE),"")</f>
        <v/>
      </c>
      <c r="AI91" s="14">
        <v>12.4100000000001</v>
      </c>
      <c r="AJ91" s="14" t="str">
        <f>IFERROR(VLOOKUP(AI91,'CRUCE RIESGOS'!$C$8:$D$160,2,FALSE),"")</f>
        <v/>
      </c>
      <c r="AK91" s="14">
        <v>13.4100000000001</v>
      </c>
      <c r="AL91" s="14" t="str">
        <f>IFERROR(VLOOKUP(AK91,'CRUCE RIESGOS'!$C$8:$D$160,2,FALSE),"")</f>
        <v/>
      </c>
      <c r="AM91" s="14">
        <v>14.4100000000001</v>
      </c>
      <c r="AN91" s="14" t="str">
        <f>IFERROR(VLOOKUP(AM91,'CRUCE RIESGOS'!$C$8:$D$160,2,FALSE),"")</f>
        <v/>
      </c>
      <c r="AO91" s="14">
        <v>15.4100000000001</v>
      </c>
      <c r="AP91" s="14" t="str">
        <f>IFERROR(VLOOKUP(AO91,'CRUCE RIESGOS'!$C$8:$D$160,2,FALSE),"")</f>
        <v/>
      </c>
      <c r="AQ91" s="14">
        <v>16.4100000000001</v>
      </c>
      <c r="AR91" s="14" t="str">
        <f>IFERROR(VLOOKUP(AQ91,'CRUCE RIESGOS'!$C$8:$D$160,2,FALSE),"")</f>
        <v/>
      </c>
      <c r="AS91" s="14">
        <v>17.410000000000199</v>
      </c>
      <c r="AT91" s="14" t="str">
        <f>IFERROR(VLOOKUP(AS91,'CRUCE RIESGOS'!$C$8:$D$160,2,FALSE),"")</f>
        <v/>
      </c>
      <c r="AU91" s="14">
        <v>18.410000000000199</v>
      </c>
      <c r="AV91" s="14" t="str">
        <f>IFERROR(VLOOKUP(AU91,'CRUCE RIESGOS'!$C$8:$D$160,2,FALSE),"")</f>
        <v/>
      </c>
      <c r="AW91" s="14">
        <v>19.410000000000199</v>
      </c>
      <c r="AX91" s="14" t="str">
        <f>IFERROR(VLOOKUP(AW91,'CRUCE RIESGOS'!$C$8:$D$160,2,FALSE),"")</f>
        <v/>
      </c>
      <c r="AY91" s="14">
        <v>20.410000000000199</v>
      </c>
      <c r="AZ91" s="14" t="str">
        <f>IFERROR(VLOOKUP(AY91,'CRUCE RIESGOS'!$C$8:$D$160,2,FALSE),"")</f>
        <v/>
      </c>
      <c r="BA91" s="14">
        <v>21.410000000000199</v>
      </c>
      <c r="BB91" s="14" t="str">
        <f>IFERROR(VLOOKUP(BA91,'CRUCE RIESGOS'!$C$8:$D$160,2,FALSE),"")</f>
        <v/>
      </c>
      <c r="BC91" s="14">
        <v>22.410000000000199</v>
      </c>
      <c r="BD91" s="14" t="str">
        <f>IFERROR(VLOOKUP(BC91,'CRUCE RIESGOS'!$C$8:$D$160,2,FALSE),"")</f>
        <v/>
      </c>
      <c r="BE91" s="14">
        <v>23.410000000000199</v>
      </c>
      <c r="BF91" s="14" t="str">
        <f>IFERROR(VLOOKUP(BE91,'CRUCE RIESGOS'!$C$8:$D$160,2,FALSE),"")</f>
        <v/>
      </c>
      <c r="BG91" s="14">
        <v>24.410000000000199</v>
      </c>
      <c r="BH91" s="14" t="str">
        <f>IFERROR(VLOOKUP(BG91,'CRUCE RIESGOS'!$C$8:$D$160,2,FALSE),"")</f>
        <v/>
      </c>
      <c r="BI91" s="14">
        <v>25.410000000000199</v>
      </c>
      <c r="BJ91" s="14" t="str">
        <f>IFERROR(VLOOKUP(BI91,'CRUCE RIESGOS'!$C$8:$D$160,2,FALSE),"")</f>
        <v/>
      </c>
    </row>
    <row r="92" spans="13:62" x14ac:dyDescent="0.3">
      <c r="N92" s="14" t="str">
        <f t="shared" si="0"/>
        <v/>
      </c>
      <c r="P92" s="14" t="str">
        <f>IF(P93&lt;&gt;""," -R","")</f>
        <v/>
      </c>
      <c r="R92" s="14" t="str">
        <f>IF(R93&lt;&gt;""," -R","")</f>
        <v/>
      </c>
      <c r="T92" s="14" t="str">
        <f>IF(T93&lt;&gt;""," -R","")</f>
        <v/>
      </c>
      <c r="V92" s="14" t="str">
        <f>IF(V93&lt;&gt;""," -R","")</f>
        <v/>
      </c>
      <c r="X92" s="14" t="str">
        <f>IF(X93&lt;&gt;""," -R","")</f>
        <v/>
      </c>
      <c r="Z92" s="14" t="str">
        <f>IF(Z93&lt;&gt;""," -R","")</f>
        <v/>
      </c>
      <c r="AB92" s="14" t="str">
        <f>IF(AB93&lt;&gt;""," -R","")</f>
        <v/>
      </c>
      <c r="AD92" s="14" t="str">
        <f>IF(AD93&lt;&gt;""," -R","")</f>
        <v/>
      </c>
      <c r="AF92" s="14" t="str">
        <f t="shared" si="1"/>
        <v/>
      </c>
      <c r="AH92" s="14" t="str">
        <f t="shared" si="2"/>
        <v/>
      </c>
      <c r="AJ92" s="14" t="str">
        <f t="shared" si="3"/>
        <v/>
      </c>
      <c r="AL92" s="14" t="str">
        <f t="shared" si="4"/>
        <v/>
      </c>
      <c r="AN92" s="14" t="str">
        <f t="shared" si="5"/>
        <v/>
      </c>
      <c r="AP92" s="14" t="str">
        <f t="shared" si="6"/>
        <v/>
      </c>
      <c r="AR92" s="14" t="str">
        <f t="shared" si="7"/>
        <v/>
      </c>
      <c r="AT92" s="14" t="str">
        <f t="shared" si="8"/>
        <v/>
      </c>
      <c r="AV92" s="14" t="str">
        <f t="shared" si="9"/>
        <v/>
      </c>
      <c r="AX92" s="14" t="str">
        <f t="shared" si="10"/>
        <v/>
      </c>
      <c r="AZ92" s="14" t="str">
        <f t="shared" si="11"/>
        <v/>
      </c>
      <c r="BB92" s="14" t="str">
        <f t="shared" si="12"/>
        <v/>
      </c>
      <c r="BD92" s="14" t="str">
        <f t="shared" si="13"/>
        <v/>
      </c>
      <c r="BF92" s="14" t="str">
        <f t="shared" si="14"/>
        <v/>
      </c>
      <c r="BH92" s="14" t="str">
        <f t="shared" si="15"/>
        <v/>
      </c>
      <c r="BJ92" s="14" t="str">
        <f t="shared" si="16"/>
        <v/>
      </c>
    </row>
    <row r="93" spans="13:62" x14ac:dyDescent="0.3">
      <c r="M93" s="14">
        <v>1.42</v>
      </c>
      <c r="N93" s="14" t="str">
        <f>IFERROR(VLOOKUP(M93,'CRUCE RIESGOS'!$C$8:$D$160,2,FALSE),"")</f>
        <v/>
      </c>
      <c r="O93" s="14">
        <v>2.4200000000000101</v>
      </c>
      <c r="P93" s="14" t="str">
        <f>IFERROR(VLOOKUP(O93,'CRUCE RIESGOS'!$C$8:$D$160,2,FALSE),"")</f>
        <v/>
      </c>
      <c r="Q93" s="14">
        <v>3.4200000000000199</v>
      </c>
      <c r="R93" s="14" t="str">
        <f>IFERROR(VLOOKUP(Q93,'CRUCE RIESGOS'!$C$8:$D$160,2,FALSE),"")</f>
        <v/>
      </c>
      <c r="S93" s="14">
        <v>4.4200000000000301</v>
      </c>
      <c r="T93" s="14" t="str">
        <f>IFERROR(VLOOKUP(S93,'CRUCE RIESGOS'!$C$8:$D$160,2,FALSE),"")</f>
        <v/>
      </c>
      <c r="U93" s="14">
        <v>5.4200000000000399</v>
      </c>
      <c r="V93" s="14" t="str">
        <f>IFERROR(VLOOKUP(U93,'CRUCE RIESGOS'!$C$8:$D$160,2,FALSE),"")</f>
        <v/>
      </c>
      <c r="W93" s="14">
        <v>6.4200000000000497</v>
      </c>
      <c r="X93" s="14" t="str">
        <f>IFERROR(VLOOKUP(W93,'CRUCE RIESGOS'!$C$8:$D$160,2,FALSE),"")</f>
        <v/>
      </c>
      <c r="Y93" s="14">
        <v>7.4200000000000603</v>
      </c>
      <c r="Z93" s="14" t="str">
        <f>IFERROR(VLOOKUP(Y93,'CRUCE RIESGOS'!$C$8:$D$160,2,FALSE),"")</f>
        <v/>
      </c>
      <c r="AA93" s="14">
        <v>8.4200000000000692</v>
      </c>
      <c r="AB93" s="14" t="str">
        <f>IFERROR(VLOOKUP(AA93,'CRUCE RIESGOS'!$C$8:$D$160,2,FALSE),"")</f>
        <v/>
      </c>
      <c r="AC93" s="14">
        <v>9.4200000000000799</v>
      </c>
      <c r="AD93" s="14" t="str">
        <f>IFERROR(VLOOKUP(AC93,'CRUCE RIESGOS'!$C$8:$D$160,2,FALSE),"")</f>
        <v/>
      </c>
      <c r="AE93" s="14">
        <v>10.420000000000099</v>
      </c>
      <c r="AF93" s="14" t="str">
        <f>IFERROR(VLOOKUP(AE93,'CRUCE RIESGOS'!$C$8:$D$160,2,FALSE),"")</f>
        <v/>
      </c>
      <c r="AG93" s="14">
        <v>11.420000000000099</v>
      </c>
      <c r="AH93" s="14" t="str">
        <f>IFERROR(VLOOKUP(AG93,'CRUCE RIESGOS'!$C$8:$D$160,2,FALSE),"")</f>
        <v/>
      </c>
      <c r="AI93" s="14">
        <v>12.420000000000099</v>
      </c>
      <c r="AJ93" s="14" t="str">
        <f>IFERROR(VLOOKUP(AI93,'CRUCE RIESGOS'!$C$8:$D$160,2,FALSE),"")</f>
        <v/>
      </c>
      <c r="AK93" s="14">
        <v>13.420000000000099</v>
      </c>
      <c r="AL93" s="14" t="str">
        <f>IFERROR(VLOOKUP(AK93,'CRUCE RIESGOS'!$C$8:$D$160,2,FALSE),"")</f>
        <v/>
      </c>
      <c r="AM93" s="14">
        <v>14.420000000000099</v>
      </c>
      <c r="AN93" s="14" t="str">
        <f>IFERROR(VLOOKUP(AM93,'CRUCE RIESGOS'!$C$8:$D$160,2,FALSE),"")</f>
        <v/>
      </c>
      <c r="AO93" s="14">
        <v>15.420000000000099</v>
      </c>
      <c r="AP93" s="14" t="str">
        <f>IFERROR(VLOOKUP(AO93,'CRUCE RIESGOS'!$C$8:$D$160,2,FALSE),"")</f>
        <v/>
      </c>
      <c r="AQ93" s="14">
        <v>16.420000000000201</v>
      </c>
      <c r="AR93" s="14" t="str">
        <f>IFERROR(VLOOKUP(AQ93,'CRUCE RIESGOS'!$C$8:$D$160,2,FALSE),"")</f>
        <v/>
      </c>
      <c r="AS93" s="14">
        <v>17.420000000000201</v>
      </c>
      <c r="AT93" s="14" t="str">
        <f>IFERROR(VLOOKUP(AS93,'CRUCE RIESGOS'!$C$8:$D$160,2,FALSE),"")</f>
        <v/>
      </c>
      <c r="AU93" s="14">
        <v>18.420000000000201</v>
      </c>
      <c r="AV93" s="14" t="str">
        <f>IFERROR(VLOOKUP(AU93,'CRUCE RIESGOS'!$C$8:$D$160,2,FALSE),"")</f>
        <v/>
      </c>
      <c r="AW93" s="14">
        <v>19.420000000000201</v>
      </c>
      <c r="AX93" s="14" t="str">
        <f>IFERROR(VLOOKUP(AW93,'CRUCE RIESGOS'!$C$8:$D$160,2,FALSE),"")</f>
        <v/>
      </c>
      <c r="AY93" s="14">
        <v>20.420000000000201</v>
      </c>
      <c r="AZ93" s="14" t="str">
        <f>IFERROR(VLOOKUP(AY93,'CRUCE RIESGOS'!$C$8:$D$160,2,FALSE),"")</f>
        <v/>
      </c>
      <c r="BA93" s="14">
        <v>21.420000000000201</v>
      </c>
      <c r="BB93" s="14" t="str">
        <f>IFERROR(VLOOKUP(BA93,'CRUCE RIESGOS'!$C$8:$D$160,2,FALSE),"")</f>
        <v/>
      </c>
      <c r="BC93" s="14">
        <v>22.420000000000201</v>
      </c>
      <c r="BD93" s="14" t="str">
        <f>IFERROR(VLOOKUP(BC93,'CRUCE RIESGOS'!$C$8:$D$160,2,FALSE),"")</f>
        <v/>
      </c>
      <c r="BE93" s="14">
        <v>23.420000000000201</v>
      </c>
      <c r="BF93" s="14" t="str">
        <f>IFERROR(VLOOKUP(BE93,'CRUCE RIESGOS'!$C$8:$D$160,2,FALSE),"")</f>
        <v/>
      </c>
      <c r="BG93" s="14">
        <v>24.420000000000201</v>
      </c>
      <c r="BH93" s="14" t="str">
        <f>IFERROR(VLOOKUP(BG93,'CRUCE RIESGOS'!$C$8:$D$160,2,FALSE),"")</f>
        <v/>
      </c>
      <c r="BI93" s="14">
        <v>25.420000000000201</v>
      </c>
      <c r="BJ93" s="14" t="str">
        <f>IFERROR(VLOOKUP(BI93,'CRUCE RIESGOS'!$C$8:$D$160,2,FALSE),"")</f>
        <v/>
      </c>
    </row>
    <row r="94" spans="13:62" x14ac:dyDescent="0.3">
      <c r="N94" s="14" t="str">
        <f t="shared" si="0"/>
        <v/>
      </c>
      <c r="P94" s="14" t="str">
        <f>IF(P95&lt;&gt;""," -R","")</f>
        <v/>
      </c>
      <c r="R94" s="14" t="str">
        <f>IF(R95&lt;&gt;""," -R","")</f>
        <v/>
      </c>
      <c r="T94" s="14" t="str">
        <f>IF(T95&lt;&gt;""," -R","")</f>
        <v/>
      </c>
      <c r="V94" s="14" t="str">
        <f>IF(V95&lt;&gt;""," -R","")</f>
        <v/>
      </c>
      <c r="X94" s="14" t="str">
        <f>IF(X95&lt;&gt;""," -R","")</f>
        <v/>
      </c>
      <c r="Z94" s="14" t="str">
        <f>IF(Z95&lt;&gt;""," -R","")</f>
        <v/>
      </c>
      <c r="AB94" s="14" t="str">
        <f>IF(AB95&lt;&gt;""," -R","")</f>
        <v/>
      </c>
      <c r="AD94" s="14" t="str">
        <f>IF(AD95&lt;&gt;""," -R","")</f>
        <v/>
      </c>
      <c r="AF94" s="14" t="str">
        <f t="shared" si="1"/>
        <v/>
      </c>
      <c r="AH94" s="14" t="str">
        <f t="shared" si="2"/>
        <v/>
      </c>
      <c r="AJ94" s="14" t="str">
        <f t="shared" si="3"/>
        <v/>
      </c>
      <c r="AL94" s="14" t="str">
        <f t="shared" si="4"/>
        <v/>
      </c>
      <c r="AN94" s="14" t="str">
        <f t="shared" si="5"/>
        <v/>
      </c>
      <c r="AP94" s="14" t="str">
        <f t="shared" si="6"/>
        <v/>
      </c>
      <c r="AR94" s="14" t="str">
        <f t="shared" si="7"/>
        <v/>
      </c>
      <c r="AT94" s="14" t="str">
        <f t="shared" si="8"/>
        <v/>
      </c>
      <c r="AV94" s="14" t="str">
        <f t="shared" si="9"/>
        <v/>
      </c>
      <c r="AX94" s="14" t="str">
        <f t="shared" si="10"/>
        <v/>
      </c>
      <c r="AZ94" s="14" t="str">
        <f t="shared" si="11"/>
        <v/>
      </c>
      <c r="BB94" s="14" t="str">
        <f t="shared" si="12"/>
        <v/>
      </c>
      <c r="BD94" s="14" t="str">
        <f t="shared" si="13"/>
        <v/>
      </c>
      <c r="BF94" s="14" t="str">
        <f t="shared" si="14"/>
        <v/>
      </c>
      <c r="BH94" s="14" t="str">
        <f t="shared" si="15"/>
        <v/>
      </c>
      <c r="BJ94" s="14" t="str">
        <f t="shared" si="16"/>
        <v/>
      </c>
    </row>
    <row r="95" spans="13:62" x14ac:dyDescent="0.3">
      <c r="M95" s="14">
        <v>1.43</v>
      </c>
      <c r="N95" s="14" t="str">
        <f>IFERROR(VLOOKUP(M95,'CRUCE RIESGOS'!$C$8:$D$160,2,FALSE),"")</f>
        <v/>
      </c>
      <c r="O95" s="14">
        <v>2.4300000000000099</v>
      </c>
      <c r="P95" s="14" t="str">
        <f>IFERROR(VLOOKUP(O95,'CRUCE RIESGOS'!$C$8:$D$160,2,FALSE),"")</f>
        <v/>
      </c>
      <c r="Q95" s="14">
        <v>3.4300000000000201</v>
      </c>
      <c r="R95" s="14" t="str">
        <f>IFERROR(VLOOKUP(Q95,'CRUCE RIESGOS'!$C$8:$D$160,2,FALSE),"")</f>
        <v/>
      </c>
      <c r="S95" s="14">
        <v>4.4300000000000299</v>
      </c>
      <c r="T95" s="14" t="str">
        <f>IFERROR(VLOOKUP(S95,'CRUCE RIESGOS'!$C$8:$D$160,2,FALSE),"")</f>
        <v/>
      </c>
      <c r="U95" s="14">
        <v>5.4300000000000397</v>
      </c>
      <c r="V95" s="14" t="str">
        <f>IFERROR(VLOOKUP(U95,'CRUCE RIESGOS'!$C$8:$D$160,2,FALSE),"")</f>
        <v/>
      </c>
      <c r="W95" s="14">
        <v>6.4300000000000503</v>
      </c>
      <c r="X95" s="14" t="str">
        <f>IFERROR(VLOOKUP(W95,'CRUCE RIESGOS'!$C$8:$D$160,2,FALSE),"")</f>
        <v/>
      </c>
      <c r="Y95" s="14">
        <v>7.4300000000000601</v>
      </c>
      <c r="Z95" s="14" t="str">
        <f>IFERROR(VLOOKUP(Y95,'CRUCE RIESGOS'!$C$8:$D$160,2,FALSE),"")</f>
        <v/>
      </c>
      <c r="AA95" s="14">
        <v>8.4300000000000708</v>
      </c>
      <c r="AB95" s="14" t="str">
        <f>IFERROR(VLOOKUP(AA95,'CRUCE RIESGOS'!$C$8:$D$160,2,FALSE),"")</f>
        <v/>
      </c>
      <c r="AC95" s="14">
        <v>9.4300000000000797</v>
      </c>
      <c r="AD95" s="14" t="str">
        <f>IFERROR(VLOOKUP(AC95,'CRUCE RIESGOS'!$C$8:$D$160,2,FALSE),"")</f>
        <v/>
      </c>
      <c r="AE95" s="14">
        <v>10.430000000000099</v>
      </c>
      <c r="AF95" s="14" t="str">
        <f>IFERROR(VLOOKUP(AE95,'CRUCE RIESGOS'!$C$8:$D$160,2,FALSE),"")</f>
        <v/>
      </c>
      <c r="AG95" s="14">
        <v>11.430000000000099</v>
      </c>
      <c r="AH95" s="14" t="str">
        <f>IFERROR(VLOOKUP(AG95,'CRUCE RIESGOS'!$C$8:$D$160,2,FALSE),"")</f>
        <v/>
      </c>
      <c r="AI95" s="14">
        <v>12.430000000000099</v>
      </c>
      <c r="AJ95" s="14" t="str">
        <f>IFERROR(VLOOKUP(AI95,'CRUCE RIESGOS'!$C$8:$D$160,2,FALSE),"")</f>
        <v/>
      </c>
      <c r="AK95" s="14">
        <v>13.430000000000099</v>
      </c>
      <c r="AL95" s="14" t="str">
        <f>IFERROR(VLOOKUP(AK95,'CRUCE RIESGOS'!$C$8:$D$160,2,FALSE),"")</f>
        <v/>
      </c>
      <c r="AM95" s="14">
        <v>14.430000000000099</v>
      </c>
      <c r="AN95" s="14" t="str">
        <f>IFERROR(VLOOKUP(AM95,'CRUCE RIESGOS'!$C$8:$D$160,2,FALSE),"")</f>
        <v/>
      </c>
      <c r="AO95" s="14">
        <v>15.430000000000099</v>
      </c>
      <c r="AP95" s="14" t="str">
        <f>IFERROR(VLOOKUP(AO95,'CRUCE RIESGOS'!$C$8:$D$160,2,FALSE),"")</f>
        <v/>
      </c>
      <c r="AQ95" s="14">
        <v>16.430000000000099</v>
      </c>
      <c r="AR95" s="14" t="str">
        <f>IFERROR(VLOOKUP(AQ95,'CRUCE RIESGOS'!$C$8:$D$160,2,FALSE),"")</f>
        <v/>
      </c>
      <c r="AS95" s="14">
        <v>17.430000000000199</v>
      </c>
      <c r="AT95" s="14" t="str">
        <f>IFERROR(VLOOKUP(AS95,'CRUCE RIESGOS'!$C$8:$D$160,2,FALSE),"")</f>
        <v/>
      </c>
      <c r="AU95" s="14">
        <v>18.430000000000199</v>
      </c>
      <c r="AV95" s="14" t="str">
        <f>IFERROR(VLOOKUP(AU95,'CRUCE RIESGOS'!$C$8:$D$160,2,FALSE),"")</f>
        <v/>
      </c>
      <c r="AW95" s="14">
        <v>19.430000000000199</v>
      </c>
      <c r="AX95" s="14" t="str">
        <f>IFERROR(VLOOKUP(AW95,'CRUCE RIESGOS'!$C$8:$D$160,2,FALSE),"")</f>
        <v/>
      </c>
      <c r="AY95" s="14">
        <v>20.430000000000199</v>
      </c>
      <c r="AZ95" s="14" t="str">
        <f>IFERROR(VLOOKUP(AY95,'CRUCE RIESGOS'!$C$8:$D$160,2,FALSE),"")</f>
        <v/>
      </c>
      <c r="BA95" s="14">
        <v>21.430000000000199</v>
      </c>
      <c r="BB95" s="14" t="str">
        <f>IFERROR(VLOOKUP(BA95,'CRUCE RIESGOS'!$C$8:$D$160,2,FALSE),"")</f>
        <v/>
      </c>
      <c r="BC95" s="14">
        <v>22.430000000000199</v>
      </c>
      <c r="BD95" s="14" t="str">
        <f>IFERROR(VLOOKUP(BC95,'CRUCE RIESGOS'!$C$8:$D$160,2,FALSE),"")</f>
        <v/>
      </c>
      <c r="BE95" s="14">
        <v>23.430000000000199</v>
      </c>
      <c r="BF95" s="14" t="str">
        <f>IFERROR(VLOOKUP(BE95,'CRUCE RIESGOS'!$C$8:$D$160,2,FALSE),"")</f>
        <v/>
      </c>
      <c r="BG95" s="14">
        <v>24.430000000000199</v>
      </c>
      <c r="BH95" s="14" t="str">
        <f>IFERROR(VLOOKUP(BG95,'CRUCE RIESGOS'!$C$8:$D$160,2,FALSE),"")</f>
        <v/>
      </c>
      <c r="BI95" s="14">
        <v>25.430000000000199</v>
      </c>
      <c r="BJ95" s="14" t="str">
        <f>IFERROR(VLOOKUP(BI95,'CRUCE RIESGOS'!$C$8:$D$160,2,FALSE),"")</f>
        <v/>
      </c>
    </row>
    <row r="96" spans="13:62" x14ac:dyDescent="0.3">
      <c r="N96" s="14" t="str">
        <f t="shared" si="0"/>
        <v/>
      </c>
      <c r="P96" s="14" t="str">
        <f>IF(P97&lt;&gt;""," -R","")</f>
        <v/>
      </c>
      <c r="R96" s="14" t="str">
        <f>IF(R97&lt;&gt;""," -R","")</f>
        <v/>
      </c>
      <c r="T96" s="14" t="str">
        <f>IF(T97&lt;&gt;""," -R","")</f>
        <v/>
      </c>
      <c r="V96" s="14" t="str">
        <f>IF(V97&lt;&gt;""," -R","")</f>
        <v/>
      </c>
      <c r="X96" s="14" t="str">
        <f>IF(X97&lt;&gt;""," -R","")</f>
        <v/>
      </c>
      <c r="Z96" s="14" t="str">
        <f>IF(Z97&lt;&gt;""," -R","")</f>
        <v/>
      </c>
      <c r="AB96" s="14" t="str">
        <f>IF(AB97&lt;&gt;""," -R","")</f>
        <v/>
      </c>
      <c r="AD96" s="14" t="str">
        <f>IF(AD97&lt;&gt;""," -R","")</f>
        <v/>
      </c>
      <c r="AF96" s="14" t="str">
        <f t="shared" si="1"/>
        <v/>
      </c>
      <c r="AH96" s="14" t="str">
        <f t="shared" si="2"/>
        <v/>
      </c>
      <c r="AJ96" s="14" t="str">
        <f t="shared" si="3"/>
        <v/>
      </c>
      <c r="AL96" s="14" t="str">
        <f t="shared" si="4"/>
        <v/>
      </c>
      <c r="AN96" s="14" t="str">
        <f t="shared" si="5"/>
        <v/>
      </c>
      <c r="AP96" s="14" t="str">
        <f t="shared" si="6"/>
        <v/>
      </c>
      <c r="AR96" s="14" t="str">
        <f t="shared" si="7"/>
        <v/>
      </c>
      <c r="AT96" s="14" t="str">
        <f t="shared" si="8"/>
        <v/>
      </c>
      <c r="AV96" s="14" t="str">
        <f t="shared" si="9"/>
        <v/>
      </c>
      <c r="AX96" s="14" t="str">
        <f t="shared" si="10"/>
        <v/>
      </c>
      <c r="AZ96" s="14" t="str">
        <f t="shared" si="11"/>
        <v/>
      </c>
      <c r="BB96" s="14" t="str">
        <f t="shared" si="12"/>
        <v/>
      </c>
      <c r="BD96" s="14" t="str">
        <f t="shared" si="13"/>
        <v/>
      </c>
      <c r="BF96" s="14" t="str">
        <f t="shared" si="14"/>
        <v/>
      </c>
      <c r="BH96" s="14" t="str">
        <f t="shared" si="15"/>
        <v/>
      </c>
      <c r="BJ96" s="14" t="str">
        <f t="shared" si="16"/>
        <v/>
      </c>
    </row>
    <row r="97" spans="13:62" x14ac:dyDescent="0.3">
      <c r="M97" s="14">
        <v>1.44</v>
      </c>
      <c r="N97" s="14" t="str">
        <f>IFERROR(VLOOKUP(M97,'CRUCE RIESGOS'!$C$8:$D$160,2,FALSE),"")</f>
        <v/>
      </c>
      <c r="O97" s="14">
        <v>2.4400000000000102</v>
      </c>
      <c r="P97" s="14" t="str">
        <f>IFERROR(VLOOKUP(O97,'CRUCE RIESGOS'!$C$8:$D$160,2,FALSE),"")</f>
        <v/>
      </c>
      <c r="Q97" s="14">
        <v>3.4400000000000199</v>
      </c>
      <c r="R97" s="14" t="str">
        <f>IFERROR(VLOOKUP(Q97,'CRUCE RIESGOS'!$C$8:$D$160,2,FALSE),"")</f>
        <v/>
      </c>
      <c r="S97" s="14">
        <v>4.4400000000000297</v>
      </c>
      <c r="T97" s="14" t="str">
        <f>IFERROR(VLOOKUP(S97,'CRUCE RIESGOS'!$C$8:$D$160,2,FALSE),"")</f>
        <v/>
      </c>
      <c r="U97" s="14">
        <v>5.4400000000000404</v>
      </c>
      <c r="V97" s="14" t="str">
        <f>IFERROR(VLOOKUP(U97,'CRUCE RIESGOS'!$C$8:$D$160,2,FALSE),"")</f>
        <v/>
      </c>
      <c r="W97" s="14">
        <v>6.4400000000000501</v>
      </c>
      <c r="X97" s="14" t="str">
        <f>IFERROR(VLOOKUP(W97,'CRUCE RIESGOS'!$C$8:$D$160,2,FALSE),"")</f>
        <v/>
      </c>
      <c r="Y97" s="14">
        <v>7.4400000000000599</v>
      </c>
      <c r="Z97" s="14" t="str">
        <f>IFERROR(VLOOKUP(Y97,'CRUCE RIESGOS'!$C$8:$D$160,2,FALSE),"")</f>
        <v/>
      </c>
      <c r="AA97" s="14">
        <v>8.4400000000000706</v>
      </c>
      <c r="AB97" s="14" t="str">
        <f>IFERROR(VLOOKUP(AA97,'CRUCE RIESGOS'!$C$8:$D$160,2,FALSE),"")</f>
        <v/>
      </c>
      <c r="AC97" s="14">
        <v>9.4400000000000794</v>
      </c>
      <c r="AD97" s="14" t="str">
        <f>IFERROR(VLOOKUP(AC97,'CRUCE RIESGOS'!$C$8:$D$160,2,FALSE),"")</f>
        <v/>
      </c>
      <c r="AE97" s="14">
        <v>10.440000000000101</v>
      </c>
      <c r="AF97" s="14" t="str">
        <f>IFERROR(VLOOKUP(AE97,'CRUCE RIESGOS'!$C$8:$D$160,2,FALSE),"")</f>
        <v/>
      </c>
      <c r="AG97" s="14">
        <v>11.440000000000101</v>
      </c>
      <c r="AH97" s="14" t="str">
        <f>IFERROR(VLOOKUP(AG97,'CRUCE RIESGOS'!$C$8:$D$160,2,FALSE),"")</f>
        <v/>
      </c>
      <c r="AI97" s="14">
        <v>12.440000000000101</v>
      </c>
      <c r="AJ97" s="14" t="str">
        <f>IFERROR(VLOOKUP(AI97,'CRUCE RIESGOS'!$C$8:$D$160,2,FALSE),"")</f>
        <v/>
      </c>
      <c r="AK97" s="14">
        <v>13.440000000000101</v>
      </c>
      <c r="AL97" s="14" t="str">
        <f>IFERROR(VLOOKUP(AK97,'CRUCE RIESGOS'!$C$8:$D$160,2,FALSE),"")</f>
        <v/>
      </c>
      <c r="AM97" s="14">
        <v>14.440000000000101</v>
      </c>
      <c r="AN97" s="14" t="str">
        <f>IFERROR(VLOOKUP(AM97,'CRUCE RIESGOS'!$C$8:$D$160,2,FALSE),"")</f>
        <v/>
      </c>
      <c r="AO97" s="14">
        <v>15.440000000000101</v>
      </c>
      <c r="AP97" s="14" t="str">
        <f>IFERROR(VLOOKUP(AO97,'CRUCE RIESGOS'!$C$8:$D$160,2,FALSE),"")</f>
        <v/>
      </c>
      <c r="AQ97" s="14">
        <v>16.4400000000002</v>
      </c>
      <c r="AR97" s="14" t="str">
        <f>IFERROR(VLOOKUP(AQ97,'CRUCE RIESGOS'!$C$8:$D$160,2,FALSE),"")</f>
        <v/>
      </c>
      <c r="AS97" s="14">
        <v>17.4400000000002</v>
      </c>
      <c r="AT97" s="14" t="str">
        <f>IFERROR(VLOOKUP(AS97,'CRUCE RIESGOS'!$C$8:$D$160,2,FALSE),"")</f>
        <v/>
      </c>
      <c r="AU97" s="14">
        <v>18.4400000000002</v>
      </c>
      <c r="AV97" s="14" t="str">
        <f>IFERROR(VLOOKUP(AU97,'CRUCE RIESGOS'!$C$8:$D$160,2,FALSE),"")</f>
        <v/>
      </c>
      <c r="AW97" s="14">
        <v>19.4400000000002</v>
      </c>
      <c r="AX97" s="14" t="str">
        <f>IFERROR(VLOOKUP(AW97,'CRUCE RIESGOS'!$C$8:$D$160,2,FALSE),"")</f>
        <v/>
      </c>
      <c r="AY97" s="14">
        <v>20.4400000000002</v>
      </c>
      <c r="AZ97" s="14" t="str">
        <f>IFERROR(VLOOKUP(AY97,'CRUCE RIESGOS'!$C$8:$D$160,2,FALSE),"")</f>
        <v/>
      </c>
      <c r="BA97" s="14">
        <v>21.4400000000002</v>
      </c>
      <c r="BB97" s="14" t="str">
        <f>IFERROR(VLOOKUP(BA97,'CRUCE RIESGOS'!$C$8:$D$160,2,FALSE),"")</f>
        <v/>
      </c>
      <c r="BC97" s="14">
        <v>22.4400000000002</v>
      </c>
      <c r="BD97" s="14" t="str">
        <f>IFERROR(VLOOKUP(BC97,'CRUCE RIESGOS'!$C$8:$D$160,2,FALSE),"")</f>
        <v/>
      </c>
      <c r="BE97" s="14">
        <v>23.4400000000002</v>
      </c>
      <c r="BF97" s="14" t="str">
        <f>IFERROR(VLOOKUP(BE97,'CRUCE RIESGOS'!$C$8:$D$160,2,FALSE),"")</f>
        <v/>
      </c>
      <c r="BG97" s="14">
        <v>24.4400000000002</v>
      </c>
      <c r="BH97" s="14" t="str">
        <f>IFERROR(VLOOKUP(BG97,'CRUCE RIESGOS'!$C$8:$D$160,2,FALSE),"")</f>
        <v/>
      </c>
      <c r="BI97" s="14">
        <v>25.4400000000002</v>
      </c>
      <c r="BJ97" s="14" t="str">
        <f>IFERROR(VLOOKUP(BI97,'CRUCE RIESGOS'!$C$8:$D$160,2,FALSE),"")</f>
        <v/>
      </c>
    </row>
    <row r="98" spans="13:62" x14ac:dyDescent="0.3">
      <c r="N98" s="14" t="str">
        <f t="shared" si="0"/>
        <v/>
      </c>
      <c r="P98" s="14" t="str">
        <f>IF(P99&lt;&gt;""," -R","")</f>
        <v/>
      </c>
      <c r="R98" s="14" t="str">
        <f>IF(R99&lt;&gt;""," -R","")</f>
        <v/>
      </c>
      <c r="T98" s="14" t="str">
        <f>IF(T99&lt;&gt;""," -R","")</f>
        <v/>
      </c>
      <c r="V98" s="14" t="str">
        <f>IF(V99&lt;&gt;""," -R","")</f>
        <v/>
      </c>
      <c r="X98" s="14" t="str">
        <f>IF(X99&lt;&gt;""," -R","")</f>
        <v/>
      </c>
      <c r="Z98" s="14" t="str">
        <f>IF(Z99&lt;&gt;""," -R","")</f>
        <v/>
      </c>
      <c r="AB98" s="14" t="str">
        <f>IF(AB99&lt;&gt;""," -R","")</f>
        <v/>
      </c>
      <c r="AD98" s="14" t="str">
        <f>IF(AD99&lt;&gt;""," -R","")</f>
        <v/>
      </c>
      <c r="AF98" s="14" t="str">
        <f t="shared" si="1"/>
        <v/>
      </c>
      <c r="AH98" s="14" t="str">
        <f t="shared" si="2"/>
        <v/>
      </c>
      <c r="AJ98" s="14" t="str">
        <f t="shared" si="3"/>
        <v/>
      </c>
      <c r="AL98" s="14" t="str">
        <f t="shared" si="4"/>
        <v/>
      </c>
      <c r="AN98" s="14" t="str">
        <f t="shared" si="5"/>
        <v/>
      </c>
      <c r="AP98" s="14" t="str">
        <f t="shared" si="6"/>
        <v/>
      </c>
      <c r="AR98" s="14" t="str">
        <f t="shared" si="7"/>
        <v/>
      </c>
      <c r="AT98" s="14" t="str">
        <f t="shared" si="8"/>
        <v/>
      </c>
      <c r="AV98" s="14" t="str">
        <f t="shared" si="9"/>
        <v/>
      </c>
      <c r="AX98" s="14" t="str">
        <f t="shared" si="10"/>
        <v/>
      </c>
      <c r="AZ98" s="14" t="str">
        <f t="shared" si="11"/>
        <v/>
      </c>
      <c r="BB98" s="14" t="str">
        <f t="shared" si="12"/>
        <v/>
      </c>
      <c r="BD98" s="14" t="str">
        <f t="shared" si="13"/>
        <v/>
      </c>
      <c r="BF98" s="14" t="str">
        <f t="shared" si="14"/>
        <v/>
      </c>
      <c r="BH98" s="14" t="str">
        <f t="shared" si="15"/>
        <v/>
      </c>
      <c r="BJ98" s="14" t="str">
        <f t="shared" si="16"/>
        <v/>
      </c>
    </row>
    <row r="99" spans="13:62" x14ac:dyDescent="0.3">
      <c r="M99" s="14">
        <v>1.45</v>
      </c>
      <c r="N99" s="14" t="str">
        <f>IFERROR(VLOOKUP(M99,'CRUCE RIESGOS'!$C$8:$D$160,2,FALSE),"")</f>
        <v/>
      </c>
      <c r="O99" s="14">
        <v>2.4500000000000099</v>
      </c>
      <c r="P99" s="14" t="str">
        <f>IFERROR(VLOOKUP(O99,'CRUCE RIESGOS'!$C$8:$D$160,2,FALSE),"")</f>
        <v/>
      </c>
      <c r="Q99" s="14">
        <v>3.4500000000000202</v>
      </c>
      <c r="R99" s="14" t="str">
        <f>IFERROR(VLOOKUP(Q99,'CRUCE RIESGOS'!$C$8:$D$160,2,FALSE),"")</f>
        <v/>
      </c>
      <c r="S99" s="14">
        <v>4.4500000000000304</v>
      </c>
      <c r="T99" s="14" t="str">
        <f>IFERROR(VLOOKUP(S99,'CRUCE RIESGOS'!$C$8:$D$160,2,FALSE),"")</f>
        <v/>
      </c>
      <c r="U99" s="14">
        <v>5.4500000000000401</v>
      </c>
      <c r="V99" s="14" t="str">
        <f>IFERROR(VLOOKUP(U99,'CRUCE RIESGOS'!$C$8:$D$160,2,FALSE),"")</f>
        <v/>
      </c>
      <c r="W99" s="14">
        <v>6.4500000000000499</v>
      </c>
      <c r="X99" s="14" t="str">
        <f>IFERROR(VLOOKUP(W99,'CRUCE RIESGOS'!$C$8:$D$160,2,FALSE),"")</f>
        <v/>
      </c>
      <c r="Y99" s="14">
        <v>7.4500000000000597</v>
      </c>
      <c r="Z99" s="14" t="str">
        <f>IFERROR(VLOOKUP(Y99,'CRUCE RIESGOS'!$C$8:$D$160,2,FALSE),"")</f>
        <v/>
      </c>
      <c r="AA99" s="14">
        <v>8.4500000000000703</v>
      </c>
      <c r="AB99" s="14" t="str">
        <f>IFERROR(VLOOKUP(AA99,'CRUCE RIESGOS'!$C$8:$D$160,2,FALSE),"")</f>
        <v/>
      </c>
      <c r="AC99" s="14">
        <v>9.4500000000000792</v>
      </c>
      <c r="AD99" s="14" t="str">
        <f>IFERROR(VLOOKUP(AC99,'CRUCE RIESGOS'!$C$8:$D$160,2,FALSE),"")</f>
        <v/>
      </c>
      <c r="AE99" s="14">
        <v>10.450000000000101</v>
      </c>
      <c r="AF99" s="14" t="str">
        <f>IFERROR(VLOOKUP(AE99,'CRUCE RIESGOS'!$C$8:$D$160,2,FALSE),"")</f>
        <v/>
      </c>
      <c r="AG99" s="14">
        <v>11.450000000000101</v>
      </c>
      <c r="AH99" s="14" t="str">
        <f>IFERROR(VLOOKUP(AG99,'CRUCE RIESGOS'!$C$8:$D$160,2,FALSE),"")</f>
        <v/>
      </c>
      <c r="AI99" s="14">
        <v>12.450000000000101</v>
      </c>
      <c r="AJ99" s="14" t="str">
        <f>IFERROR(VLOOKUP(AI99,'CRUCE RIESGOS'!$C$8:$D$160,2,FALSE),"")</f>
        <v/>
      </c>
      <c r="AK99" s="14">
        <v>13.450000000000101</v>
      </c>
      <c r="AL99" s="14" t="str">
        <f>IFERROR(VLOOKUP(AK99,'CRUCE RIESGOS'!$C$8:$D$160,2,FALSE),"")</f>
        <v/>
      </c>
      <c r="AM99" s="14">
        <v>14.450000000000101</v>
      </c>
      <c r="AN99" s="14" t="str">
        <f>IFERROR(VLOOKUP(AM99,'CRUCE RIESGOS'!$C$8:$D$160,2,FALSE),"")</f>
        <v/>
      </c>
      <c r="AO99" s="14">
        <v>15.450000000000101</v>
      </c>
      <c r="AP99" s="14" t="str">
        <f>IFERROR(VLOOKUP(AO99,'CRUCE RIESGOS'!$C$8:$D$160,2,FALSE),"")</f>
        <v/>
      </c>
      <c r="AQ99" s="14">
        <v>16.450000000000099</v>
      </c>
      <c r="AR99" s="14" t="str">
        <f>IFERROR(VLOOKUP(AQ99,'CRUCE RIESGOS'!$C$8:$D$160,2,FALSE),"")</f>
        <v/>
      </c>
      <c r="AS99" s="14">
        <v>17.450000000000198</v>
      </c>
      <c r="AT99" s="14" t="str">
        <f>IFERROR(VLOOKUP(AS99,'CRUCE RIESGOS'!$C$8:$D$160,2,FALSE),"")</f>
        <v/>
      </c>
      <c r="AU99" s="14">
        <v>18.450000000000198</v>
      </c>
      <c r="AV99" s="14" t="str">
        <f>IFERROR(VLOOKUP(AU99,'CRUCE RIESGOS'!$C$8:$D$160,2,FALSE),"")</f>
        <v/>
      </c>
      <c r="AW99" s="14">
        <v>19.450000000000198</v>
      </c>
      <c r="AX99" s="14" t="str">
        <f>IFERROR(VLOOKUP(AW99,'CRUCE RIESGOS'!$C$8:$D$160,2,FALSE),"")</f>
        <v/>
      </c>
      <c r="AY99" s="14">
        <v>20.450000000000198</v>
      </c>
      <c r="AZ99" s="14" t="str">
        <f>IFERROR(VLOOKUP(AY99,'CRUCE RIESGOS'!$C$8:$D$160,2,FALSE),"")</f>
        <v/>
      </c>
      <c r="BA99" s="14">
        <v>21.450000000000198</v>
      </c>
      <c r="BB99" s="14" t="str">
        <f>IFERROR(VLOOKUP(BA99,'CRUCE RIESGOS'!$C$8:$D$160,2,FALSE),"")</f>
        <v/>
      </c>
      <c r="BC99" s="14">
        <v>22.450000000000198</v>
      </c>
      <c r="BD99" s="14" t="str">
        <f>IFERROR(VLOOKUP(BC99,'CRUCE RIESGOS'!$C$8:$D$160,2,FALSE),"")</f>
        <v/>
      </c>
      <c r="BE99" s="14">
        <v>23.450000000000198</v>
      </c>
      <c r="BF99" s="14" t="str">
        <f>IFERROR(VLOOKUP(BE99,'CRUCE RIESGOS'!$C$8:$D$160,2,FALSE),"")</f>
        <v/>
      </c>
      <c r="BG99" s="14">
        <v>24.450000000000198</v>
      </c>
      <c r="BH99" s="14" t="str">
        <f>IFERROR(VLOOKUP(BG99,'CRUCE RIESGOS'!$C$8:$D$160,2,FALSE),"")</f>
        <v/>
      </c>
      <c r="BI99" s="14">
        <v>25.450000000000198</v>
      </c>
      <c r="BJ99" s="14" t="str">
        <f>IFERROR(VLOOKUP(BI99,'CRUCE RIESGOS'!$C$8:$D$160,2,FALSE),"")</f>
        <v/>
      </c>
    </row>
    <row r="100" spans="13:62" x14ac:dyDescent="0.3">
      <c r="N100" s="14" t="str">
        <f t="shared" si="0"/>
        <v/>
      </c>
      <c r="P100" s="14" t="str">
        <f>IF(P101&lt;&gt;""," -R","")</f>
        <v/>
      </c>
      <c r="R100" s="14" t="str">
        <f>IF(R101&lt;&gt;""," -R","")</f>
        <v/>
      </c>
      <c r="T100" s="14" t="str">
        <f>IF(T101&lt;&gt;""," -R","")</f>
        <v/>
      </c>
      <c r="V100" s="14" t="str">
        <f>IF(V101&lt;&gt;""," -R","")</f>
        <v/>
      </c>
      <c r="X100" s="14" t="str">
        <f>IF(X101&lt;&gt;""," -R","")</f>
        <v/>
      </c>
      <c r="Z100" s="14" t="str">
        <f>IF(Z101&lt;&gt;""," -R","")</f>
        <v/>
      </c>
      <c r="AB100" s="14" t="str">
        <f>IF(AB101&lt;&gt;""," -R","")</f>
        <v/>
      </c>
      <c r="AD100" s="14" t="str">
        <f>IF(AD101&lt;&gt;""," -R","")</f>
        <v/>
      </c>
      <c r="AF100" s="14" t="str">
        <f t="shared" si="1"/>
        <v/>
      </c>
      <c r="AH100" s="14" t="str">
        <f t="shared" si="2"/>
        <v/>
      </c>
      <c r="AJ100" s="14" t="str">
        <f t="shared" si="3"/>
        <v/>
      </c>
      <c r="AL100" s="14" t="str">
        <f t="shared" si="4"/>
        <v/>
      </c>
      <c r="AN100" s="14" t="str">
        <f t="shared" si="5"/>
        <v/>
      </c>
      <c r="AP100" s="14" t="str">
        <f t="shared" si="6"/>
        <v/>
      </c>
      <c r="AR100" s="14" t="str">
        <f t="shared" si="7"/>
        <v/>
      </c>
      <c r="AT100" s="14" t="str">
        <f t="shared" si="8"/>
        <v/>
      </c>
      <c r="AV100" s="14" t="str">
        <f t="shared" si="9"/>
        <v/>
      </c>
      <c r="AX100" s="14" t="str">
        <f t="shared" si="10"/>
        <v/>
      </c>
      <c r="AZ100" s="14" t="str">
        <f t="shared" si="11"/>
        <v/>
      </c>
      <c r="BB100" s="14" t="str">
        <f t="shared" si="12"/>
        <v/>
      </c>
      <c r="BD100" s="14" t="str">
        <f t="shared" si="13"/>
        <v/>
      </c>
      <c r="BF100" s="14" t="str">
        <f t="shared" si="14"/>
        <v/>
      </c>
      <c r="BH100" s="14" t="str">
        <f t="shared" si="15"/>
        <v/>
      </c>
      <c r="BJ100" s="14" t="str">
        <f t="shared" si="16"/>
        <v/>
      </c>
    </row>
    <row r="101" spans="13:62" x14ac:dyDescent="0.3">
      <c r="M101" s="14">
        <v>1.46</v>
      </c>
      <c r="N101" s="14" t="str">
        <f>IFERROR(VLOOKUP(M101,'CRUCE RIESGOS'!$C$8:$D$160,2,FALSE),"")</f>
        <v/>
      </c>
      <c r="O101" s="14">
        <v>2.4600000000000102</v>
      </c>
      <c r="P101" s="14" t="str">
        <f>IFERROR(VLOOKUP(O101,'CRUCE RIESGOS'!$C$8:$D$160,2,FALSE),"")</f>
        <v/>
      </c>
      <c r="Q101" s="14">
        <v>3.4600000000000199</v>
      </c>
      <c r="R101" s="14" t="str">
        <f>IFERROR(VLOOKUP(Q101,'CRUCE RIESGOS'!$C$8:$D$160,2,FALSE),"")</f>
        <v/>
      </c>
      <c r="S101" s="14">
        <v>4.4600000000000302</v>
      </c>
      <c r="T101" s="14" t="str">
        <f>IFERROR(VLOOKUP(S101,'CRUCE RIESGOS'!$C$8:$D$160,2,FALSE),"")</f>
        <v/>
      </c>
      <c r="U101" s="14">
        <v>5.4600000000000399</v>
      </c>
      <c r="V101" s="14" t="str">
        <f>IFERROR(VLOOKUP(U101,'CRUCE RIESGOS'!$C$8:$D$160,2,FALSE),"")</f>
        <v/>
      </c>
      <c r="W101" s="14">
        <v>6.4600000000000497</v>
      </c>
      <c r="X101" s="14" t="str">
        <f>IFERROR(VLOOKUP(W101,'CRUCE RIESGOS'!$C$8:$D$160,2,FALSE),"")</f>
        <v/>
      </c>
      <c r="Y101" s="14">
        <v>7.4600000000000604</v>
      </c>
      <c r="Z101" s="14" t="str">
        <f>IFERROR(VLOOKUP(Y101,'CRUCE RIESGOS'!$C$8:$D$160,2,FALSE),"")</f>
        <v/>
      </c>
      <c r="AA101" s="14">
        <v>8.4600000000000701</v>
      </c>
      <c r="AB101" s="14" t="str">
        <f>IFERROR(VLOOKUP(AA101,'CRUCE RIESGOS'!$C$8:$D$160,2,FALSE),"")</f>
        <v/>
      </c>
      <c r="AC101" s="14">
        <v>9.4600000000000808</v>
      </c>
      <c r="AD101" s="14" t="str">
        <f>IFERROR(VLOOKUP(AC101,'CRUCE RIESGOS'!$C$8:$D$160,2,FALSE),"")</f>
        <v/>
      </c>
      <c r="AE101" s="14">
        <v>10.4600000000001</v>
      </c>
      <c r="AF101" s="14" t="str">
        <f>IFERROR(VLOOKUP(AE101,'CRUCE RIESGOS'!$C$8:$D$160,2,FALSE),"")</f>
        <v/>
      </c>
      <c r="AG101" s="14">
        <v>11.4600000000001</v>
      </c>
      <c r="AH101" s="14" t="str">
        <f>IFERROR(VLOOKUP(AG101,'CRUCE RIESGOS'!$C$8:$D$160,2,FALSE),"")</f>
        <v/>
      </c>
      <c r="AI101" s="14">
        <v>12.4600000000001</v>
      </c>
      <c r="AJ101" s="14" t="str">
        <f>IFERROR(VLOOKUP(AI101,'CRUCE RIESGOS'!$C$8:$D$160,2,FALSE),"")</f>
        <v/>
      </c>
      <c r="AK101" s="14">
        <v>13.4600000000001</v>
      </c>
      <c r="AL101" s="14" t="str">
        <f>IFERROR(VLOOKUP(AK101,'CRUCE RIESGOS'!$C$8:$D$160,2,FALSE),"")</f>
        <v/>
      </c>
      <c r="AM101" s="14">
        <v>14.4600000000001</v>
      </c>
      <c r="AN101" s="14" t="str">
        <f>IFERROR(VLOOKUP(AM101,'CRUCE RIESGOS'!$C$8:$D$160,2,FALSE),"")</f>
        <v/>
      </c>
      <c r="AO101" s="14">
        <v>15.4600000000001</v>
      </c>
      <c r="AP101" s="14" t="str">
        <f>IFERROR(VLOOKUP(AO101,'CRUCE RIESGOS'!$C$8:$D$160,2,FALSE),"")</f>
        <v/>
      </c>
      <c r="AQ101" s="14">
        <v>16.4600000000002</v>
      </c>
      <c r="AR101" s="14" t="str">
        <f>IFERROR(VLOOKUP(AQ101,'CRUCE RIESGOS'!$C$8:$D$160,2,FALSE),"")</f>
        <v/>
      </c>
      <c r="AS101" s="14">
        <v>17.4600000000002</v>
      </c>
      <c r="AT101" s="14" t="str">
        <f>IFERROR(VLOOKUP(AS101,'CRUCE RIESGOS'!$C$8:$D$160,2,FALSE),"")</f>
        <v/>
      </c>
      <c r="AU101" s="14">
        <v>18.4600000000002</v>
      </c>
      <c r="AV101" s="14" t="str">
        <f>IFERROR(VLOOKUP(AU101,'CRUCE RIESGOS'!$C$8:$D$160,2,FALSE),"")</f>
        <v/>
      </c>
      <c r="AW101" s="14">
        <v>19.4600000000002</v>
      </c>
      <c r="AX101" s="14" t="str">
        <f>IFERROR(VLOOKUP(AW101,'CRUCE RIESGOS'!$C$8:$D$160,2,FALSE),"")</f>
        <v/>
      </c>
      <c r="AY101" s="14">
        <v>20.4600000000002</v>
      </c>
      <c r="AZ101" s="14" t="str">
        <f>IFERROR(VLOOKUP(AY101,'CRUCE RIESGOS'!$C$8:$D$160,2,FALSE),"")</f>
        <v/>
      </c>
      <c r="BA101" s="14">
        <v>21.4600000000002</v>
      </c>
      <c r="BB101" s="14" t="str">
        <f>IFERROR(VLOOKUP(BA101,'CRUCE RIESGOS'!$C$8:$D$160,2,FALSE),"")</f>
        <v/>
      </c>
      <c r="BC101" s="14">
        <v>22.4600000000002</v>
      </c>
      <c r="BD101" s="14" t="str">
        <f>IFERROR(VLOOKUP(BC101,'CRUCE RIESGOS'!$C$8:$D$160,2,FALSE),"")</f>
        <v/>
      </c>
      <c r="BE101" s="14">
        <v>23.4600000000002</v>
      </c>
      <c r="BF101" s="14" t="str">
        <f>IFERROR(VLOOKUP(BE101,'CRUCE RIESGOS'!$C$8:$D$160,2,FALSE),"")</f>
        <v/>
      </c>
      <c r="BG101" s="14">
        <v>24.4600000000002</v>
      </c>
      <c r="BH101" s="14" t="str">
        <f>IFERROR(VLOOKUP(BG101,'CRUCE RIESGOS'!$C$8:$D$160,2,FALSE),"")</f>
        <v/>
      </c>
      <c r="BI101" s="14">
        <v>25.4600000000002</v>
      </c>
      <c r="BJ101" s="14" t="str">
        <f>IFERROR(VLOOKUP(BI101,'CRUCE RIESGOS'!$C$8:$D$160,2,FALSE),"")</f>
        <v/>
      </c>
    </row>
    <row r="102" spans="13:62" x14ac:dyDescent="0.3">
      <c r="N102" s="14" t="str">
        <f t="shared" si="0"/>
        <v/>
      </c>
      <c r="P102" s="14" t="str">
        <f>IF(P103&lt;&gt;""," -R","")</f>
        <v/>
      </c>
      <c r="R102" s="14" t="str">
        <f>IF(R103&lt;&gt;""," -R","")</f>
        <v/>
      </c>
      <c r="T102" s="14" t="str">
        <f>IF(T103&lt;&gt;""," -R","")</f>
        <v/>
      </c>
      <c r="V102" s="14" t="str">
        <f>IF(V103&lt;&gt;""," -R","")</f>
        <v/>
      </c>
      <c r="X102" s="14" t="str">
        <f>IF(X103&lt;&gt;""," -R","")</f>
        <v/>
      </c>
      <c r="Z102" s="14" t="str">
        <f>IF(Z103&lt;&gt;""," -R","")</f>
        <v/>
      </c>
      <c r="AB102" s="14" t="str">
        <f>IF(AB103&lt;&gt;""," -R","")</f>
        <v/>
      </c>
      <c r="AD102" s="14" t="str">
        <f>IF(AD103&lt;&gt;""," -R","")</f>
        <v/>
      </c>
      <c r="AF102" s="14" t="str">
        <f t="shared" si="1"/>
        <v/>
      </c>
      <c r="AH102" s="14" t="str">
        <f t="shared" si="2"/>
        <v/>
      </c>
      <c r="AJ102" s="14" t="str">
        <f t="shared" si="3"/>
        <v/>
      </c>
      <c r="AL102" s="14" t="str">
        <f t="shared" si="4"/>
        <v/>
      </c>
      <c r="AN102" s="14" t="str">
        <f t="shared" si="5"/>
        <v/>
      </c>
      <c r="AP102" s="14" t="str">
        <f t="shared" si="6"/>
        <v/>
      </c>
      <c r="AR102" s="14" t="str">
        <f t="shared" si="7"/>
        <v/>
      </c>
      <c r="AT102" s="14" t="str">
        <f t="shared" si="8"/>
        <v/>
      </c>
      <c r="AV102" s="14" t="str">
        <f t="shared" si="9"/>
        <v/>
      </c>
      <c r="AX102" s="14" t="str">
        <f t="shared" si="10"/>
        <v/>
      </c>
      <c r="AZ102" s="14" t="str">
        <f t="shared" si="11"/>
        <v/>
      </c>
      <c r="BB102" s="14" t="str">
        <f t="shared" si="12"/>
        <v/>
      </c>
      <c r="BD102" s="14" t="str">
        <f t="shared" si="13"/>
        <v/>
      </c>
      <c r="BF102" s="14" t="str">
        <f t="shared" si="14"/>
        <v/>
      </c>
      <c r="BH102" s="14" t="str">
        <f t="shared" si="15"/>
        <v/>
      </c>
      <c r="BJ102" s="14" t="str">
        <f t="shared" si="16"/>
        <v/>
      </c>
    </row>
    <row r="103" spans="13:62" x14ac:dyDescent="0.3">
      <c r="M103" s="14">
        <v>1.47</v>
      </c>
      <c r="N103" s="14" t="str">
        <f>IFERROR(VLOOKUP(M103,'CRUCE RIESGOS'!$C$8:$D$160,2,FALSE),"")</f>
        <v/>
      </c>
      <c r="O103" s="14">
        <v>2.47000000000001</v>
      </c>
      <c r="P103" s="14" t="str">
        <f>IFERROR(VLOOKUP(O103,'CRUCE RIESGOS'!$C$8:$D$160,2,FALSE),"")</f>
        <v/>
      </c>
      <c r="Q103" s="14">
        <v>3.4700000000000202</v>
      </c>
      <c r="R103" s="14" t="str">
        <f>IFERROR(VLOOKUP(Q103,'CRUCE RIESGOS'!$C$8:$D$160,2,FALSE),"")</f>
        <v/>
      </c>
      <c r="S103" s="14">
        <v>4.4700000000000299</v>
      </c>
      <c r="T103" s="14" t="str">
        <f>IFERROR(VLOOKUP(S103,'CRUCE RIESGOS'!$C$8:$D$160,2,FALSE),"")</f>
        <v/>
      </c>
      <c r="U103" s="14">
        <v>5.4700000000000397</v>
      </c>
      <c r="V103" s="14" t="str">
        <f>IFERROR(VLOOKUP(U103,'CRUCE RIESGOS'!$C$8:$D$160,2,FALSE),"")</f>
        <v/>
      </c>
      <c r="W103" s="14">
        <v>6.4700000000000504</v>
      </c>
      <c r="X103" s="14" t="str">
        <f>IFERROR(VLOOKUP(W103,'CRUCE RIESGOS'!$C$8:$D$160,2,FALSE),"")</f>
        <v/>
      </c>
      <c r="Y103" s="14">
        <v>7.4700000000000601</v>
      </c>
      <c r="Z103" s="14" t="str">
        <f>IFERROR(VLOOKUP(Y103,'CRUCE RIESGOS'!$C$8:$D$160,2,FALSE),"")</f>
        <v/>
      </c>
      <c r="AA103" s="14">
        <v>8.4700000000000699</v>
      </c>
      <c r="AB103" s="14" t="str">
        <f>IFERROR(VLOOKUP(AA103,'CRUCE RIESGOS'!$C$8:$D$160,2,FALSE),"")</f>
        <v/>
      </c>
      <c r="AC103" s="14">
        <v>9.4700000000000806</v>
      </c>
      <c r="AD103" s="14" t="str">
        <f>IFERROR(VLOOKUP(AC103,'CRUCE RIESGOS'!$C$8:$D$160,2,FALSE),"")</f>
        <v/>
      </c>
      <c r="AE103" s="14">
        <v>10.4700000000001</v>
      </c>
      <c r="AF103" s="14" t="str">
        <f>IFERROR(VLOOKUP(AE103,'CRUCE RIESGOS'!$C$8:$D$160,2,FALSE),"")</f>
        <v/>
      </c>
      <c r="AG103" s="14">
        <v>11.4700000000001</v>
      </c>
      <c r="AH103" s="14" t="str">
        <f>IFERROR(VLOOKUP(AG103,'CRUCE RIESGOS'!$C$8:$D$160,2,FALSE),"")</f>
        <v/>
      </c>
      <c r="AI103" s="14">
        <v>12.4700000000001</v>
      </c>
      <c r="AJ103" s="14" t="str">
        <f>IFERROR(VLOOKUP(AI103,'CRUCE RIESGOS'!$C$8:$D$160,2,FALSE),"")</f>
        <v/>
      </c>
      <c r="AK103" s="14">
        <v>13.4700000000001</v>
      </c>
      <c r="AL103" s="14" t="str">
        <f>IFERROR(VLOOKUP(AK103,'CRUCE RIESGOS'!$C$8:$D$160,2,FALSE),"")</f>
        <v/>
      </c>
      <c r="AM103" s="14">
        <v>14.4700000000001</v>
      </c>
      <c r="AN103" s="14" t="str">
        <f>IFERROR(VLOOKUP(AM103,'CRUCE RIESGOS'!$C$8:$D$160,2,FALSE),"")</f>
        <v/>
      </c>
      <c r="AO103" s="14">
        <v>15.4700000000001</v>
      </c>
      <c r="AP103" s="14" t="str">
        <f>IFERROR(VLOOKUP(AO103,'CRUCE RIESGOS'!$C$8:$D$160,2,FALSE),"")</f>
        <v/>
      </c>
      <c r="AQ103" s="14">
        <v>16.470000000000098</v>
      </c>
      <c r="AR103" s="14" t="str">
        <f>IFERROR(VLOOKUP(AQ103,'CRUCE RIESGOS'!$C$8:$D$160,2,FALSE),"")</f>
        <v/>
      </c>
      <c r="AS103" s="14">
        <v>17.470000000000201</v>
      </c>
      <c r="AT103" s="14" t="str">
        <f>IFERROR(VLOOKUP(AS103,'CRUCE RIESGOS'!$C$8:$D$160,2,FALSE),"")</f>
        <v/>
      </c>
      <c r="AU103" s="14">
        <v>18.470000000000201</v>
      </c>
      <c r="AV103" s="14" t="str">
        <f>IFERROR(VLOOKUP(AU103,'CRUCE RIESGOS'!$C$8:$D$160,2,FALSE),"")</f>
        <v/>
      </c>
      <c r="AW103" s="14">
        <v>19.470000000000201</v>
      </c>
      <c r="AX103" s="14" t="str">
        <f>IFERROR(VLOOKUP(AW103,'CRUCE RIESGOS'!$C$8:$D$160,2,FALSE),"")</f>
        <v/>
      </c>
      <c r="AY103" s="14">
        <v>20.470000000000201</v>
      </c>
      <c r="AZ103" s="14" t="str">
        <f>IFERROR(VLOOKUP(AY103,'CRUCE RIESGOS'!$C$8:$D$160,2,FALSE),"")</f>
        <v/>
      </c>
      <c r="BA103" s="14">
        <v>21.470000000000201</v>
      </c>
      <c r="BB103" s="14" t="str">
        <f>IFERROR(VLOOKUP(BA103,'CRUCE RIESGOS'!$C$8:$D$160,2,FALSE),"")</f>
        <v/>
      </c>
      <c r="BC103" s="14">
        <v>22.470000000000201</v>
      </c>
      <c r="BD103" s="14" t="str">
        <f>IFERROR(VLOOKUP(BC103,'CRUCE RIESGOS'!$C$8:$D$160,2,FALSE),"")</f>
        <v/>
      </c>
      <c r="BE103" s="14">
        <v>23.470000000000201</v>
      </c>
      <c r="BF103" s="14" t="str">
        <f>IFERROR(VLOOKUP(BE103,'CRUCE RIESGOS'!$C$8:$D$160,2,FALSE),"")</f>
        <v/>
      </c>
      <c r="BG103" s="14">
        <v>24.470000000000201</v>
      </c>
      <c r="BH103" s="14" t="str">
        <f>IFERROR(VLOOKUP(BG103,'CRUCE RIESGOS'!$C$8:$D$160,2,FALSE),"")</f>
        <v/>
      </c>
      <c r="BI103" s="14">
        <v>25.470000000000201</v>
      </c>
      <c r="BJ103" s="14" t="str">
        <f>IFERROR(VLOOKUP(BI103,'CRUCE RIESGOS'!$C$8:$D$160,2,FALSE),"")</f>
        <v/>
      </c>
    </row>
    <row r="104" spans="13:62" x14ac:dyDescent="0.3">
      <c r="N104" s="14" t="str">
        <f t="shared" si="0"/>
        <v/>
      </c>
      <c r="P104" s="14" t="str">
        <f>IF(P105&lt;&gt;""," -R","")</f>
        <v/>
      </c>
      <c r="R104" s="14" t="str">
        <f>IF(R105&lt;&gt;""," -R","")</f>
        <v/>
      </c>
      <c r="T104" s="14" t="str">
        <f>IF(T105&lt;&gt;""," -R","")</f>
        <v/>
      </c>
      <c r="V104" s="14" t="str">
        <f>IF(V105&lt;&gt;""," -R","")</f>
        <v/>
      </c>
      <c r="X104" s="14" t="str">
        <f>IF(X105&lt;&gt;""," -R","")</f>
        <v/>
      </c>
      <c r="Z104" s="14" t="str">
        <f>IF(Z105&lt;&gt;""," -R","")</f>
        <v/>
      </c>
      <c r="AB104" s="14" t="str">
        <f>IF(AB105&lt;&gt;""," -R","")</f>
        <v/>
      </c>
      <c r="AD104" s="14" t="str">
        <f>IF(AD105&lt;&gt;""," -R","")</f>
        <v/>
      </c>
      <c r="AF104" s="14" t="str">
        <f t="shared" si="1"/>
        <v/>
      </c>
      <c r="AH104" s="14" t="str">
        <f t="shared" si="2"/>
        <v/>
      </c>
      <c r="AJ104" s="14" t="str">
        <f t="shared" si="3"/>
        <v/>
      </c>
      <c r="AL104" s="14" t="str">
        <f t="shared" si="4"/>
        <v/>
      </c>
      <c r="AN104" s="14" t="str">
        <f t="shared" si="5"/>
        <v/>
      </c>
      <c r="AP104" s="14" t="str">
        <f t="shared" si="6"/>
        <v/>
      </c>
      <c r="AR104" s="14" t="str">
        <f t="shared" si="7"/>
        <v/>
      </c>
      <c r="AT104" s="14" t="str">
        <f t="shared" si="8"/>
        <v/>
      </c>
      <c r="AV104" s="14" t="str">
        <f t="shared" si="9"/>
        <v/>
      </c>
      <c r="AX104" s="14" t="str">
        <f t="shared" si="10"/>
        <v/>
      </c>
      <c r="AZ104" s="14" t="str">
        <f t="shared" si="11"/>
        <v/>
      </c>
      <c r="BB104" s="14" t="str">
        <f t="shared" si="12"/>
        <v/>
      </c>
      <c r="BD104" s="14" t="str">
        <f t="shared" si="13"/>
        <v/>
      </c>
      <c r="BF104" s="14" t="str">
        <f t="shared" si="14"/>
        <v/>
      </c>
      <c r="BH104" s="14" t="str">
        <f t="shared" si="15"/>
        <v/>
      </c>
      <c r="BJ104" s="14" t="str">
        <f t="shared" si="16"/>
        <v/>
      </c>
    </row>
    <row r="105" spans="13:62" x14ac:dyDescent="0.3">
      <c r="M105" s="14">
        <v>1.48</v>
      </c>
      <c r="N105" s="14" t="str">
        <f>IFERROR(VLOOKUP(M105,'CRUCE RIESGOS'!$C$8:$D$160,2,FALSE),"")</f>
        <v/>
      </c>
      <c r="O105" s="14">
        <v>2.4800000000000102</v>
      </c>
      <c r="P105" s="14" t="str">
        <f>IFERROR(VLOOKUP(O105,'CRUCE RIESGOS'!$C$8:$D$160,2,FALSE),"")</f>
        <v/>
      </c>
      <c r="Q105" s="14">
        <v>3.48000000000002</v>
      </c>
      <c r="R105" s="14" t="str">
        <f>IFERROR(VLOOKUP(Q105,'CRUCE RIESGOS'!$C$8:$D$160,2,FALSE),"")</f>
        <v/>
      </c>
      <c r="S105" s="14">
        <v>4.4800000000000297</v>
      </c>
      <c r="T105" s="14" t="str">
        <f>IFERROR(VLOOKUP(S105,'CRUCE RIESGOS'!$C$8:$D$160,2,FALSE),"")</f>
        <v/>
      </c>
      <c r="U105" s="14">
        <v>5.4800000000000404</v>
      </c>
      <c r="V105" s="14" t="str">
        <f>IFERROR(VLOOKUP(U105,'CRUCE RIESGOS'!$C$8:$D$160,2,FALSE),"")</f>
        <v/>
      </c>
      <c r="W105" s="14">
        <v>6.4800000000000502</v>
      </c>
      <c r="X105" s="14" t="str">
        <f>IFERROR(VLOOKUP(W105,'CRUCE RIESGOS'!$C$8:$D$160,2,FALSE),"")</f>
        <v/>
      </c>
      <c r="Y105" s="14">
        <v>7.4800000000000599</v>
      </c>
      <c r="Z105" s="14" t="str">
        <f>IFERROR(VLOOKUP(Y105,'CRUCE RIESGOS'!$C$8:$D$160,2,FALSE),"")</f>
        <v/>
      </c>
      <c r="AA105" s="14">
        <v>8.4800000000000697</v>
      </c>
      <c r="AB105" s="14" t="str">
        <f>IFERROR(VLOOKUP(AA105,'CRUCE RIESGOS'!$C$8:$D$160,2,FALSE),"")</f>
        <v/>
      </c>
      <c r="AC105" s="14">
        <v>9.4800000000000804</v>
      </c>
      <c r="AD105" s="14" t="str">
        <f>IFERROR(VLOOKUP(AC105,'CRUCE RIESGOS'!$C$8:$D$160,2,FALSE),"")</f>
        <v/>
      </c>
      <c r="AE105" s="14">
        <v>10.4800000000001</v>
      </c>
      <c r="AF105" s="14" t="str">
        <f>IFERROR(VLOOKUP(AE105,'CRUCE RIESGOS'!$C$8:$D$160,2,FALSE),"")</f>
        <v/>
      </c>
      <c r="AG105" s="14">
        <v>11.4800000000001</v>
      </c>
      <c r="AH105" s="14" t="str">
        <f>IFERROR(VLOOKUP(AG105,'CRUCE RIESGOS'!$C$8:$D$160,2,FALSE),"")</f>
        <v/>
      </c>
      <c r="AI105" s="14">
        <v>12.4800000000001</v>
      </c>
      <c r="AJ105" s="14" t="str">
        <f>IFERROR(VLOOKUP(AI105,'CRUCE RIESGOS'!$C$8:$D$160,2,FALSE),"")</f>
        <v/>
      </c>
      <c r="AK105" s="14">
        <v>13.4800000000001</v>
      </c>
      <c r="AL105" s="14" t="str">
        <f>IFERROR(VLOOKUP(AK105,'CRUCE RIESGOS'!$C$8:$D$160,2,FALSE),"")</f>
        <v/>
      </c>
      <c r="AM105" s="14">
        <v>14.4800000000001</v>
      </c>
      <c r="AN105" s="14" t="str">
        <f>IFERROR(VLOOKUP(AM105,'CRUCE RIESGOS'!$C$8:$D$160,2,FALSE),"")</f>
        <v/>
      </c>
      <c r="AO105" s="14">
        <v>15.4800000000001</v>
      </c>
      <c r="AP105" s="14" t="str">
        <f>IFERROR(VLOOKUP(AO105,'CRUCE RIESGOS'!$C$8:$D$160,2,FALSE),"")</f>
        <v/>
      </c>
      <c r="AQ105" s="14">
        <v>16.480000000000199</v>
      </c>
      <c r="AR105" s="14" t="str">
        <f>IFERROR(VLOOKUP(AQ105,'CRUCE RIESGOS'!$C$8:$D$160,2,FALSE),"")</f>
        <v/>
      </c>
      <c r="AS105" s="14">
        <v>17.480000000000199</v>
      </c>
      <c r="AT105" s="14" t="str">
        <f>IFERROR(VLOOKUP(AS105,'CRUCE RIESGOS'!$C$8:$D$160,2,FALSE),"")</f>
        <v/>
      </c>
      <c r="AU105" s="14">
        <v>18.480000000000199</v>
      </c>
      <c r="AV105" s="14" t="str">
        <f>IFERROR(VLOOKUP(AU105,'CRUCE RIESGOS'!$C$8:$D$160,2,FALSE),"")</f>
        <v/>
      </c>
      <c r="AW105" s="14">
        <v>19.480000000000199</v>
      </c>
      <c r="AX105" s="14" t="str">
        <f>IFERROR(VLOOKUP(AW105,'CRUCE RIESGOS'!$C$8:$D$160,2,FALSE),"")</f>
        <v/>
      </c>
      <c r="AY105" s="14">
        <v>20.480000000000199</v>
      </c>
      <c r="AZ105" s="14" t="str">
        <f>IFERROR(VLOOKUP(AY105,'CRUCE RIESGOS'!$C$8:$D$160,2,FALSE),"")</f>
        <v/>
      </c>
      <c r="BA105" s="14">
        <v>21.480000000000199</v>
      </c>
      <c r="BB105" s="14" t="str">
        <f>IFERROR(VLOOKUP(BA105,'CRUCE RIESGOS'!$C$8:$D$160,2,FALSE),"")</f>
        <v/>
      </c>
      <c r="BC105" s="14">
        <v>22.480000000000199</v>
      </c>
      <c r="BD105" s="14" t="str">
        <f>IFERROR(VLOOKUP(BC105,'CRUCE RIESGOS'!$C$8:$D$160,2,FALSE),"")</f>
        <v/>
      </c>
      <c r="BE105" s="14">
        <v>23.480000000000199</v>
      </c>
      <c r="BF105" s="14" t="str">
        <f>IFERROR(VLOOKUP(BE105,'CRUCE RIESGOS'!$C$8:$D$160,2,FALSE),"")</f>
        <v/>
      </c>
      <c r="BG105" s="14">
        <v>24.480000000000199</v>
      </c>
      <c r="BH105" s="14" t="str">
        <f>IFERROR(VLOOKUP(BG105,'CRUCE RIESGOS'!$C$8:$D$160,2,FALSE),"")</f>
        <v/>
      </c>
      <c r="BI105" s="14">
        <v>25.480000000000199</v>
      </c>
      <c r="BJ105" s="14" t="str">
        <f>IFERROR(VLOOKUP(BI105,'CRUCE RIESGOS'!$C$8:$D$160,2,FALSE),"")</f>
        <v/>
      </c>
    </row>
    <row r="106" spans="13:62" x14ac:dyDescent="0.3">
      <c r="N106" s="14" t="str">
        <f t="shared" si="0"/>
        <v/>
      </c>
      <c r="P106" s="14" t="str">
        <f>IF(P107&lt;&gt;""," -R","")</f>
        <v/>
      </c>
      <c r="R106" s="14" t="str">
        <f>IF(R107&lt;&gt;""," -R","")</f>
        <v/>
      </c>
      <c r="T106" s="14" t="str">
        <f>IF(T107&lt;&gt;""," -R","")</f>
        <v/>
      </c>
      <c r="V106" s="14" t="str">
        <f>IF(V107&lt;&gt;""," -R","")</f>
        <v/>
      </c>
      <c r="X106" s="14" t="str">
        <f>IF(X107&lt;&gt;""," -R","")</f>
        <v/>
      </c>
      <c r="Z106" s="14" t="str">
        <f>IF(Z107&lt;&gt;""," -R","")</f>
        <v/>
      </c>
      <c r="AB106" s="14" t="str">
        <f>IF(AB107&lt;&gt;""," -R","")</f>
        <v/>
      </c>
      <c r="AD106" s="14" t="str">
        <f>IF(AD107&lt;&gt;""," -R","")</f>
        <v/>
      </c>
      <c r="AF106" s="14" t="str">
        <f t="shared" si="1"/>
        <v/>
      </c>
      <c r="AH106" s="14" t="str">
        <f t="shared" si="2"/>
        <v/>
      </c>
      <c r="AJ106" s="14" t="str">
        <f t="shared" si="3"/>
        <v/>
      </c>
      <c r="AL106" s="14" t="str">
        <f t="shared" si="4"/>
        <v/>
      </c>
      <c r="AN106" s="14" t="str">
        <f t="shared" si="5"/>
        <v/>
      </c>
      <c r="AP106" s="14" t="str">
        <f t="shared" si="6"/>
        <v/>
      </c>
      <c r="AR106" s="14" t="str">
        <f t="shared" si="7"/>
        <v/>
      </c>
      <c r="AT106" s="14" t="str">
        <f t="shared" si="8"/>
        <v/>
      </c>
      <c r="AV106" s="14" t="str">
        <f t="shared" si="9"/>
        <v/>
      </c>
      <c r="AX106" s="14" t="str">
        <f t="shared" si="10"/>
        <v/>
      </c>
      <c r="AZ106" s="14" t="str">
        <f t="shared" si="11"/>
        <v/>
      </c>
      <c r="BB106" s="14" t="str">
        <f t="shared" si="12"/>
        <v/>
      </c>
      <c r="BD106" s="14" t="str">
        <f t="shared" si="13"/>
        <v/>
      </c>
      <c r="BF106" s="14" t="str">
        <f t="shared" si="14"/>
        <v/>
      </c>
      <c r="BH106" s="14" t="str">
        <f t="shared" si="15"/>
        <v/>
      </c>
      <c r="BJ106" s="14" t="str">
        <f t="shared" si="16"/>
        <v/>
      </c>
    </row>
    <row r="107" spans="13:62" x14ac:dyDescent="0.3">
      <c r="M107" s="14">
        <v>1.49</v>
      </c>
      <c r="N107" s="14" t="str">
        <f>IFERROR(VLOOKUP(M107,'CRUCE RIESGOS'!$C$8:$D$160,2,FALSE),"")</f>
        <v/>
      </c>
      <c r="O107" s="14">
        <v>2.49000000000001</v>
      </c>
      <c r="P107" s="14" t="str">
        <f>IFERROR(VLOOKUP(O107,'CRUCE RIESGOS'!$C$8:$D$160,2,FALSE),"")</f>
        <v/>
      </c>
      <c r="Q107" s="14">
        <v>3.4900000000000202</v>
      </c>
      <c r="R107" s="14" t="str">
        <f>IFERROR(VLOOKUP(Q107,'CRUCE RIESGOS'!$C$8:$D$160,2,FALSE),"")</f>
        <v/>
      </c>
      <c r="S107" s="14">
        <v>4.4900000000000304</v>
      </c>
      <c r="T107" s="14" t="str">
        <f>IFERROR(VLOOKUP(S107,'CRUCE RIESGOS'!$C$8:$D$160,2,FALSE),"")</f>
        <v/>
      </c>
      <c r="U107" s="14">
        <v>5.4900000000000402</v>
      </c>
      <c r="V107" s="14" t="str">
        <f>IFERROR(VLOOKUP(U107,'CRUCE RIESGOS'!$C$8:$D$160,2,FALSE),"")</f>
        <v/>
      </c>
      <c r="W107" s="14">
        <v>6.49000000000005</v>
      </c>
      <c r="X107" s="14" t="str">
        <f>IFERROR(VLOOKUP(W107,'CRUCE RIESGOS'!$C$8:$D$160,2,FALSE),"")</f>
        <v/>
      </c>
      <c r="Y107" s="14">
        <v>7.4900000000000597</v>
      </c>
      <c r="Z107" s="14" t="str">
        <f>IFERROR(VLOOKUP(Y107,'CRUCE RIESGOS'!$C$8:$D$160,2,FALSE),"")</f>
        <v/>
      </c>
      <c r="AA107" s="14">
        <v>8.4900000000000695</v>
      </c>
      <c r="AB107" s="14" t="str">
        <f>IFERROR(VLOOKUP(AA107,'CRUCE RIESGOS'!$C$8:$D$160,2,FALSE),"")</f>
        <v/>
      </c>
      <c r="AC107" s="14">
        <v>9.4900000000000801</v>
      </c>
      <c r="AD107" s="14" t="str">
        <f>IFERROR(VLOOKUP(AC107,'CRUCE RIESGOS'!$C$8:$D$160,2,FALSE),"")</f>
        <v/>
      </c>
      <c r="AE107" s="14">
        <v>10.4900000000001</v>
      </c>
      <c r="AF107" s="14" t="str">
        <f>IFERROR(VLOOKUP(AE107,'CRUCE RIESGOS'!$C$8:$D$160,2,FALSE),"")</f>
        <v/>
      </c>
      <c r="AG107" s="14">
        <v>11.4900000000001</v>
      </c>
      <c r="AH107" s="14" t="str">
        <f>IFERROR(VLOOKUP(AG107,'CRUCE RIESGOS'!$C$8:$D$160,2,FALSE),"")</f>
        <v/>
      </c>
      <c r="AI107" s="14">
        <v>12.4900000000001</v>
      </c>
      <c r="AJ107" s="14" t="str">
        <f>IFERROR(VLOOKUP(AI107,'CRUCE RIESGOS'!$C$8:$D$160,2,FALSE),"")</f>
        <v/>
      </c>
      <c r="AK107" s="14">
        <v>13.4900000000001</v>
      </c>
      <c r="AL107" s="14" t="str">
        <f>IFERROR(VLOOKUP(AK107,'CRUCE RIESGOS'!$C$8:$D$160,2,FALSE),"")</f>
        <v/>
      </c>
      <c r="AM107" s="14">
        <v>14.4900000000001</v>
      </c>
      <c r="AN107" s="14" t="str">
        <f>IFERROR(VLOOKUP(AM107,'CRUCE RIESGOS'!$C$8:$D$160,2,FALSE),"")</f>
        <v/>
      </c>
      <c r="AO107" s="14">
        <v>15.4900000000001</v>
      </c>
      <c r="AP107" s="14" t="str">
        <f>IFERROR(VLOOKUP(AO107,'CRUCE RIESGOS'!$C$8:$D$160,2,FALSE),"")</f>
        <v/>
      </c>
      <c r="AQ107" s="14">
        <v>16.490000000000101</v>
      </c>
      <c r="AR107" s="14" t="str">
        <f>IFERROR(VLOOKUP(AQ107,'CRUCE RIESGOS'!$C$8:$D$160,2,FALSE),"")</f>
        <v/>
      </c>
      <c r="AS107" s="14">
        <v>17.490000000000201</v>
      </c>
      <c r="AT107" s="14" t="str">
        <f>IFERROR(VLOOKUP(AS107,'CRUCE RIESGOS'!$C$8:$D$160,2,FALSE),"")</f>
        <v/>
      </c>
      <c r="AU107" s="14">
        <v>18.490000000000201</v>
      </c>
      <c r="AV107" s="14" t="str">
        <f>IFERROR(VLOOKUP(AU107,'CRUCE RIESGOS'!$C$8:$D$160,2,FALSE),"")</f>
        <v/>
      </c>
      <c r="AW107" s="14">
        <v>19.490000000000201</v>
      </c>
      <c r="AX107" s="14" t="str">
        <f>IFERROR(VLOOKUP(AW107,'CRUCE RIESGOS'!$C$8:$D$160,2,FALSE),"")</f>
        <v/>
      </c>
      <c r="AY107" s="14">
        <v>20.490000000000201</v>
      </c>
      <c r="AZ107" s="14" t="str">
        <f>IFERROR(VLOOKUP(AY107,'CRUCE RIESGOS'!$C$8:$D$160,2,FALSE),"")</f>
        <v/>
      </c>
      <c r="BA107" s="14">
        <v>21.490000000000201</v>
      </c>
      <c r="BB107" s="14" t="str">
        <f>IFERROR(VLOOKUP(BA107,'CRUCE RIESGOS'!$C$8:$D$160,2,FALSE),"")</f>
        <v/>
      </c>
      <c r="BC107" s="14">
        <v>22.490000000000201</v>
      </c>
      <c r="BD107" s="14" t="str">
        <f>IFERROR(VLOOKUP(BC107,'CRUCE RIESGOS'!$C$8:$D$160,2,FALSE),"")</f>
        <v/>
      </c>
      <c r="BE107" s="14">
        <v>23.490000000000201</v>
      </c>
      <c r="BF107" s="14" t="str">
        <f>IFERROR(VLOOKUP(BE107,'CRUCE RIESGOS'!$C$8:$D$160,2,FALSE),"")</f>
        <v/>
      </c>
      <c r="BG107" s="14">
        <v>24.490000000000201</v>
      </c>
      <c r="BH107" s="14" t="str">
        <f>IFERROR(VLOOKUP(BG107,'CRUCE RIESGOS'!$C$8:$D$160,2,FALSE),"")</f>
        <v/>
      </c>
      <c r="BI107" s="14">
        <v>25.490000000000201</v>
      </c>
      <c r="BJ107" s="14" t="str">
        <f>IFERROR(VLOOKUP(BI107,'CRUCE RIESGOS'!$C$8:$D$160,2,FALSE),"")</f>
        <v/>
      </c>
    </row>
    <row r="108" spans="13:62" x14ac:dyDescent="0.3">
      <c r="N108" s="14" t="str">
        <f t="shared" si="0"/>
        <v/>
      </c>
      <c r="P108" s="14" t="str">
        <f>IF(P109&lt;&gt;""," -R","")</f>
        <v/>
      </c>
      <c r="R108" s="14" t="str">
        <f>IF(R109&lt;&gt;""," -R","")</f>
        <v/>
      </c>
      <c r="T108" s="14" t="str">
        <f>IF(T109&lt;&gt;""," -R","")</f>
        <v/>
      </c>
      <c r="V108" s="14" t="str">
        <f>IF(V109&lt;&gt;""," -R","")</f>
        <v/>
      </c>
      <c r="X108" s="14" t="str">
        <f>IF(X109&lt;&gt;""," -R","")</f>
        <v/>
      </c>
      <c r="Z108" s="14" t="str">
        <f>IF(Z109&lt;&gt;""," -R","")</f>
        <v/>
      </c>
      <c r="AB108" s="14" t="str">
        <f>IF(AB109&lt;&gt;""," -R","")</f>
        <v/>
      </c>
      <c r="AD108" s="14" t="str">
        <f>IF(AD109&lt;&gt;""," -R","")</f>
        <v/>
      </c>
      <c r="AF108" s="14" t="str">
        <f t="shared" si="1"/>
        <v/>
      </c>
      <c r="AH108" s="14" t="str">
        <f t="shared" si="2"/>
        <v/>
      </c>
      <c r="AJ108" s="14" t="str">
        <f t="shared" si="3"/>
        <v/>
      </c>
      <c r="AL108" s="14" t="str">
        <f t="shared" si="4"/>
        <v/>
      </c>
      <c r="AN108" s="14" t="str">
        <f t="shared" si="5"/>
        <v/>
      </c>
      <c r="AP108" s="14" t="str">
        <f t="shared" si="6"/>
        <v/>
      </c>
      <c r="AR108" s="14" t="str">
        <f t="shared" si="7"/>
        <v/>
      </c>
      <c r="AT108" s="14" t="str">
        <f t="shared" si="8"/>
        <v/>
      </c>
      <c r="AV108" s="14" t="str">
        <f t="shared" si="9"/>
        <v/>
      </c>
      <c r="AX108" s="14" t="str">
        <f t="shared" si="10"/>
        <v/>
      </c>
      <c r="AZ108" s="14" t="str">
        <f t="shared" si="11"/>
        <v/>
      </c>
      <c r="BB108" s="14" t="str">
        <f t="shared" si="12"/>
        <v/>
      </c>
      <c r="BD108" s="14" t="str">
        <f t="shared" si="13"/>
        <v/>
      </c>
      <c r="BF108" s="14" t="str">
        <f t="shared" si="14"/>
        <v/>
      </c>
      <c r="BH108" s="14" t="str">
        <f t="shared" si="15"/>
        <v/>
      </c>
      <c r="BJ108" s="14" t="str">
        <f t="shared" si="16"/>
        <v/>
      </c>
    </row>
    <row r="109" spans="13:62" x14ac:dyDescent="0.3">
      <c r="M109" s="14">
        <v>1.5</v>
      </c>
      <c r="N109" s="14" t="str">
        <f>IFERROR(VLOOKUP(M109,'CRUCE RIESGOS'!$C$8:$D$160,2,FALSE),"")</f>
        <v/>
      </c>
      <c r="O109" s="14">
        <v>2.5000000000000102</v>
      </c>
      <c r="P109" s="14" t="str">
        <f>IFERROR(VLOOKUP(O109,'CRUCE RIESGOS'!$C$8:$D$160,2,FALSE),"")</f>
        <v/>
      </c>
      <c r="Q109" s="14">
        <v>3.50000000000002</v>
      </c>
      <c r="R109" s="14" t="str">
        <f>IFERROR(VLOOKUP(Q109,'CRUCE RIESGOS'!$C$8:$D$160,2,FALSE),"")</f>
        <v/>
      </c>
      <c r="S109" s="14">
        <v>4.5000000000000302</v>
      </c>
      <c r="T109" s="14" t="str">
        <f>IFERROR(VLOOKUP(S109,'CRUCE RIESGOS'!$C$8:$D$160,2,FALSE),"")</f>
        <v/>
      </c>
      <c r="U109" s="14">
        <v>5.50000000000004</v>
      </c>
      <c r="V109" s="14" t="str">
        <f>IFERROR(VLOOKUP(U109,'CRUCE RIESGOS'!$C$8:$D$160,2,FALSE),"")</f>
        <v/>
      </c>
      <c r="W109" s="14">
        <v>6.5000000000000497</v>
      </c>
      <c r="X109" s="14" t="str">
        <f>IFERROR(VLOOKUP(W109,'CRUCE RIESGOS'!$C$8:$D$160,2,FALSE),"")</f>
        <v/>
      </c>
      <c r="Y109" s="14">
        <v>7.5000000000000604</v>
      </c>
      <c r="Z109" s="14" t="str">
        <f>IFERROR(VLOOKUP(Y109,'CRUCE RIESGOS'!$C$8:$D$160,2,FALSE),"")</f>
        <v/>
      </c>
      <c r="AA109" s="14">
        <v>8.5000000000000693</v>
      </c>
      <c r="AB109" s="14" t="str">
        <f>IFERROR(VLOOKUP(AA109,'CRUCE RIESGOS'!$C$8:$D$160,2,FALSE),"")</f>
        <v/>
      </c>
      <c r="AC109" s="14">
        <v>9.5000000000000799</v>
      </c>
      <c r="AD109" s="14" t="str">
        <f>IFERROR(VLOOKUP(AC109,'CRUCE RIESGOS'!$C$8:$D$160,2,FALSE),"")</f>
        <v/>
      </c>
      <c r="AE109" s="14">
        <v>10.500000000000099</v>
      </c>
      <c r="AF109" s="14" t="str">
        <f>IFERROR(VLOOKUP(AE109,'CRUCE RIESGOS'!$C$8:$D$160,2,FALSE),"")</f>
        <v/>
      </c>
      <c r="AG109" s="14">
        <v>11.500000000000099</v>
      </c>
      <c r="AH109" s="14" t="str">
        <f>IFERROR(VLOOKUP(AG109,'CRUCE RIESGOS'!$C$8:$D$160,2,FALSE),"")</f>
        <v/>
      </c>
      <c r="AI109" s="14">
        <v>12.500000000000099</v>
      </c>
      <c r="AJ109" s="14" t="str">
        <f>IFERROR(VLOOKUP(AI109,'CRUCE RIESGOS'!$C$8:$D$160,2,FALSE),"")</f>
        <v/>
      </c>
      <c r="AK109" s="14">
        <v>13.500000000000099</v>
      </c>
      <c r="AL109" s="14" t="str">
        <f>IFERROR(VLOOKUP(AK109,'CRUCE RIESGOS'!$C$8:$D$160,2,FALSE),"")</f>
        <v/>
      </c>
      <c r="AM109" s="14">
        <v>14.500000000000099</v>
      </c>
      <c r="AN109" s="14" t="str">
        <f>IFERROR(VLOOKUP(AM109,'CRUCE RIESGOS'!$C$8:$D$160,2,FALSE),"")</f>
        <v/>
      </c>
      <c r="AO109" s="14">
        <v>15.500000000000099</v>
      </c>
      <c r="AP109" s="14" t="str">
        <f>IFERROR(VLOOKUP(AO109,'CRUCE RIESGOS'!$C$8:$D$160,2,FALSE),"")</f>
        <v/>
      </c>
      <c r="AQ109" s="14">
        <v>16.500000000000199</v>
      </c>
      <c r="AR109" s="14" t="str">
        <f>IFERROR(VLOOKUP(AQ109,'CRUCE RIESGOS'!$C$8:$D$160,2,FALSE),"")</f>
        <v/>
      </c>
      <c r="AS109" s="14">
        <v>17.500000000000199</v>
      </c>
      <c r="AT109" s="14" t="str">
        <f>IFERROR(VLOOKUP(AS109,'CRUCE RIESGOS'!$C$8:$D$160,2,FALSE),"")</f>
        <v/>
      </c>
      <c r="AU109" s="14">
        <v>18.500000000000199</v>
      </c>
      <c r="AV109" s="14" t="str">
        <f>IFERROR(VLOOKUP(AU109,'CRUCE RIESGOS'!$C$8:$D$160,2,FALSE),"")</f>
        <v/>
      </c>
      <c r="AW109" s="14">
        <v>19.500000000000199</v>
      </c>
      <c r="AX109" s="14" t="str">
        <f>IFERROR(VLOOKUP(AW109,'CRUCE RIESGOS'!$C$8:$D$160,2,FALSE),"")</f>
        <v/>
      </c>
      <c r="AY109" s="14">
        <v>20.500000000000199</v>
      </c>
      <c r="AZ109" s="14" t="str">
        <f>IFERROR(VLOOKUP(AY109,'CRUCE RIESGOS'!$C$8:$D$160,2,FALSE),"")</f>
        <v/>
      </c>
      <c r="BA109" s="14">
        <v>21.500000000000199</v>
      </c>
      <c r="BB109" s="14" t="str">
        <f>IFERROR(VLOOKUP(BA109,'CRUCE RIESGOS'!$C$8:$D$160,2,FALSE),"")</f>
        <v/>
      </c>
      <c r="BC109" s="14">
        <v>22.500000000000199</v>
      </c>
      <c r="BD109" s="14" t="str">
        <f>IFERROR(VLOOKUP(BC109,'CRUCE RIESGOS'!$C$8:$D$160,2,FALSE),"")</f>
        <v/>
      </c>
      <c r="BE109" s="14">
        <v>23.500000000000199</v>
      </c>
      <c r="BF109" s="14" t="str">
        <f>IFERROR(VLOOKUP(BE109,'CRUCE RIESGOS'!$C$8:$D$160,2,FALSE),"")</f>
        <v/>
      </c>
      <c r="BG109" s="14">
        <v>24.500000000000199</v>
      </c>
      <c r="BH109" s="14" t="str">
        <f>IFERROR(VLOOKUP(BG109,'CRUCE RIESGOS'!$C$8:$D$160,2,FALSE),"")</f>
        <v/>
      </c>
      <c r="BI109" s="14">
        <v>25.500000000000199</v>
      </c>
      <c r="BJ109" s="14" t="str">
        <f>IFERROR(VLOOKUP(BI109,'CRUCE RIESGOS'!$C$8:$D$160,2,FALSE),"")</f>
        <v/>
      </c>
    </row>
    <row r="110" spans="13:62" x14ac:dyDescent="0.3">
      <c r="N110" s="14" t="str">
        <f t="shared" si="0"/>
        <v/>
      </c>
      <c r="P110" s="14" t="str">
        <f>IF(P111&lt;&gt;""," -R","")</f>
        <v/>
      </c>
      <c r="R110" s="14" t="str">
        <f>IF(R111&lt;&gt;""," -R","")</f>
        <v/>
      </c>
      <c r="T110" s="14" t="str">
        <f>IF(T111&lt;&gt;""," -R","")</f>
        <v/>
      </c>
      <c r="V110" s="14" t="str">
        <f>IF(V111&lt;&gt;""," -R","")</f>
        <v/>
      </c>
      <c r="X110" s="14" t="str">
        <f>IF(X111&lt;&gt;""," -R","")</f>
        <v/>
      </c>
      <c r="Z110" s="14" t="str">
        <f>IF(Z111&lt;&gt;""," -R","")</f>
        <v/>
      </c>
      <c r="AB110" s="14" t="str">
        <f>IF(AB111&lt;&gt;""," -R","")</f>
        <v/>
      </c>
      <c r="AD110" s="14" t="str">
        <f>IF(AD111&lt;&gt;""," -R","")</f>
        <v/>
      </c>
      <c r="AF110" s="14" t="str">
        <f t="shared" si="1"/>
        <v/>
      </c>
      <c r="AH110" s="14" t="str">
        <f t="shared" si="2"/>
        <v/>
      </c>
      <c r="AJ110" s="14" t="str">
        <f t="shared" si="3"/>
        <v/>
      </c>
      <c r="AL110" s="14" t="str">
        <f t="shared" si="4"/>
        <v/>
      </c>
      <c r="AN110" s="14" t="str">
        <f t="shared" si="5"/>
        <v/>
      </c>
      <c r="AP110" s="14" t="str">
        <f t="shared" si="6"/>
        <v/>
      </c>
      <c r="AR110" s="14" t="str">
        <f t="shared" si="7"/>
        <v/>
      </c>
      <c r="AT110" s="14" t="str">
        <f t="shared" si="8"/>
        <v/>
      </c>
      <c r="AV110" s="14" t="str">
        <f t="shared" si="9"/>
        <v/>
      </c>
      <c r="AX110" s="14" t="str">
        <f t="shared" si="10"/>
        <v/>
      </c>
      <c r="AZ110" s="14" t="str">
        <f t="shared" si="11"/>
        <v/>
      </c>
      <c r="BB110" s="14" t="str">
        <f t="shared" si="12"/>
        <v/>
      </c>
      <c r="BD110" s="14" t="str">
        <f t="shared" si="13"/>
        <v/>
      </c>
      <c r="BF110" s="14" t="str">
        <f t="shared" si="14"/>
        <v/>
      </c>
      <c r="BH110" s="14" t="str">
        <f t="shared" si="15"/>
        <v/>
      </c>
      <c r="BJ110" s="14" t="str">
        <f t="shared" si="16"/>
        <v/>
      </c>
    </row>
    <row r="111" spans="13:62" x14ac:dyDescent="0.3">
      <c r="M111" s="14">
        <v>1.51</v>
      </c>
      <c r="N111" s="14" t="str">
        <f>IFERROR(VLOOKUP(M111,'CRUCE RIESGOS'!$C$8:$D$160,2,FALSE),"")</f>
        <v/>
      </c>
      <c r="O111" s="14">
        <v>2.51000000000001</v>
      </c>
      <c r="P111" s="14" t="str">
        <f>IFERROR(VLOOKUP(O111,'CRUCE RIESGOS'!$C$8:$D$160,2,FALSE),"")</f>
        <v/>
      </c>
      <c r="Q111" s="14">
        <v>3.5100000000000202</v>
      </c>
      <c r="R111" s="14" t="str">
        <f>IFERROR(VLOOKUP(Q111,'CRUCE RIESGOS'!$C$8:$D$160,2,FALSE),"")</f>
        <v/>
      </c>
      <c r="S111" s="14">
        <v>4.51000000000003</v>
      </c>
      <c r="T111" s="14" t="str">
        <f>IFERROR(VLOOKUP(S111,'CRUCE RIESGOS'!$C$8:$D$160,2,FALSE),"")</f>
        <v/>
      </c>
      <c r="U111" s="14">
        <v>5.5100000000000398</v>
      </c>
      <c r="V111" s="14" t="str">
        <f>IFERROR(VLOOKUP(U111,'CRUCE RIESGOS'!$C$8:$D$160,2,FALSE),"")</f>
        <v/>
      </c>
      <c r="W111" s="14">
        <v>6.5100000000000504</v>
      </c>
      <c r="X111" s="14" t="str">
        <f>IFERROR(VLOOKUP(W111,'CRUCE RIESGOS'!$C$8:$D$160,2,FALSE),"")</f>
        <v/>
      </c>
      <c r="Y111" s="14">
        <v>7.5100000000000602</v>
      </c>
      <c r="Z111" s="14" t="str">
        <f>IFERROR(VLOOKUP(Y111,'CRUCE RIESGOS'!$C$8:$D$160,2,FALSE),"")</f>
        <v/>
      </c>
      <c r="AA111" s="14">
        <v>8.5100000000000708</v>
      </c>
      <c r="AB111" s="14" t="str">
        <f>IFERROR(VLOOKUP(AA111,'CRUCE RIESGOS'!$C$8:$D$160,2,FALSE),"")</f>
        <v/>
      </c>
      <c r="AC111" s="14">
        <v>9.5100000000000797</v>
      </c>
      <c r="AD111" s="14" t="str">
        <f>IFERROR(VLOOKUP(AC111,'CRUCE RIESGOS'!$C$8:$D$160,2,FALSE),"")</f>
        <v/>
      </c>
      <c r="AE111" s="14">
        <v>10.510000000000099</v>
      </c>
      <c r="AF111" s="14" t="str">
        <f>IFERROR(VLOOKUP(AE111,'CRUCE RIESGOS'!$C$8:$D$160,2,FALSE),"")</f>
        <v/>
      </c>
      <c r="AG111" s="14">
        <v>11.510000000000099</v>
      </c>
      <c r="AH111" s="14" t="str">
        <f>IFERROR(VLOOKUP(AG111,'CRUCE RIESGOS'!$C$8:$D$160,2,FALSE),"")</f>
        <v/>
      </c>
      <c r="AI111" s="14">
        <v>12.510000000000099</v>
      </c>
      <c r="AJ111" s="14" t="str">
        <f>IFERROR(VLOOKUP(AI111,'CRUCE RIESGOS'!$C$8:$D$160,2,FALSE),"")</f>
        <v/>
      </c>
      <c r="AK111" s="14">
        <v>13.510000000000099</v>
      </c>
      <c r="AL111" s="14" t="str">
        <f>IFERROR(VLOOKUP(AK111,'CRUCE RIESGOS'!$C$8:$D$160,2,FALSE),"")</f>
        <v/>
      </c>
      <c r="AM111" s="14">
        <v>14.510000000000099</v>
      </c>
      <c r="AN111" s="14" t="str">
        <f>IFERROR(VLOOKUP(AM111,'CRUCE RIESGOS'!$C$8:$D$160,2,FALSE),"")</f>
        <v/>
      </c>
      <c r="AO111" s="14">
        <v>15.510000000000099</v>
      </c>
      <c r="AP111" s="14" t="str">
        <f>IFERROR(VLOOKUP(AO111,'CRUCE RIESGOS'!$C$8:$D$160,2,FALSE),"")</f>
        <v/>
      </c>
      <c r="AQ111" s="14">
        <v>16.510000000000101</v>
      </c>
      <c r="AR111" s="14" t="str">
        <f>IFERROR(VLOOKUP(AQ111,'CRUCE RIESGOS'!$C$8:$D$160,2,FALSE),"")</f>
        <v/>
      </c>
      <c r="AS111" s="14">
        <v>17.510000000000201</v>
      </c>
      <c r="AT111" s="14" t="str">
        <f>IFERROR(VLOOKUP(AS111,'CRUCE RIESGOS'!$C$8:$D$160,2,FALSE),"")</f>
        <v/>
      </c>
      <c r="AU111" s="14">
        <v>18.510000000000201</v>
      </c>
      <c r="AV111" s="14" t="str">
        <f>IFERROR(VLOOKUP(AU111,'CRUCE RIESGOS'!$C$8:$D$160,2,FALSE),"")</f>
        <v/>
      </c>
      <c r="AW111" s="14">
        <v>19.510000000000201</v>
      </c>
      <c r="AX111" s="14" t="str">
        <f>IFERROR(VLOOKUP(AW111,'CRUCE RIESGOS'!$C$8:$D$160,2,FALSE),"")</f>
        <v/>
      </c>
      <c r="AY111" s="14">
        <v>20.510000000000201</v>
      </c>
      <c r="AZ111" s="14" t="str">
        <f>IFERROR(VLOOKUP(AY111,'CRUCE RIESGOS'!$C$8:$D$160,2,FALSE),"")</f>
        <v/>
      </c>
      <c r="BA111" s="14">
        <v>21.510000000000201</v>
      </c>
      <c r="BB111" s="14" t="str">
        <f>IFERROR(VLOOKUP(BA111,'CRUCE RIESGOS'!$C$8:$D$160,2,FALSE),"")</f>
        <v/>
      </c>
      <c r="BC111" s="14">
        <v>22.510000000000201</v>
      </c>
      <c r="BD111" s="14" t="str">
        <f>IFERROR(VLOOKUP(BC111,'CRUCE RIESGOS'!$C$8:$D$160,2,FALSE),"")</f>
        <v/>
      </c>
      <c r="BE111" s="14">
        <v>23.510000000000201</v>
      </c>
      <c r="BF111" s="14" t="str">
        <f>IFERROR(VLOOKUP(BE111,'CRUCE RIESGOS'!$C$8:$D$160,2,FALSE),"")</f>
        <v/>
      </c>
      <c r="BG111" s="14">
        <v>24.510000000000201</v>
      </c>
      <c r="BH111" s="14" t="str">
        <f>IFERROR(VLOOKUP(BG111,'CRUCE RIESGOS'!$C$8:$D$160,2,FALSE),"")</f>
        <v/>
      </c>
      <c r="BI111" s="14">
        <v>25.510000000000201</v>
      </c>
      <c r="BJ111" s="14" t="str">
        <f>IFERROR(VLOOKUP(BI111,'CRUCE RIESGOS'!$C$8:$D$160,2,FALSE),"")</f>
        <v/>
      </c>
    </row>
    <row r="112" spans="13:62" x14ac:dyDescent="0.3">
      <c r="N112" s="14" t="str">
        <f t="shared" si="0"/>
        <v/>
      </c>
      <c r="P112" s="14" t="str">
        <f>IF(P113&lt;&gt;""," -R","")</f>
        <v/>
      </c>
      <c r="R112" s="14" t="str">
        <f>IF(R113&lt;&gt;""," -R","")</f>
        <v/>
      </c>
      <c r="T112" s="14" t="str">
        <f>IF(T113&lt;&gt;""," -R","")</f>
        <v/>
      </c>
      <c r="V112" s="14" t="str">
        <f>IF(V113&lt;&gt;""," -R","")</f>
        <v/>
      </c>
      <c r="X112" s="14" t="str">
        <f>IF(X113&lt;&gt;""," -R","")</f>
        <v/>
      </c>
      <c r="Z112" s="14" t="str">
        <f>IF(Z113&lt;&gt;""," -R","")</f>
        <v/>
      </c>
      <c r="AB112" s="14" t="str">
        <f>IF(AB113&lt;&gt;""," -R","")</f>
        <v/>
      </c>
      <c r="AD112" s="14" t="str">
        <f>IF(AD113&lt;&gt;""," -R","")</f>
        <v/>
      </c>
      <c r="AF112" s="14" t="str">
        <f t="shared" si="1"/>
        <v/>
      </c>
      <c r="AH112" s="14" t="str">
        <f t="shared" si="2"/>
        <v/>
      </c>
      <c r="AJ112" s="14" t="str">
        <f t="shared" si="3"/>
        <v/>
      </c>
      <c r="AL112" s="14" t="str">
        <f t="shared" si="4"/>
        <v/>
      </c>
      <c r="AN112" s="14" t="str">
        <f t="shared" si="5"/>
        <v/>
      </c>
      <c r="AP112" s="14" t="str">
        <f t="shared" si="6"/>
        <v/>
      </c>
      <c r="AR112" s="14" t="str">
        <f t="shared" si="7"/>
        <v/>
      </c>
      <c r="AT112" s="14" t="str">
        <f t="shared" si="8"/>
        <v/>
      </c>
      <c r="AV112" s="14" t="str">
        <f t="shared" si="9"/>
        <v/>
      </c>
      <c r="AX112" s="14" t="str">
        <f t="shared" si="10"/>
        <v/>
      </c>
      <c r="AZ112" s="14" t="str">
        <f t="shared" si="11"/>
        <v/>
      </c>
      <c r="BB112" s="14" t="str">
        <f t="shared" si="12"/>
        <v/>
      </c>
      <c r="BD112" s="14" t="str">
        <f t="shared" si="13"/>
        <v/>
      </c>
      <c r="BF112" s="14" t="str">
        <f t="shared" si="14"/>
        <v/>
      </c>
      <c r="BH112" s="14" t="str">
        <f t="shared" si="15"/>
        <v/>
      </c>
      <c r="BJ112" s="14" t="str">
        <f t="shared" si="16"/>
        <v/>
      </c>
    </row>
    <row r="113" spans="13:62" x14ac:dyDescent="0.3">
      <c r="M113" s="14">
        <v>1.52</v>
      </c>
      <c r="N113" s="14" t="str">
        <f>IFERROR(VLOOKUP(M113,'CRUCE RIESGOS'!$C$8:$D$160,2,FALSE),"")</f>
        <v/>
      </c>
      <c r="O113" s="14">
        <v>2.5200000000000098</v>
      </c>
      <c r="P113" s="14" t="str">
        <f>IFERROR(VLOOKUP(O113,'CRUCE RIESGOS'!$C$8:$D$160,2,FALSE),"")</f>
        <v/>
      </c>
      <c r="Q113" s="14">
        <v>3.52000000000002</v>
      </c>
      <c r="R113" s="14" t="str">
        <f>IFERROR(VLOOKUP(Q113,'CRUCE RIESGOS'!$C$8:$D$160,2,FALSE),"")</f>
        <v/>
      </c>
      <c r="S113" s="14">
        <v>4.5200000000000298</v>
      </c>
      <c r="T113" s="14" t="str">
        <f>IFERROR(VLOOKUP(S113,'CRUCE RIESGOS'!$C$8:$D$160,2,FALSE),"")</f>
        <v/>
      </c>
      <c r="U113" s="14">
        <v>5.5200000000000404</v>
      </c>
      <c r="V113" s="14" t="str">
        <f>IFERROR(VLOOKUP(U113,'CRUCE RIESGOS'!$C$8:$D$160,2,FALSE),"")</f>
        <v/>
      </c>
      <c r="W113" s="14">
        <v>6.5200000000000502</v>
      </c>
      <c r="X113" s="14" t="str">
        <f>IFERROR(VLOOKUP(W113,'CRUCE RIESGOS'!$C$8:$D$160,2,FALSE),"")</f>
        <v/>
      </c>
      <c r="Y113" s="14">
        <v>7.52000000000006</v>
      </c>
      <c r="Z113" s="14" t="str">
        <f>IFERROR(VLOOKUP(Y113,'CRUCE RIESGOS'!$C$8:$D$160,2,FALSE),"")</f>
        <v/>
      </c>
      <c r="AA113" s="14">
        <v>8.5200000000000706</v>
      </c>
      <c r="AB113" s="14" t="str">
        <f>IFERROR(VLOOKUP(AA113,'CRUCE RIESGOS'!$C$8:$D$160,2,FALSE),"")</f>
        <v/>
      </c>
      <c r="AC113" s="14">
        <v>9.5200000000000795</v>
      </c>
      <c r="AD113" s="14" t="str">
        <f>IFERROR(VLOOKUP(AC113,'CRUCE RIESGOS'!$C$8:$D$160,2,FALSE),"")</f>
        <v/>
      </c>
      <c r="AE113" s="14">
        <v>10.520000000000101</v>
      </c>
      <c r="AF113" s="14" t="str">
        <f>IFERROR(VLOOKUP(AE113,'CRUCE RIESGOS'!$C$8:$D$160,2,FALSE),"")</f>
        <v/>
      </c>
      <c r="AG113" s="14">
        <v>11.520000000000101</v>
      </c>
      <c r="AH113" s="14" t="str">
        <f>IFERROR(VLOOKUP(AG113,'CRUCE RIESGOS'!$C$8:$D$160,2,FALSE),"")</f>
        <v/>
      </c>
      <c r="AI113" s="14">
        <v>12.520000000000101</v>
      </c>
      <c r="AJ113" s="14" t="str">
        <f>IFERROR(VLOOKUP(AI113,'CRUCE RIESGOS'!$C$8:$D$160,2,FALSE),"")</f>
        <v/>
      </c>
      <c r="AK113" s="14">
        <v>13.520000000000101</v>
      </c>
      <c r="AL113" s="14" t="str">
        <f>IFERROR(VLOOKUP(AK113,'CRUCE RIESGOS'!$C$8:$D$160,2,FALSE),"")</f>
        <v/>
      </c>
      <c r="AM113" s="14">
        <v>14.520000000000101</v>
      </c>
      <c r="AN113" s="14" t="str">
        <f>IFERROR(VLOOKUP(AM113,'CRUCE RIESGOS'!$C$8:$D$160,2,FALSE),"")</f>
        <v/>
      </c>
      <c r="AO113" s="14">
        <v>15.520000000000101</v>
      </c>
      <c r="AP113" s="14" t="str">
        <f>IFERROR(VLOOKUP(AO113,'CRUCE RIESGOS'!$C$8:$D$160,2,FALSE),"")</f>
        <v/>
      </c>
      <c r="AQ113" s="14">
        <v>16.520000000000099</v>
      </c>
      <c r="AR113" s="14" t="str">
        <f>IFERROR(VLOOKUP(AQ113,'CRUCE RIESGOS'!$C$8:$D$160,2,FALSE),"")</f>
        <v/>
      </c>
      <c r="AS113" s="14">
        <v>17.520000000000199</v>
      </c>
      <c r="AT113" s="14" t="str">
        <f>IFERROR(VLOOKUP(AS113,'CRUCE RIESGOS'!$C$8:$D$160,2,FALSE),"")</f>
        <v/>
      </c>
      <c r="AU113" s="14">
        <v>18.520000000000199</v>
      </c>
      <c r="AV113" s="14" t="str">
        <f>IFERROR(VLOOKUP(AU113,'CRUCE RIESGOS'!$C$8:$D$160,2,FALSE),"")</f>
        <v/>
      </c>
      <c r="AW113" s="14">
        <v>19.520000000000199</v>
      </c>
      <c r="AX113" s="14" t="str">
        <f>IFERROR(VLOOKUP(AW113,'CRUCE RIESGOS'!$C$8:$D$160,2,FALSE),"")</f>
        <v/>
      </c>
      <c r="AY113" s="14">
        <v>20.520000000000199</v>
      </c>
      <c r="AZ113" s="14" t="str">
        <f>IFERROR(VLOOKUP(AY113,'CRUCE RIESGOS'!$C$8:$D$160,2,FALSE),"")</f>
        <v/>
      </c>
      <c r="BA113" s="14">
        <v>21.520000000000199</v>
      </c>
      <c r="BB113" s="14" t="str">
        <f>IFERROR(VLOOKUP(BA113,'CRUCE RIESGOS'!$C$8:$D$160,2,FALSE),"")</f>
        <v/>
      </c>
      <c r="BC113" s="14">
        <v>22.520000000000199</v>
      </c>
      <c r="BD113" s="14" t="str">
        <f>IFERROR(VLOOKUP(BC113,'CRUCE RIESGOS'!$C$8:$D$160,2,FALSE),"")</f>
        <v/>
      </c>
      <c r="BE113" s="14">
        <v>23.520000000000199</v>
      </c>
      <c r="BF113" s="14" t="str">
        <f>IFERROR(VLOOKUP(BE113,'CRUCE RIESGOS'!$C$8:$D$160,2,FALSE),"")</f>
        <v/>
      </c>
      <c r="BG113" s="14">
        <v>24.520000000000199</v>
      </c>
      <c r="BH113" s="14" t="str">
        <f>IFERROR(VLOOKUP(BG113,'CRUCE RIESGOS'!$C$8:$D$160,2,FALSE),"")</f>
        <v/>
      </c>
      <c r="BI113" s="14">
        <v>25.520000000000199</v>
      </c>
      <c r="BJ113" s="14" t="str">
        <f>IFERROR(VLOOKUP(BI113,'CRUCE RIESGOS'!$C$8:$D$160,2,FALSE),"")</f>
        <v/>
      </c>
    </row>
    <row r="114" spans="13:62" x14ac:dyDescent="0.3">
      <c r="N114" s="14" t="str">
        <f t="shared" si="0"/>
        <v/>
      </c>
      <c r="P114" s="14" t="str">
        <f>IF(P115&lt;&gt;""," -R","")</f>
        <v/>
      </c>
      <c r="R114" s="14" t="str">
        <f>IF(R115&lt;&gt;""," -R","")</f>
        <v/>
      </c>
      <c r="T114" s="14" t="str">
        <f>IF(T115&lt;&gt;""," -R","")</f>
        <v/>
      </c>
      <c r="V114" s="14" t="str">
        <f>IF(V115&lt;&gt;""," -R","")</f>
        <v/>
      </c>
      <c r="X114" s="14" t="str">
        <f>IF(X115&lt;&gt;""," -R","")</f>
        <v/>
      </c>
      <c r="Z114" s="14" t="str">
        <f>IF(Z115&lt;&gt;""," -R","")</f>
        <v/>
      </c>
      <c r="AB114" s="14" t="str">
        <f>IF(AB115&lt;&gt;""," -R","")</f>
        <v/>
      </c>
      <c r="AD114" s="14" t="str">
        <f>IF(AD115&lt;&gt;""," -R","")</f>
        <v/>
      </c>
      <c r="AF114" s="14" t="str">
        <f t="shared" si="1"/>
        <v/>
      </c>
      <c r="AH114" s="14" t="str">
        <f t="shared" si="2"/>
        <v/>
      </c>
      <c r="AJ114" s="14" t="str">
        <f t="shared" si="3"/>
        <v/>
      </c>
      <c r="AL114" s="14" t="str">
        <f t="shared" si="4"/>
        <v/>
      </c>
      <c r="AN114" s="14" t="str">
        <f t="shared" si="5"/>
        <v/>
      </c>
      <c r="AP114" s="14" t="str">
        <f t="shared" si="6"/>
        <v/>
      </c>
      <c r="AR114" s="14" t="str">
        <f t="shared" si="7"/>
        <v/>
      </c>
      <c r="AT114" s="14" t="str">
        <f t="shared" si="8"/>
        <v/>
      </c>
      <c r="AV114" s="14" t="str">
        <f t="shared" si="9"/>
        <v/>
      </c>
      <c r="AX114" s="14" t="str">
        <f t="shared" si="10"/>
        <v/>
      </c>
      <c r="AZ114" s="14" t="str">
        <f t="shared" si="11"/>
        <v/>
      </c>
      <c r="BB114" s="14" t="str">
        <f t="shared" si="12"/>
        <v/>
      </c>
      <c r="BD114" s="14" t="str">
        <f t="shared" si="13"/>
        <v/>
      </c>
      <c r="BF114" s="14" t="str">
        <f t="shared" si="14"/>
        <v/>
      </c>
      <c r="BH114" s="14" t="str">
        <f t="shared" si="15"/>
        <v/>
      </c>
      <c r="BJ114" s="14" t="str">
        <f t="shared" si="16"/>
        <v/>
      </c>
    </row>
    <row r="115" spans="13:62" x14ac:dyDescent="0.3">
      <c r="M115" s="14">
        <v>1.53</v>
      </c>
      <c r="N115" s="14" t="str">
        <f>IFERROR(VLOOKUP(M115,'CRUCE RIESGOS'!$C$8:$D$160,2,FALSE),"")</f>
        <v/>
      </c>
      <c r="O115" s="14">
        <v>2.53000000000001</v>
      </c>
      <c r="P115" s="14" t="str">
        <f>IFERROR(VLOOKUP(O115,'CRUCE RIESGOS'!$C$8:$D$160,2,FALSE),"")</f>
        <v/>
      </c>
      <c r="Q115" s="14">
        <v>3.5300000000000198</v>
      </c>
      <c r="R115" s="14" t="str">
        <f>IFERROR(VLOOKUP(Q115,'CRUCE RIESGOS'!$C$8:$D$160,2,FALSE),"")</f>
        <v/>
      </c>
      <c r="S115" s="14">
        <v>4.5300000000000296</v>
      </c>
      <c r="T115" s="14" t="str">
        <f>IFERROR(VLOOKUP(S115,'CRUCE RIESGOS'!$C$8:$D$160,2,FALSE),"")</f>
        <v/>
      </c>
      <c r="U115" s="14">
        <v>5.5300000000000402</v>
      </c>
      <c r="V115" s="14" t="str">
        <f>IFERROR(VLOOKUP(U115,'CRUCE RIESGOS'!$C$8:$D$160,2,FALSE),"")</f>
        <v/>
      </c>
      <c r="W115" s="14">
        <v>6.53000000000005</v>
      </c>
      <c r="X115" s="14" t="str">
        <f>IFERROR(VLOOKUP(W115,'CRUCE RIESGOS'!$C$8:$D$160,2,FALSE),"")</f>
        <v/>
      </c>
      <c r="Y115" s="14">
        <v>7.5300000000000598</v>
      </c>
      <c r="Z115" s="14" t="str">
        <f>IFERROR(VLOOKUP(Y115,'CRUCE RIESGOS'!$C$8:$D$160,2,FALSE),"")</f>
        <v/>
      </c>
      <c r="AA115" s="14">
        <v>8.5300000000000704</v>
      </c>
      <c r="AB115" s="14" t="str">
        <f>IFERROR(VLOOKUP(AA115,'CRUCE RIESGOS'!$C$8:$D$160,2,FALSE),"")</f>
        <v/>
      </c>
      <c r="AC115" s="14">
        <v>9.5300000000000793</v>
      </c>
      <c r="AD115" s="14" t="str">
        <f>IFERROR(VLOOKUP(AC115,'CRUCE RIESGOS'!$C$8:$D$160,2,FALSE),"")</f>
        <v/>
      </c>
      <c r="AE115" s="14">
        <v>10.530000000000101</v>
      </c>
      <c r="AF115" s="14" t="str">
        <f>IFERROR(VLOOKUP(AE115,'CRUCE RIESGOS'!$C$8:$D$160,2,FALSE),"")</f>
        <v/>
      </c>
      <c r="AG115" s="14">
        <v>11.530000000000101</v>
      </c>
      <c r="AH115" s="14" t="str">
        <f>IFERROR(VLOOKUP(AG115,'CRUCE RIESGOS'!$C$8:$D$160,2,FALSE),"")</f>
        <v/>
      </c>
      <c r="AI115" s="14">
        <v>12.530000000000101</v>
      </c>
      <c r="AJ115" s="14" t="str">
        <f>IFERROR(VLOOKUP(AI115,'CRUCE RIESGOS'!$C$8:$D$160,2,FALSE),"")</f>
        <v/>
      </c>
      <c r="AK115" s="14">
        <v>13.530000000000101</v>
      </c>
      <c r="AL115" s="14" t="str">
        <f>IFERROR(VLOOKUP(AK115,'CRUCE RIESGOS'!$C$8:$D$160,2,FALSE),"")</f>
        <v/>
      </c>
      <c r="AM115" s="14">
        <v>14.530000000000101</v>
      </c>
      <c r="AN115" s="14" t="str">
        <f>IFERROR(VLOOKUP(AM115,'CRUCE RIESGOS'!$C$8:$D$160,2,FALSE),"")</f>
        <v/>
      </c>
      <c r="AO115" s="14">
        <v>15.530000000000101</v>
      </c>
      <c r="AP115" s="14" t="str">
        <f>IFERROR(VLOOKUP(AO115,'CRUCE RIESGOS'!$C$8:$D$160,2,FALSE),"")</f>
        <v/>
      </c>
      <c r="AQ115" s="14">
        <v>16.530000000000101</v>
      </c>
      <c r="AR115" s="14" t="str">
        <f>IFERROR(VLOOKUP(AQ115,'CRUCE RIESGOS'!$C$8:$D$160,2,FALSE),"")</f>
        <v/>
      </c>
      <c r="AS115" s="14">
        <v>17.5300000000002</v>
      </c>
      <c r="AT115" s="14" t="str">
        <f>IFERROR(VLOOKUP(AS115,'CRUCE RIESGOS'!$C$8:$D$160,2,FALSE),"")</f>
        <v/>
      </c>
      <c r="AU115" s="14">
        <v>18.5300000000002</v>
      </c>
      <c r="AV115" s="14" t="str">
        <f>IFERROR(VLOOKUP(AU115,'CRUCE RIESGOS'!$C$8:$D$160,2,FALSE),"")</f>
        <v/>
      </c>
      <c r="AW115" s="14">
        <v>19.5300000000002</v>
      </c>
      <c r="AX115" s="14" t="str">
        <f>IFERROR(VLOOKUP(AW115,'CRUCE RIESGOS'!$C$8:$D$160,2,FALSE),"")</f>
        <v/>
      </c>
      <c r="AY115" s="14">
        <v>20.5300000000002</v>
      </c>
      <c r="AZ115" s="14" t="str">
        <f>IFERROR(VLOOKUP(AY115,'CRUCE RIESGOS'!$C$8:$D$160,2,FALSE),"")</f>
        <v/>
      </c>
      <c r="BA115" s="14">
        <v>21.5300000000002</v>
      </c>
      <c r="BB115" s="14" t="str">
        <f>IFERROR(VLOOKUP(BA115,'CRUCE RIESGOS'!$C$8:$D$160,2,FALSE),"")</f>
        <v/>
      </c>
      <c r="BC115" s="14">
        <v>22.5300000000002</v>
      </c>
      <c r="BD115" s="14" t="str">
        <f>IFERROR(VLOOKUP(BC115,'CRUCE RIESGOS'!$C$8:$D$160,2,FALSE),"")</f>
        <v/>
      </c>
      <c r="BE115" s="14">
        <v>23.5300000000002</v>
      </c>
      <c r="BF115" s="14" t="str">
        <f>IFERROR(VLOOKUP(BE115,'CRUCE RIESGOS'!$C$8:$D$160,2,FALSE),"")</f>
        <v/>
      </c>
      <c r="BG115" s="14">
        <v>24.5300000000002</v>
      </c>
      <c r="BH115" s="14" t="str">
        <f>IFERROR(VLOOKUP(BG115,'CRUCE RIESGOS'!$C$8:$D$160,2,FALSE),"")</f>
        <v/>
      </c>
      <c r="BI115" s="14">
        <v>25.5300000000002</v>
      </c>
      <c r="BJ115" s="14" t="str">
        <f>IFERROR(VLOOKUP(BI115,'CRUCE RIESGOS'!$C$8:$D$160,2,FALSE),"")</f>
        <v/>
      </c>
    </row>
    <row r="116" spans="13:62" x14ac:dyDescent="0.3">
      <c r="N116" s="14" t="str">
        <f t="shared" si="0"/>
        <v/>
      </c>
      <c r="P116" s="14" t="str">
        <f>IF(P117&lt;&gt;""," -R","")</f>
        <v/>
      </c>
      <c r="R116" s="14" t="str">
        <f>IF(R117&lt;&gt;""," -R","")</f>
        <v/>
      </c>
      <c r="T116" s="14" t="str">
        <f>IF(T117&lt;&gt;""," -R","")</f>
        <v/>
      </c>
      <c r="V116" s="14" t="str">
        <f>IF(V117&lt;&gt;""," -R","")</f>
        <v/>
      </c>
      <c r="X116" s="14" t="str">
        <f>IF(X117&lt;&gt;""," -R","")</f>
        <v/>
      </c>
      <c r="Z116" s="14" t="str">
        <f>IF(Z117&lt;&gt;""," -R","")</f>
        <v/>
      </c>
      <c r="AB116" s="14" t="str">
        <f>IF(AB117&lt;&gt;""," -R","")</f>
        <v/>
      </c>
      <c r="AD116" s="14" t="str">
        <f>IF(AD117&lt;&gt;""," -R","")</f>
        <v/>
      </c>
      <c r="AF116" s="14" t="str">
        <f t="shared" si="1"/>
        <v/>
      </c>
      <c r="AH116" s="14" t="str">
        <f t="shared" si="2"/>
        <v/>
      </c>
      <c r="AJ116" s="14" t="str">
        <f t="shared" si="3"/>
        <v/>
      </c>
      <c r="AL116" s="14" t="str">
        <f t="shared" si="4"/>
        <v/>
      </c>
      <c r="AN116" s="14" t="str">
        <f t="shared" si="5"/>
        <v/>
      </c>
      <c r="AP116" s="14" t="str">
        <f t="shared" si="6"/>
        <v/>
      </c>
      <c r="AR116" s="14" t="str">
        <f t="shared" si="7"/>
        <v/>
      </c>
      <c r="AT116" s="14" t="str">
        <f t="shared" si="8"/>
        <v/>
      </c>
      <c r="AV116" s="14" t="str">
        <f t="shared" si="9"/>
        <v/>
      </c>
      <c r="AX116" s="14" t="str">
        <f t="shared" si="10"/>
        <v/>
      </c>
      <c r="AZ116" s="14" t="str">
        <f t="shared" si="11"/>
        <v/>
      </c>
      <c r="BB116" s="14" t="str">
        <f t="shared" si="12"/>
        <v/>
      </c>
      <c r="BD116" s="14" t="str">
        <f t="shared" si="13"/>
        <v/>
      </c>
      <c r="BF116" s="14" t="str">
        <f t="shared" si="14"/>
        <v/>
      </c>
      <c r="BH116" s="14" t="str">
        <f t="shared" si="15"/>
        <v/>
      </c>
      <c r="BJ116" s="14" t="str">
        <f t="shared" si="16"/>
        <v/>
      </c>
    </row>
    <row r="117" spans="13:62" x14ac:dyDescent="0.3">
      <c r="M117" s="14">
        <v>1.54</v>
      </c>
      <c r="N117" s="14" t="str">
        <f>IFERROR(VLOOKUP(M117,'CRUCE RIESGOS'!$C$8:$D$160,2,FALSE),"")</f>
        <v/>
      </c>
      <c r="O117" s="14">
        <v>2.5400000000000098</v>
      </c>
      <c r="P117" s="14" t="str">
        <f>IFERROR(VLOOKUP(O117,'CRUCE RIESGOS'!$C$8:$D$160,2,FALSE),"")</f>
        <v/>
      </c>
      <c r="Q117" s="14">
        <v>3.54000000000002</v>
      </c>
      <c r="R117" s="14" t="str">
        <f>IFERROR(VLOOKUP(Q117,'CRUCE RIESGOS'!$C$8:$D$160,2,FALSE),"")</f>
        <v/>
      </c>
      <c r="S117" s="14">
        <v>4.5400000000000302</v>
      </c>
      <c r="T117" s="14" t="str">
        <f>IFERROR(VLOOKUP(S117,'CRUCE RIESGOS'!$C$8:$D$160,2,FALSE),"")</f>
        <v/>
      </c>
      <c r="U117" s="14">
        <v>5.54000000000004</v>
      </c>
      <c r="V117" s="14" t="str">
        <f>IFERROR(VLOOKUP(U117,'CRUCE RIESGOS'!$C$8:$D$160,2,FALSE),"")</f>
        <v/>
      </c>
      <c r="W117" s="14">
        <v>6.5400000000000498</v>
      </c>
      <c r="X117" s="14" t="str">
        <f>IFERROR(VLOOKUP(W117,'CRUCE RIESGOS'!$C$8:$D$160,2,FALSE),"")</f>
        <v/>
      </c>
      <c r="Y117" s="14">
        <v>7.5400000000000604</v>
      </c>
      <c r="Z117" s="14" t="str">
        <f>IFERROR(VLOOKUP(Y117,'CRUCE RIESGOS'!$C$8:$D$160,2,FALSE),"")</f>
        <v/>
      </c>
      <c r="AA117" s="14">
        <v>8.5400000000000702</v>
      </c>
      <c r="AB117" s="14" t="str">
        <f>IFERROR(VLOOKUP(AA117,'CRUCE RIESGOS'!$C$8:$D$160,2,FALSE),"")</f>
        <v/>
      </c>
      <c r="AC117" s="14">
        <v>9.5400000000000809</v>
      </c>
      <c r="AD117" s="14" t="str">
        <f>IFERROR(VLOOKUP(AC117,'CRUCE RIESGOS'!$C$8:$D$160,2,FALSE),"")</f>
        <v/>
      </c>
      <c r="AE117" s="14">
        <v>10.5400000000001</v>
      </c>
      <c r="AF117" s="14" t="str">
        <f>IFERROR(VLOOKUP(AE117,'CRUCE RIESGOS'!$C$8:$D$160,2,FALSE),"")</f>
        <v/>
      </c>
      <c r="AG117" s="14">
        <v>11.5400000000001</v>
      </c>
      <c r="AH117" s="14" t="str">
        <f>IFERROR(VLOOKUP(AG117,'CRUCE RIESGOS'!$C$8:$D$160,2,FALSE),"")</f>
        <v/>
      </c>
      <c r="AI117" s="14">
        <v>12.5400000000001</v>
      </c>
      <c r="AJ117" s="14" t="str">
        <f>IFERROR(VLOOKUP(AI117,'CRUCE RIESGOS'!$C$8:$D$160,2,FALSE),"")</f>
        <v/>
      </c>
      <c r="AK117" s="14">
        <v>13.5400000000001</v>
      </c>
      <c r="AL117" s="14" t="str">
        <f>IFERROR(VLOOKUP(AK117,'CRUCE RIESGOS'!$C$8:$D$160,2,FALSE),"")</f>
        <v/>
      </c>
      <c r="AM117" s="14">
        <v>14.5400000000001</v>
      </c>
      <c r="AN117" s="14" t="str">
        <f>IFERROR(VLOOKUP(AM117,'CRUCE RIESGOS'!$C$8:$D$160,2,FALSE),"")</f>
        <v/>
      </c>
      <c r="AO117" s="14">
        <v>15.5400000000001</v>
      </c>
      <c r="AP117" s="14" t="str">
        <f>IFERROR(VLOOKUP(AO117,'CRUCE RIESGOS'!$C$8:$D$160,2,FALSE),"")</f>
        <v/>
      </c>
      <c r="AQ117" s="14">
        <v>16.540000000000099</v>
      </c>
      <c r="AR117" s="14" t="str">
        <f>IFERROR(VLOOKUP(AQ117,'CRUCE RIESGOS'!$C$8:$D$160,2,FALSE),"")</f>
        <v/>
      </c>
      <c r="AS117" s="14">
        <v>17.540000000000202</v>
      </c>
      <c r="AT117" s="14" t="str">
        <f>IFERROR(VLOOKUP(AS117,'CRUCE RIESGOS'!$C$8:$D$160,2,FALSE),"")</f>
        <v/>
      </c>
      <c r="AU117" s="14">
        <v>18.540000000000202</v>
      </c>
      <c r="AV117" s="14" t="str">
        <f>IFERROR(VLOOKUP(AU117,'CRUCE RIESGOS'!$C$8:$D$160,2,FALSE),"")</f>
        <v/>
      </c>
      <c r="AW117" s="14">
        <v>19.540000000000202</v>
      </c>
      <c r="AX117" s="14" t="str">
        <f>IFERROR(VLOOKUP(AW117,'CRUCE RIESGOS'!$C$8:$D$160,2,FALSE),"")</f>
        <v/>
      </c>
      <c r="AY117" s="14">
        <v>20.540000000000202</v>
      </c>
      <c r="AZ117" s="14" t="str">
        <f>IFERROR(VLOOKUP(AY117,'CRUCE RIESGOS'!$C$8:$D$160,2,FALSE),"")</f>
        <v/>
      </c>
      <c r="BA117" s="14">
        <v>21.540000000000202</v>
      </c>
      <c r="BB117" s="14" t="str">
        <f>IFERROR(VLOOKUP(BA117,'CRUCE RIESGOS'!$C$8:$D$160,2,FALSE),"")</f>
        <v/>
      </c>
      <c r="BC117" s="14">
        <v>22.540000000000202</v>
      </c>
      <c r="BD117" s="14" t="str">
        <f>IFERROR(VLOOKUP(BC117,'CRUCE RIESGOS'!$C$8:$D$160,2,FALSE),"")</f>
        <v/>
      </c>
      <c r="BE117" s="14">
        <v>23.540000000000202</v>
      </c>
      <c r="BF117" s="14" t="str">
        <f>IFERROR(VLOOKUP(BE117,'CRUCE RIESGOS'!$C$8:$D$160,2,FALSE),"")</f>
        <v/>
      </c>
      <c r="BG117" s="14">
        <v>24.540000000000202</v>
      </c>
      <c r="BH117" s="14" t="str">
        <f>IFERROR(VLOOKUP(BG117,'CRUCE RIESGOS'!$C$8:$D$160,2,FALSE),"")</f>
        <v/>
      </c>
      <c r="BI117" s="14">
        <v>25.540000000000202</v>
      </c>
      <c r="BJ117" s="14" t="str">
        <f>IFERROR(VLOOKUP(BI117,'CRUCE RIESGOS'!$C$8:$D$160,2,FALSE),"")</f>
        <v/>
      </c>
    </row>
    <row r="118" spans="13:62" x14ac:dyDescent="0.3">
      <c r="N118" s="14" t="str">
        <f t="shared" si="0"/>
        <v/>
      </c>
      <c r="P118" s="14" t="str">
        <f>IF(P119&lt;&gt;""," -R","")</f>
        <v/>
      </c>
      <c r="R118" s="14" t="str">
        <f>IF(R119&lt;&gt;""," -R","")</f>
        <v/>
      </c>
      <c r="T118" s="14" t="str">
        <f>IF(T119&lt;&gt;""," -R","")</f>
        <v/>
      </c>
      <c r="V118" s="14" t="str">
        <f>IF(V119&lt;&gt;""," -R","")</f>
        <v/>
      </c>
      <c r="X118" s="14" t="str">
        <f>IF(X119&lt;&gt;""," -R","")</f>
        <v/>
      </c>
      <c r="Z118" s="14" t="str">
        <f>IF(Z119&lt;&gt;""," -R","")</f>
        <v/>
      </c>
      <c r="AB118" s="14" t="str">
        <f>IF(AB119&lt;&gt;""," -R","")</f>
        <v/>
      </c>
      <c r="AD118" s="14" t="str">
        <f>IF(AD119&lt;&gt;""," -R","")</f>
        <v/>
      </c>
      <c r="AF118" s="14" t="str">
        <f t="shared" si="1"/>
        <v/>
      </c>
      <c r="AH118" s="14" t="str">
        <f t="shared" si="2"/>
        <v/>
      </c>
      <c r="AJ118" s="14" t="str">
        <f t="shared" si="3"/>
        <v/>
      </c>
      <c r="AL118" s="14" t="str">
        <f t="shared" si="4"/>
        <v/>
      </c>
      <c r="AN118" s="14" t="str">
        <f t="shared" si="5"/>
        <v/>
      </c>
      <c r="AP118" s="14" t="str">
        <f t="shared" si="6"/>
        <v/>
      </c>
      <c r="AR118" s="14" t="str">
        <f t="shared" si="7"/>
        <v/>
      </c>
      <c r="AT118" s="14" t="str">
        <f t="shared" si="8"/>
        <v/>
      </c>
      <c r="AV118" s="14" t="str">
        <f t="shared" si="9"/>
        <v/>
      </c>
      <c r="AX118" s="14" t="str">
        <f t="shared" si="10"/>
        <v/>
      </c>
      <c r="AZ118" s="14" t="str">
        <f t="shared" si="11"/>
        <v/>
      </c>
      <c r="BB118" s="14" t="str">
        <f t="shared" si="12"/>
        <v/>
      </c>
      <c r="BD118" s="14" t="str">
        <f t="shared" si="13"/>
        <v/>
      </c>
      <c r="BF118" s="14" t="str">
        <f t="shared" si="14"/>
        <v/>
      </c>
      <c r="BH118" s="14" t="str">
        <f t="shared" si="15"/>
        <v/>
      </c>
      <c r="BJ118" s="14" t="str">
        <f t="shared" si="16"/>
        <v/>
      </c>
    </row>
    <row r="119" spans="13:62" x14ac:dyDescent="0.3">
      <c r="M119" s="14">
        <v>1.55</v>
      </c>
      <c r="N119" s="14" t="str">
        <f>IFERROR(VLOOKUP(M119,'CRUCE RIESGOS'!$C$8:$D$160,2,FALSE),"")</f>
        <v/>
      </c>
      <c r="O119" s="14">
        <v>2.55000000000001</v>
      </c>
      <c r="P119" s="14" t="str">
        <f>IFERROR(VLOOKUP(O119,'CRUCE RIESGOS'!$C$8:$D$160,2,FALSE),"")</f>
        <v/>
      </c>
      <c r="Q119" s="14">
        <v>3.5500000000000198</v>
      </c>
      <c r="R119" s="14" t="str">
        <f>IFERROR(VLOOKUP(Q119,'CRUCE RIESGOS'!$C$8:$D$160,2,FALSE),"")</f>
        <v/>
      </c>
      <c r="S119" s="14">
        <v>4.55000000000003</v>
      </c>
      <c r="T119" s="14" t="str">
        <f>IFERROR(VLOOKUP(S119,'CRUCE RIESGOS'!$C$8:$D$160,2,FALSE),"")</f>
        <v/>
      </c>
      <c r="U119" s="14">
        <v>5.5500000000000398</v>
      </c>
      <c r="V119" s="14" t="str">
        <f>IFERROR(VLOOKUP(U119,'CRUCE RIESGOS'!$C$8:$D$160,2,FALSE),"")</f>
        <v/>
      </c>
      <c r="W119" s="14">
        <v>6.5500000000000496</v>
      </c>
      <c r="X119" s="14" t="str">
        <f>IFERROR(VLOOKUP(W119,'CRUCE RIESGOS'!$C$8:$D$160,2,FALSE),"")</f>
        <v/>
      </c>
      <c r="Y119" s="14">
        <v>7.5500000000000602</v>
      </c>
      <c r="Z119" s="14" t="str">
        <f>IFERROR(VLOOKUP(Y119,'CRUCE RIESGOS'!$C$8:$D$160,2,FALSE),"")</f>
        <v/>
      </c>
      <c r="AA119" s="14">
        <v>8.55000000000007</v>
      </c>
      <c r="AB119" s="14" t="str">
        <f>IFERROR(VLOOKUP(AA119,'CRUCE RIESGOS'!$C$8:$D$160,2,FALSE),"")</f>
        <v/>
      </c>
      <c r="AC119" s="14">
        <v>9.5500000000000806</v>
      </c>
      <c r="AD119" s="14" t="str">
        <f>IFERROR(VLOOKUP(AC119,'CRUCE RIESGOS'!$C$8:$D$160,2,FALSE),"")</f>
        <v/>
      </c>
      <c r="AE119" s="14">
        <v>10.5500000000001</v>
      </c>
      <c r="AF119" s="14" t="str">
        <f>IFERROR(VLOOKUP(AE119,'CRUCE RIESGOS'!$C$8:$D$160,2,FALSE),"")</f>
        <v/>
      </c>
      <c r="AG119" s="14">
        <v>11.5500000000001</v>
      </c>
      <c r="AH119" s="14" t="str">
        <f>IFERROR(VLOOKUP(AG119,'CRUCE RIESGOS'!$C$8:$D$160,2,FALSE),"")</f>
        <v/>
      </c>
      <c r="AI119" s="14">
        <v>12.5500000000001</v>
      </c>
      <c r="AJ119" s="14" t="str">
        <f>IFERROR(VLOOKUP(AI119,'CRUCE RIESGOS'!$C$8:$D$160,2,FALSE),"")</f>
        <v/>
      </c>
      <c r="AK119" s="14">
        <v>13.5500000000001</v>
      </c>
      <c r="AL119" s="14" t="str">
        <f>IFERROR(VLOOKUP(AK119,'CRUCE RIESGOS'!$C$8:$D$160,2,FALSE),"")</f>
        <v/>
      </c>
      <c r="AM119" s="14">
        <v>14.5500000000001</v>
      </c>
      <c r="AN119" s="14" t="str">
        <f>IFERROR(VLOOKUP(AM119,'CRUCE RIESGOS'!$C$8:$D$160,2,FALSE),"")</f>
        <v/>
      </c>
      <c r="AO119" s="14">
        <v>15.5500000000001</v>
      </c>
      <c r="AP119" s="14" t="str">
        <f>IFERROR(VLOOKUP(AO119,'CRUCE RIESGOS'!$C$8:$D$160,2,FALSE),"")</f>
        <v/>
      </c>
      <c r="AQ119" s="14">
        <v>16.5500000000001</v>
      </c>
      <c r="AR119" s="14" t="str">
        <f>IFERROR(VLOOKUP(AQ119,'CRUCE RIESGOS'!$C$8:$D$160,2,FALSE),"")</f>
        <v/>
      </c>
      <c r="AS119" s="14">
        <v>17.5500000000002</v>
      </c>
      <c r="AT119" s="14" t="str">
        <f>IFERROR(VLOOKUP(AS119,'CRUCE RIESGOS'!$C$8:$D$160,2,FALSE),"")</f>
        <v/>
      </c>
      <c r="AU119" s="14">
        <v>18.5500000000002</v>
      </c>
      <c r="AV119" s="14" t="str">
        <f>IFERROR(VLOOKUP(AU119,'CRUCE RIESGOS'!$C$8:$D$160,2,FALSE),"")</f>
        <v/>
      </c>
      <c r="AW119" s="14">
        <v>19.5500000000002</v>
      </c>
      <c r="AX119" s="14" t="str">
        <f>IFERROR(VLOOKUP(AW119,'CRUCE RIESGOS'!$C$8:$D$160,2,FALSE),"")</f>
        <v/>
      </c>
      <c r="AY119" s="14">
        <v>20.5500000000002</v>
      </c>
      <c r="AZ119" s="14" t="str">
        <f>IFERROR(VLOOKUP(AY119,'CRUCE RIESGOS'!$C$8:$D$160,2,FALSE),"")</f>
        <v/>
      </c>
      <c r="BA119" s="14">
        <v>21.5500000000002</v>
      </c>
      <c r="BB119" s="14" t="str">
        <f>IFERROR(VLOOKUP(BA119,'CRUCE RIESGOS'!$C$8:$D$160,2,FALSE),"")</f>
        <v/>
      </c>
      <c r="BC119" s="14">
        <v>22.5500000000002</v>
      </c>
      <c r="BD119" s="14" t="str">
        <f>IFERROR(VLOOKUP(BC119,'CRUCE RIESGOS'!$C$8:$D$160,2,FALSE),"")</f>
        <v/>
      </c>
      <c r="BE119" s="14">
        <v>23.5500000000002</v>
      </c>
      <c r="BF119" s="14" t="str">
        <f>IFERROR(VLOOKUP(BE119,'CRUCE RIESGOS'!$C$8:$D$160,2,FALSE),"")</f>
        <v/>
      </c>
      <c r="BG119" s="14">
        <v>24.5500000000002</v>
      </c>
      <c r="BH119" s="14" t="str">
        <f>IFERROR(VLOOKUP(BG119,'CRUCE RIESGOS'!$C$8:$D$160,2,FALSE),"")</f>
        <v/>
      </c>
      <c r="BI119" s="14">
        <v>25.5500000000002</v>
      </c>
      <c r="BJ119" s="14" t="str">
        <f>IFERROR(VLOOKUP(BI119,'CRUCE RIESGOS'!$C$8:$D$160,2,FALSE),"")</f>
        <v/>
      </c>
    </row>
    <row r="120" spans="13:62" x14ac:dyDescent="0.3">
      <c r="N120" s="14" t="str">
        <f t="shared" si="0"/>
        <v/>
      </c>
      <c r="P120" s="14" t="str">
        <f>IF(P121&lt;&gt;""," -R","")</f>
        <v/>
      </c>
      <c r="R120" s="14" t="str">
        <f>IF(R121&lt;&gt;""," -R","")</f>
        <v/>
      </c>
      <c r="T120" s="14" t="str">
        <f>IF(T121&lt;&gt;""," -R","")</f>
        <v/>
      </c>
      <c r="V120" s="14" t="str">
        <f>IF(V121&lt;&gt;""," -R","")</f>
        <v/>
      </c>
      <c r="X120" s="14" t="str">
        <f>IF(X121&lt;&gt;""," -R","")</f>
        <v/>
      </c>
      <c r="Z120" s="14" t="str">
        <f>IF(Z121&lt;&gt;""," -R","")</f>
        <v/>
      </c>
      <c r="AB120" s="14" t="str">
        <f>IF(AB121&lt;&gt;""," -R","")</f>
        <v/>
      </c>
      <c r="AD120" s="14" t="str">
        <f>IF(AD121&lt;&gt;""," -R","")</f>
        <v/>
      </c>
      <c r="AF120" s="14" t="str">
        <f t="shared" si="1"/>
        <v/>
      </c>
      <c r="AH120" s="14" t="str">
        <f t="shared" si="2"/>
        <v/>
      </c>
      <c r="AJ120" s="14" t="str">
        <f t="shared" si="3"/>
        <v/>
      </c>
      <c r="AL120" s="14" t="str">
        <f t="shared" si="4"/>
        <v/>
      </c>
      <c r="AN120" s="14" t="str">
        <f t="shared" si="5"/>
        <v/>
      </c>
      <c r="AP120" s="14" t="str">
        <f t="shared" si="6"/>
        <v/>
      </c>
      <c r="AR120" s="14" t="str">
        <f t="shared" si="7"/>
        <v/>
      </c>
      <c r="AT120" s="14" t="str">
        <f t="shared" si="8"/>
        <v/>
      </c>
      <c r="AV120" s="14" t="str">
        <f t="shared" si="9"/>
        <v/>
      </c>
      <c r="AX120" s="14" t="str">
        <f t="shared" si="10"/>
        <v/>
      </c>
      <c r="AZ120" s="14" t="str">
        <f t="shared" si="11"/>
        <v/>
      </c>
      <c r="BB120" s="14" t="str">
        <f t="shared" si="12"/>
        <v/>
      </c>
      <c r="BD120" s="14" t="str">
        <f t="shared" si="13"/>
        <v/>
      </c>
      <c r="BF120" s="14" t="str">
        <f t="shared" si="14"/>
        <v/>
      </c>
      <c r="BH120" s="14" t="str">
        <f t="shared" si="15"/>
        <v/>
      </c>
      <c r="BJ120" s="14" t="str">
        <f t="shared" si="16"/>
        <v/>
      </c>
    </row>
    <row r="121" spans="13:62" x14ac:dyDescent="0.3">
      <c r="M121" s="14">
        <v>1.56</v>
      </c>
      <c r="N121" s="14" t="str">
        <f>IFERROR(VLOOKUP(M121,'CRUCE RIESGOS'!$C$8:$D$160,2,FALSE),"")</f>
        <v/>
      </c>
      <c r="O121" s="14">
        <v>2.5600000000000098</v>
      </c>
      <c r="P121" s="14" t="str">
        <f>IFERROR(VLOOKUP(O121,'CRUCE RIESGOS'!$C$8:$D$160,2,FALSE),"")</f>
        <v/>
      </c>
      <c r="Q121" s="14">
        <v>3.56000000000002</v>
      </c>
      <c r="R121" s="14" t="str">
        <f>IFERROR(VLOOKUP(Q121,'CRUCE RIESGOS'!$C$8:$D$160,2,FALSE),"")</f>
        <v/>
      </c>
      <c r="S121" s="14">
        <v>4.5600000000000298</v>
      </c>
      <c r="T121" s="14" t="str">
        <f>IFERROR(VLOOKUP(S121,'CRUCE RIESGOS'!$C$8:$D$160,2,FALSE),"")</f>
        <v/>
      </c>
      <c r="U121" s="14">
        <v>5.5600000000000396</v>
      </c>
      <c r="V121" s="14" t="str">
        <f>IFERROR(VLOOKUP(U121,'CRUCE RIESGOS'!$C$8:$D$160,2,FALSE),"")</f>
        <v/>
      </c>
      <c r="W121" s="14">
        <v>6.5600000000000502</v>
      </c>
      <c r="X121" s="14" t="str">
        <f>IFERROR(VLOOKUP(W121,'CRUCE RIESGOS'!$C$8:$D$160,2,FALSE),"")</f>
        <v/>
      </c>
      <c r="Y121" s="14">
        <v>7.56000000000006</v>
      </c>
      <c r="Z121" s="14" t="str">
        <f>IFERROR(VLOOKUP(Y121,'CRUCE RIESGOS'!$C$8:$D$160,2,FALSE),"")</f>
        <v/>
      </c>
      <c r="AA121" s="14">
        <v>8.5600000000000698</v>
      </c>
      <c r="AB121" s="14" t="str">
        <f>IFERROR(VLOOKUP(AA121,'CRUCE RIESGOS'!$C$8:$D$160,2,FALSE),"")</f>
        <v/>
      </c>
      <c r="AC121" s="14">
        <v>9.5600000000000804</v>
      </c>
      <c r="AD121" s="14" t="str">
        <f>IFERROR(VLOOKUP(AC121,'CRUCE RIESGOS'!$C$8:$D$160,2,FALSE),"")</f>
        <v/>
      </c>
      <c r="AE121" s="14">
        <v>10.5600000000001</v>
      </c>
      <c r="AF121" s="14" t="str">
        <f>IFERROR(VLOOKUP(AE121,'CRUCE RIESGOS'!$C$8:$D$160,2,FALSE),"")</f>
        <v/>
      </c>
      <c r="AG121" s="14">
        <v>11.5600000000001</v>
      </c>
      <c r="AH121" s="14" t="str">
        <f>IFERROR(VLOOKUP(AG121,'CRUCE RIESGOS'!$C$8:$D$160,2,FALSE),"")</f>
        <v/>
      </c>
      <c r="AI121" s="14">
        <v>12.5600000000001</v>
      </c>
      <c r="AJ121" s="14" t="str">
        <f>IFERROR(VLOOKUP(AI121,'CRUCE RIESGOS'!$C$8:$D$160,2,FALSE),"")</f>
        <v/>
      </c>
      <c r="AK121" s="14">
        <v>13.5600000000001</v>
      </c>
      <c r="AL121" s="14" t="str">
        <f>IFERROR(VLOOKUP(AK121,'CRUCE RIESGOS'!$C$8:$D$160,2,FALSE),"")</f>
        <v/>
      </c>
      <c r="AM121" s="14">
        <v>14.5600000000001</v>
      </c>
      <c r="AN121" s="14" t="str">
        <f>IFERROR(VLOOKUP(AM121,'CRUCE RIESGOS'!$C$8:$D$160,2,FALSE),"")</f>
        <v/>
      </c>
      <c r="AO121" s="14">
        <v>15.5600000000001</v>
      </c>
      <c r="AP121" s="14" t="str">
        <f>IFERROR(VLOOKUP(AO121,'CRUCE RIESGOS'!$C$8:$D$160,2,FALSE),"")</f>
        <v/>
      </c>
      <c r="AQ121" s="14">
        <v>16.560000000000102</v>
      </c>
      <c r="AR121" s="14" t="str">
        <f>IFERROR(VLOOKUP(AQ121,'CRUCE RIESGOS'!$C$8:$D$160,2,FALSE),"")</f>
        <v/>
      </c>
      <c r="AS121" s="14">
        <v>17.560000000000201</v>
      </c>
      <c r="AT121" s="14" t="str">
        <f>IFERROR(VLOOKUP(AS121,'CRUCE RIESGOS'!$C$8:$D$160,2,FALSE),"")</f>
        <v/>
      </c>
      <c r="AU121" s="14">
        <v>18.560000000000201</v>
      </c>
      <c r="AV121" s="14" t="str">
        <f>IFERROR(VLOOKUP(AU121,'CRUCE RIESGOS'!$C$8:$D$160,2,FALSE),"")</f>
        <v/>
      </c>
      <c r="AW121" s="14">
        <v>19.560000000000201</v>
      </c>
      <c r="AX121" s="14" t="str">
        <f>IFERROR(VLOOKUP(AW121,'CRUCE RIESGOS'!$C$8:$D$160,2,FALSE),"")</f>
        <v/>
      </c>
      <c r="AY121" s="14">
        <v>20.560000000000201</v>
      </c>
      <c r="AZ121" s="14" t="str">
        <f>IFERROR(VLOOKUP(AY121,'CRUCE RIESGOS'!$C$8:$D$160,2,FALSE),"")</f>
        <v/>
      </c>
      <c r="BA121" s="14">
        <v>21.560000000000201</v>
      </c>
      <c r="BB121" s="14" t="str">
        <f>IFERROR(VLOOKUP(BA121,'CRUCE RIESGOS'!$C$8:$D$160,2,FALSE),"")</f>
        <v/>
      </c>
      <c r="BC121" s="14">
        <v>22.560000000000201</v>
      </c>
      <c r="BD121" s="14" t="str">
        <f>IFERROR(VLOOKUP(BC121,'CRUCE RIESGOS'!$C$8:$D$160,2,FALSE),"")</f>
        <v/>
      </c>
      <c r="BE121" s="14">
        <v>23.560000000000201</v>
      </c>
      <c r="BF121" s="14" t="str">
        <f>IFERROR(VLOOKUP(BE121,'CRUCE RIESGOS'!$C$8:$D$160,2,FALSE),"")</f>
        <v/>
      </c>
      <c r="BG121" s="14">
        <v>24.560000000000201</v>
      </c>
      <c r="BH121" s="14" t="str">
        <f>IFERROR(VLOOKUP(BG121,'CRUCE RIESGOS'!$C$8:$D$160,2,FALSE),"")</f>
        <v/>
      </c>
      <c r="BI121" s="14">
        <v>25.560000000000201</v>
      </c>
      <c r="BJ121" s="14" t="str">
        <f>IFERROR(VLOOKUP(BI121,'CRUCE RIESGOS'!$C$8:$D$160,2,FALSE),"")</f>
        <v/>
      </c>
    </row>
    <row r="122" spans="13:62" x14ac:dyDescent="0.3">
      <c r="N122" s="14" t="str">
        <f t="shared" si="0"/>
        <v/>
      </c>
      <c r="P122" s="14" t="str">
        <f>IF(P123&lt;&gt;""," -R","")</f>
        <v/>
      </c>
      <c r="R122" s="14" t="str">
        <f>IF(R123&lt;&gt;""," -R","")</f>
        <v/>
      </c>
      <c r="T122" s="14" t="str">
        <f>IF(T123&lt;&gt;""," -R","")</f>
        <v/>
      </c>
      <c r="V122" s="14" t="str">
        <f>IF(V123&lt;&gt;""," -R","")</f>
        <v/>
      </c>
      <c r="X122" s="14" t="str">
        <f>IF(X123&lt;&gt;""," -R","")</f>
        <v/>
      </c>
      <c r="Z122" s="14" t="str">
        <f>IF(Z123&lt;&gt;""," -R","")</f>
        <v/>
      </c>
      <c r="AB122" s="14" t="str">
        <f>IF(AB123&lt;&gt;""," -R","")</f>
        <v/>
      </c>
      <c r="AD122" s="14" t="str">
        <f>IF(AD123&lt;&gt;""," -R","")</f>
        <v/>
      </c>
      <c r="AF122" s="14" t="str">
        <f t="shared" si="1"/>
        <v/>
      </c>
      <c r="AH122" s="14" t="str">
        <f t="shared" si="2"/>
        <v/>
      </c>
      <c r="AJ122" s="14" t="str">
        <f t="shared" si="3"/>
        <v/>
      </c>
      <c r="AL122" s="14" t="str">
        <f t="shared" si="4"/>
        <v/>
      </c>
      <c r="AN122" s="14" t="str">
        <f t="shared" si="5"/>
        <v/>
      </c>
      <c r="AP122" s="14" t="str">
        <f t="shared" si="6"/>
        <v/>
      </c>
      <c r="AR122" s="14" t="str">
        <f t="shared" si="7"/>
        <v/>
      </c>
      <c r="AT122" s="14" t="str">
        <f t="shared" si="8"/>
        <v/>
      </c>
      <c r="AV122" s="14" t="str">
        <f t="shared" si="9"/>
        <v/>
      </c>
      <c r="AX122" s="14" t="str">
        <f t="shared" si="10"/>
        <v/>
      </c>
      <c r="AZ122" s="14" t="str">
        <f t="shared" si="11"/>
        <v/>
      </c>
      <c r="BB122" s="14" t="str">
        <f t="shared" si="12"/>
        <v/>
      </c>
      <c r="BD122" s="14" t="str">
        <f t="shared" si="13"/>
        <v/>
      </c>
      <c r="BF122" s="14" t="str">
        <f t="shared" si="14"/>
        <v/>
      </c>
      <c r="BH122" s="14" t="str">
        <f t="shared" si="15"/>
        <v/>
      </c>
      <c r="BJ122" s="14" t="str">
        <f t="shared" si="16"/>
        <v/>
      </c>
    </row>
    <row r="123" spans="13:62" x14ac:dyDescent="0.3">
      <c r="M123" s="14">
        <v>1.57</v>
      </c>
      <c r="N123" s="14" t="str">
        <f>IFERROR(VLOOKUP(M123,'CRUCE RIESGOS'!$C$8:$D$160,2,FALSE),"")</f>
        <v/>
      </c>
      <c r="O123" s="14">
        <v>2.5700000000000101</v>
      </c>
      <c r="P123" s="14" t="str">
        <f>IFERROR(VLOOKUP(O123,'CRUCE RIESGOS'!$C$8:$D$160,2,FALSE),"")</f>
        <v/>
      </c>
      <c r="Q123" s="14">
        <v>3.5700000000000198</v>
      </c>
      <c r="R123" s="14" t="str">
        <f>IFERROR(VLOOKUP(Q123,'CRUCE RIESGOS'!$C$8:$D$160,2,FALSE),"")</f>
        <v/>
      </c>
      <c r="S123" s="14">
        <v>4.5700000000000296</v>
      </c>
      <c r="T123" s="14" t="str">
        <f>IFERROR(VLOOKUP(S123,'CRUCE RIESGOS'!$C$8:$D$160,2,FALSE),"")</f>
        <v/>
      </c>
      <c r="U123" s="14">
        <v>5.5700000000000403</v>
      </c>
      <c r="V123" s="14" t="str">
        <f>IFERROR(VLOOKUP(U123,'CRUCE RIESGOS'!$C$8:$D$160,2,FALSE),"")</f>
        <v/>
      </c>
      <c r="W123" s="14">
        <v>6.57000000000005</v>
      </c>
      <c r="X123" s="14" t="str">
        <f>IFERROR(VLOOKUP(W123,'CRUCE RIESGOS'!$C$8:$D$160,2,FALSE),"")</f>
        <v/>
      </c>
      <c r="Y123" s="14">
        <v>7.5700000000000598</v>
      </c>
      <c r="Z123" s="14" t="str">
        <f>IFERROR(VLOOKUP(Y123,'CRUCE RIESGOS'!$C$8:$D$160,2,FALSE),"")</f>
        <v/>
      </c>
      <c r="AA123" s="14">
        <v>8.5700000000000696</v>
      </c>
      <c r="AB123" s="14" t="str">
        <f>IFERROR(VLOOKUP(AA123,'CRUCE RIESGOS'!$C$8:$D$160,2,FALSE),"")</f>
        <v/>
      </c>
      <c r="AC123" s="14">
        <v>9.5700000000000802</v>
      </c>
      <c r="AD123" s="14" t="str">
        <f>IFERROR(VLOOKUP(AC123,'CRUCE RIESGOS'!$C$8:$D$160,2,FALSE),"")</f>
        <v/>
      </c>
      <c r="AE123" s="14">
        <v>10.5700000000001</v>
      </c>
      <c r="AF123" s="14" t="str">
        <f>IFERROR(VLOOKUP(AE123,'CRUCE RIESGOS'!$C$8:$D$160,2,FALSE),"")</f>
        <v/>
      </c>
      <c r="AG123" s="14">
        <v>11.5700000000001</v>
      </c>
      <c r="AH123" s="14" t="str">
        <f>IFERROR(VLOOKUP(AG123,'CRUCE RIESGOS'!$C$8:$D$160,2,FALSE),"")</f>
        <v/>
      </c>
      <c r="AI123" s="14">
        <v>12.5700000000001</v>
      </c>
      <c r="AJ123" s="14" t="str">
        <f>IFERROR(VLOOKUP(AI123,'CRUCE RIESGOS'!$C$8:$D$160,2,FALSE),"")</f>
        <v/>
      </c>
      <c r="AK123" s="14">
        <v>13.5700000000001</v>
      </c>
      <c r="AL123" s="14" t="str">
        <f>IFERROR(VLOOKUP(AK123,'CRUCE RIESGOS'!$C$8:$D$160,2,FALSE),"")</f>
        <v/>
      </c>
      <c r="AM123" s="14">
        <v>14.5700000000001</v>
      </c>
      <c r="AN123" s="14" t="str">
        <f>IFERROR(VLOOKUP(AM123,'CRUCE RIESGOS'!$C$8:$D$160,2,FALSE),"")</f>
        <v/>
      </c>
      <c r="AO123" s="14">
        <v>15.5700000000001</v>
      </c>
      <c r="AP123" s="14" t="str">
        <f>IFERROR(VLOOKUP(AO123,'CRUCE RIESGOS'!$C$8:$D$160,2,FALSE),"")</f>
        <v/>
      </c>
      <c r="AQ123" s="14">
        <v>16.5700000000001</v>
      </c>
      <c r="AR123" s="14" t="str">
        <f>IFERROR(VLOOKUP(AQ123,'CRUCE RIESGOS'!$C$8:$D$160,2,FALSE),"")</f>
        <v/>
      </c>
      <c r="AS123" s="14">
        <v>17.570000000000199</v>
      </c>
      <c r="AT123" s="14" t="str">
        <f>IFERROR(VLOOKUP(AS123,'CRUCE RIESGOS'!$C$8:$D$160,2,FALSE),"")</f>
        <v/>
      </c>
      <c r="AU123" s="14">
        <v>18.570000000000199</v>
      </c>
      <c r="AV123" s="14" t="str">
        <f>IFERROR(VLOOKUP(AU123,'CRUCE RIESGOS'!$C$8:$D$160,2,FALSE),"")</f>
        <v/>
      </c>
      <c r="AW123" s="14">
        <v>19.570000000000199</v>
      </c>
      <c r="AX123" s="14" t="str">
        <f>IFERROR(VLOOKUP(AW123,'CRUCE RIESGOS'!$C$8:$D$160,2,FALSE),"")</f>
        <v/>
      </c>
      <c r="AY123" s="14">
        <v>20.570000000000199</v>
      </c>
      <c r="AZ123" s="14" t="str">
        <f>IFERROR(VLOOKUP(AY123,'CRUCE RIESGOS'!$C$8:$D$160,2,FALSE),"")</f>
        <v/>
      </c>
      <c r="BA123" s="14">
        <v>21.570000000000199</v>
      </c>
      <c r="BB123" s="14" t="str">
        <f>IFERROR(VLOOKUP(BA123,'CRUCE RIESGOS'!$C$8:$D$160,2,FALSE),"")</f>
        <v/>
      </c>
      <c r="BC123" s="14">
        <v>22.570000000000199</v>
      </c>
      <c r="BD123" s="14" t="str">
        <f>IFERROR(VLOOKUP(BC123,'CRUCE RIESGOS'!$C$8:$D$160,2,FALSE),"")</f>
        <v/>
      </c>
      <c r="BE123" s="14">
        <v>23.570000000000199</v>
      </c>
      <c r="BF123" s="14" t="str">
        <f>IFERROR(VLOOKUP(BE123,'CRUCE RIESGOS'!$C$8:$D$160,2,FALSE),"")</f>
        <v/>
      </c>
      <c r="BG123" s="14">
        <v>24.570000000000199</v>
      </c>
      <c r="BH123" s="14" t="str">
        <f>IFERROR(VLOOKUP(BG123,'CRUCE RIESGOS'!$C$8:$D$160,2,FALSE),"")</f>
        <v/>
      </c>
      <c r="BI123" s="14">
        <v>25.570000000000199</v>
      </c>
      <c r="BJ123" s="14" t="str">
        <f>IFERROR(VLOOKUP(BI123,'CRUCE RIESGOS'!$C$8:$D$160,2,FALSE),"")</f>
        <v/>
      </c>
    </row>
    <row r="124" spans="13:62" x14ac:dyDescent="0.3">
      <c r="N124" s="14" t="str">
        <f t="shared" si="0"/>
        <v/>
      </c>
      <c r="P124" s="14" t="str">
        <f>IF(P125&lt;&gt;""," -R","")</f>
        <v/>
      </c>
      <c r="R124" s="14" t="str">
        <f>IF(R125&lt;&gt;""," -R","")</f>
        <v/>
      </c>
      <c r="T124" s="14" t="str">
        <f>IF(T125&lt;&gt;""," -R","")</f>
        <v/>
      </c>
      <c r="V124" s="14" t="str">
        <f>IF(V125&lt;&gt;""," -R","")</f>
        <v/>
      </c>
      <c r="X124" s="14" t="str">
        <f>IF(X125&lt;&gt;""," -R","")</f>
        <v/>
      </c>
      <c r="Z124" s="14" t="str">
        <f>IF(Z125&lt;&gt;""," -R","")</f>
        <v/>
      </c>
      <c r="AB124" s="14" t="str">
        <f>IF(AB125&lt;&gt;""," -R","")</f>
        <v/>
      </c>
      <c r="AD124" s="14" t="str">
        <f>IF(AD125&lt;&gt;""," -R","")</f>
        <v/>
      </c>
      <c r="AF124" s="14" t="str">
        <f t="shared" si="1"/>
        <v/>
      </c>
      <c r="AH124" s="14" t="str">
        <f t="shared" si="2"/>
        <v/>
      </c>
      <c r="AJ124" s="14" t="str">
        <f t="shared" si="3"/>
        <v/>
      </c>
      <c r="AL124" s="14" t="str">
        <f t="shared" si="4"/>
        <v/>
      </c>
      <c r="AN124" s="14" t="str">
        <f t="shared" si="5"/>
        <v/>
      </c>
      <c r="AP124" s="14" t="str">
        <f t="shared" si="6"/>
        <v/>
      </c>
      <c r="AR124" s="14" t="str">
        <f t="shared" si="7"/>
        <v/>
      </c>
      <c r="AT124" s="14" t="str">
        <f t="shared" si="8"/>
        <v/>
      </c>
      <c r="AV124" s="14" t="str">
        <f t="shared" si="9"/>
        <v/>
      </c>
      <c r="AX124" s="14" t="str">
        <f t="shared" si="10"/>
        <v/>
      </c>
      <c r="AZ124" s="14" t="str">
        <f t="shared" si="11"/>
        <v/>
      </c>
      <c r="BB124" s="14" t="str">
        <f t="shared" si="12"/>
        <v/>
      </c>
      <c r="BD124" s="14" t="str">
        <f t="shared" si="13"/>
        <v/>
      </c>
      <c r="BF124" s="14" t="str">
        <f t="shared" si="14"/>
        <v/>
      </c>
      <c r="BH124" s="14" t="str">
        <f t="shared" si="15"/>
        <v/>
      </c>
      <c r="BJ124" s="14" t="str">
        <f t="shared" si="16"/>
        <v/>
      </c>
    </row>
    <row r="125" spans="13:62" x14ac:dyDescent="0.3">
      <c r="M125" s="14">
        <v>1.58</v>
      </c>
      <c r="N125" s="14" t="str">
        <f>IFERROR(VLOOKUP(M125,'CRUCE RIESGOS'!$C$8:$D$160,2,FALSE),"")</f>
        <v/>
      </c>
      <c r="O125" s="14">
        <v>2.5800000000000098</v>
      </c>
      <c r="P125" s="14" t="str">
        <f>IFERROR(VLOOKUP(O125,'CRUCE RIESGOS'!$C$8:$D$160,2,FALSE),"")</f>
        <v/>
      </c>
      <c r="Q125" s="14">
        <v>3.5800000000000201</v>
      </c>
      <c r="R125" s="14" t="str">
        <f>IFERROR(VLOOKUP(Q125,'CRUCE RIESGOS'!$C$8:$D$160,2,FALSE),"")</f>
        <v/>
      </c>
      <c r="S125" s="14">
        <v>4.5800000000000303</v>
      </c>
      <c r="T125" s="14" t="str">
        <f>IFERROR(VLOOKUP(S125,'CRUCE RIESGOS'!$C$8:$D$160,2,FALSE),"")</f>
        <v/>
      </c>
      <c r="U125" s="14">
        <v>5.58000000000004</v>
      </c>
      <c r="V125" s="14" t="str">
        <f>IFERROR(VLOOKUP(U125,'CRUCE RIESGOS'!$C$8:$D$160,2,FALSE),"")</f>
        <v/>
      </c>
      <c r="W125" s="14">
        <v>6.5800000000000498</v>
      </c>
      <c r="X125" s="14" t="str">
        <f>IFERROR(VLOOKUP(W125,'CRUCE RIESGOS'!$C$8:$D$160,2,FALSE),"")</f>
        <v/>
      </c>
      <c r="Y125" s="14">
        <v>7.5800000000000596</v>
      </c>
      <c r="Z125" s="14" t="str">
        <f>IFERROR(VLOOKUP(Y125,'CRUCE RIESGOS'!$C$8:$D$160,2,FALSE),"")</f>
        <v/>
      </c>
      <c r="AA125" s="14">
        <v>8.5800000000000693</v>
      </c>
      <c r="AB125" s="14" t="str">
        <f>IFERROR(VLOOKUP(AA125,'CRUCE RIESGOS'!$C$8:$D$160,2,FALSE),"")</f>
        <v/>
      </c>
      <c r="AC125" s="14">
        <v>9.58000000000008</v>
      </c>
      <c r="AD125" s="14" t="str">
        <f>IFERROR(VLOOKUP(AC125,'CRUCE RIESGOS'!$C$8:$D$160,2,FALSE),"")</f>
        <v/>
      </c>
      <c r="AE125" s="14">
        <v>10.5800000000001</v>
      </c>
      <c r="AF125" s="14" t="str">
        <f>IFERROR(VLOOKUP(AE125,'CRUCE RIESGOS'!$C$8:$D$160,2,FALSE),"")</f>
        <v/>
      </c>
      <c r="AG125" s="14">
        <v>11.5800000000001</v>
      </c>
      <c r="AH125" s="14" t="str">
        <f>IFERROR(VLOOKUP(AG125,'CRUCE RIESGOS'!$C$8:$D$160,2,FALSE),"")</f>
        <v/>
      </c>
      <c r="AI125" s="14">
        <v>12.5800000000001</v>
      </c>
      <c r="AJ125" s="14" t="str">
        <f>IFERROR(VLOOKUP(AI125,'CRUCE RIESGOS'!$C$8:$D$160,2,FALSE),"")</f>
        <v/>
      </c>
      <c r="AK125" s="14">
        <v>13.5800000000001</v>
      </c>
      <c r="AL125" s="14" t="str">
        <f>IFERROR(VLOOKUP(AK125,'CRUCE RIESGOS'!$C$8:$D$160,2,FALSE),"")</f>
        <v/>
      </c>
      <c r="AM125" s="14">
        <v>14.5800000000001</v>
      </c>
      <c r="AN125" s="14" t="str">
        <f>IFERROR(VLOOKUP(AM125,'CRUCE RIESGOS'!$C$8:$D$160,2,FALSE),"")</f>
        <v/>
      </c>
      <c r="AO125" s="14">
        <v>15.5800000000001</v>
      </c>
      <c r="AP125" s="14" t="str">
        <f>IFERROR(VLOOKUP(AO125,'CRUCE RIESGOS'!$C$8:$D$160,2,FALSE),"")</f>
        <v/>
      </c>
      <c r="AQ125" s="14">
        <v>16.580000000000101</v>
      </c>
      <c r="AR125" s="14" t="str">
        <f>IFERROR(VLOOKUP(AQ125,'CRUCE RIESGOS'!$C$8:$D$160,2,FALSE),"")</f>
        <v/>
      </c>
      <c r="AS125" s="14">
        <v>17.580000000000201</v>
      </c>
      <c r="AT125" s="14" t="str">
        <f>IFERROR(VLOOKUP(AS125,'CRUCE RIESGOS'!$C$8:$D$160,2,FALSE),"")</f>
        <v/>
      </c>
      <c r="AU125" s="14">
        <v>18.580000000000201</v>
      </c>
      <c r="AV125" s="14" t="str">
        <f>IFERROR(VLOOKUP(AU125,'CRUCE RIESGOS'!$C$8:$D$160,2,FALSE),"")</f>
        <v/>
      </c>
      <c r="AW125" s="14">
        <v>19.580000000000201</v>
      </c>
      <c r="AX125" s="14" t="str">
        <f>IFERROR(VLOOKUP(AW125,'CRUCE RIESGOS'!$C$8:$D$160,2,FALSE),"")</f>
        <v/>
      </c>
      <c r="AY125" s="14">
        <v>20.580000000000201</v>
      </c>
      <c r="AZ125" s="14" t="str">
        <f>IFERROR(VLOOKUP(AY125,'CRUCE RIESGOS'!$C$8:$D$160,2,FALSE),"")</f>
        <v/>
      </c>
      <c r="BA125" s="14">
        <v>21.580000000000201</v>
      </c>
      <c r="BB125" s="14" t="str">
        <f>IFERROR(VLOOKUP(BA125,'CRUCE RIESGOS'!$C$8:$D$160,2,FALSE),"")</f>
        <v/>
      </c>
      <c r="BC125" s="14">
        <v>22.580000000000201</v>
      </c>
      <c r="BD125" s="14" t="str">
        <f>IFERROR(VLOOKUP(BC125,'CRUCE RIESGOS'!$C$8:$D$160,2,FALSE),"")</f>
        <v/>
      </c>
      <c r="BE125" s="14">
        <v>23.580000000000201</v>
      </c>
      <c r="BF125" s="14" t="str">
        <f>IFERROR(VLOOKUP(BE125,'CRUCE RIESGOS'!$C$8:$D$160,2,FALSE),"")</f>
        <v/>
      </c>
      <c r="BG125" s="14">
        <v>24.580000000000201</v>
      </c>
      <c r="BH125" s="14" t="str">
        <f>IFERROR(VLOOKUP(BG125,'CRUCE RIESGOS'!$C$8:$D$160,2,FALSE),"")</f>
        <v/>
      </c>
      <c r="BI125" s="14">
        <v>25.580000000000201</v>
      </c>
      <c r="BJ125" s="14" t="str">
        <f>IFERROR(VLOOKUP(BI125,'CRUCE RIESGOS'!$C$8:$D$160,2,FALSE),"")</f>
        <v/>
      </c>
    </row>
    <row r="126" spans="13:62" x14ac:dyDescent="0.3">
      <c r="N126" s="14" t="str">
        <f t="shared" si="0"/>
        <v/>
      </c>
      <c r="P126" s="14" t="str">
        <f>IF(P127&lt;&gt;""," -R","")</f>
        <v/>
      </c>
      <c r="R126" s="14" t="str">
        <f>IF(R127&lt;&gt;""," -R","")</f>
        <v/>
      </c>
      <c r="T126" s="14" t="str">
        <f>IF(T127&lt;&gt;""," -R","")</f>
        <v/>
      </c>
      <c r="V126" s="14" t="str">
        <f>IF(V127&lt;&gt;""," -R","")</f>
        <v/>
      </c>
      <c r="X126" s="14" t="str">
        <f>IF(X127&lt;&gt;""," -R","")</f>
        <v/>
      </c>
      <c r="Z126" s="14" t="str">
        <f>IF(Z127&lt;&gt;""," -R","")</f>
        <v/>
      </c>
      <c r="AB126" s="14" t="str">
        <f>IF(AB127&lt;&gt;""," -R","")</f>
        <v/>
      </c>
      <c r="AD126" s="14" t="str">
        <f>IF(AD127&lt;&gt;""," -R","")</f>
        <v/>
      </c>
      <c r="AF126" s="14" t="str">
        <f t="shared" si="1"/>
        <v/>
      </c>
      <c r="AH126" s="14" t="str">
        <f t="shared" si="2"/>
        <v/>
      </c>
      <c r="AJ126" s="14" t="str">
        <f t="shared" si="3"/>
        <v/>
      </c>
      <c r="AL126" s="14" t="str">
        <f t="shared" si="4"/>
        <v/>
      </c>
      <c r="AN126" s="14" t="str">
        <f t="shared" si="5"/>
        <v/>
      </c>
      <c r="AP126" s="14" t="str">
        <f t="shared" si="6"/>
        <v/>
      </c>
      <c r="AR126" s="14" t="str">
        <f t="shared" si="7"/>
        <v/>
      </c>
      <c r="AT126" s="14" t="str">
        <f t="shared" si="8"/>
        <v/>
      </c>
      <c r="AV126" s="14" t="str">
        <f t="shared" si="9"/>
        <v/>
      </c>
      <c r="AX126" s="14" t="str">
        <f t="shared" si="10"/>
        <v/>
      </c>
      <c r="AZ126" s="14" t="str">
        <f t="shared" si="11"/>
        <v/>
      </c>
      <c r="BB126" s="14" t="str">
        <f t="shared" si="12"/>
        <v/>
      </c>
      <c r="BD126" s="14" t="str">
        <f t="shared" si="13"/>
        <v/>
      </c>
      <c r="BF126" s="14" t="str">
        <f t="shared" si="14"/>
        <v/>
      </c>
      <c r="BH126" s="14" t="str">
        <f t="shared" si="15"/>
        <v/>
      </c>
      <c r="BJ126" s="14" t="str">
        <f t="shared" si="16"/>
        <v/>
      </c>
    </row>
    <row r="127" spans="13:62" x14ac:dyDescent="0.3">
      <c r="M127" s="14">
        <v>1.59</v>
      </c>
      <c r="N127" s="14" t="str">
        <f>IFERROR(VLOOKUP(M127,'CRUCE RIESGOS'!$C$8:$D$160,2,FALSE),"")</f>
        <v/>
      </c>
      <c r="O127" s="14">
        <v>2.5900000000000101</v>
      </c>
      <c r="P127" s="14" t="str">
        <f>IFERROR(VLOOKUP(O127,'CRUCE RIESGOS'!$C$8:$D$160,2,FALSE),"")</f>
        <v/>
      </c>
      <c r="Q127" s="14">
        <v>3.5900000000000198</v>
      </c>
      <c r="R127" s="14" t="str">
        <f>IFERROR(VLOOKUP(Q127,'CRUCE RIESGOS'!$C$8:$D$160,2,FALSE),"")</f>
        <v/>
      </c>
      <c r="S127" s="14">
        <v>4.5900000000000301</v>
      </c>
      <c r="T127" s="14" t="str">
        <f>IFERROR(VLOOKUP(S127,'CRUCE RIESGOS'!$C$8:$D$160,2,FALSE),"")</f>
        <v/>
      </c>
      <c r="U127" s="14">
        <v>5.5900000000000398</v>
      </c>
      <c r="V127" s="14" t="str">
        <f>IFERROR(VLOOKUP(U127,'CRUCE RIESGOS'!$C$8:$D$160,2,FALSE),"")</f>
        <v/>
      </c>
      <c r="W127" s="14">
        <v>6.5900000000000496</v>
      </c>
      <c r="X127" s="14" t="str">
        <f>IFERROR(VLOOKUP(W127,'CRUCE RIESGOS'!$C$8:$D$160,2,FALSE),"")</f>
        <v/>
      </c>
      <c r="Y127" s="14">
        <v>7.5900000000000603</v>
      </c>
      <c r="Z127" s="14" t="str">
        <f>IFERROR(VLOOKUP(Y127,'CRUCE RIESGOS'!$C$8:$D$160,2,FALSE),"")</f>
        <v/>
      </c>
      <c r="AA127" s="14">
        <v>8.5900000000000691</v>
      </c>
      <c r="AB127" s="14" t="str">
        <f>IFERROR(VLOOKUP(AA127,'CRUCE RIESGOS'!$C$8:$D$160,2,FALSE),"")</f>
        <v/>
      </c>
      <c r="AC127" s="14">
        <v>9.5900000000000798</v>
      </c>
      <c r="AD127" s="14" t="str">
        <f>IFERROR(VLOOKUP(AC127,'CRUCE RIESGOS'!$C$8:$D$160,2,FALSE),"")</f>
        <v/>
      </c>
      <c r="AE127" s="14">
        <v>10.590000000000099</v>
      </c>
      <c r="AF127" s="14" t="str">
        <f>IFERROR(VLOOKUP(AE127,'CRUCE RIESGOS'!$C$8:$D$160,2,FALSE),"")</f>
        <v/>
      </c>
      <c r="AG127" s="14">
        <v>11.590000000000099</v>
      </c>
      <c r="AH127" s="14" t="str">
        <f>IFERROR(VLOOKUP(AG127,'CRUCE RIESGOS'!$C$8:$D$160,2,FALSE),"")</f>
        <v/>
      </c>
      <c r="AI127" s="14">
        <v>12.590000000000099</v>
      </c>
      <c r="AJ127" s="14" t="str">
        <f>IFERROR(VLOOKUP(AI127,'CRUCE RIESGOS'!$C$8:$D$160,2,FALSE),"")</f>
        <v/>
      </c>
      <c r="AK127" s="14">
        <v>13.590000000000099</v>
      </c>
      <c r="AL127" s="14" t="str">
        <f>IFERROR(VLOOKUP(AK127,'CRUCE RIESGOS'!$C$8:$D$160,2,FALSE),"")</f>
        <v/>
      </c>
      <c r="AM127" s="14">
        <v>14.590000000000099</v>
      </c>
      <c r="AN127" s="14" t="str">
        <f>IFERROR(VLOOKUP(AM127,'CRUCE RIESGOS'!$C$8:$D$160,2,FALSE),"")</f>
        <v/>
      </c>
      <c r="AO127" s="14">
        <v>15.590000000000099</v>
      </c>
      <c r="AP127" s="14" t="str">
        <f>IFERROR(VLOOKUP(AO127,'CRUCE RIESGOS'!$C$8:$D$160,2,FALSE),"")</f>
        <v/>
      </c>
      <c r="AQ127" s="14">
        <v>16.590000000000099</v>
      </c>
      <c r="AR127" s="14" t="str">
        <f>IFERROR(VLOOKUP(AQ127,'CRUCE RIESGOS'!$C$8:$D$160,2,FALSE),"")</f>
        <v/>
      </c>
      <c r="AS127" s="14">
        <v>17.590000000000199</v>
      </c>
      <c r="AT127" s="14" t="str">
        <f>IFERROR(VLOOKUP(AS127,'CRUCE RIESGOS'!$C$8:$D$160,2,FALSE),"")</f>
        <v/>
      </c>
      <c r="AU127" s="14">
        <v>18.590000000000199</v>
      </c>
      <c r="AV127" s="14" t="str">
        <f>IFERROR(VLOOKUP(AU127,'CRUCE RIESGOS'!$C$8:$D$160,2,FALSE),"")</f>
        <v/>
      </c>
      <c r="AW127" s="14">
        <v>19.590000000000199</v>
      </c>
      <c r="AX127" s="14" t="str">
        <f>IFERROR(VLOOKUP(AW127,'CRUCE RIESGOS'!$C$8:$D$160,2,FALSE),"")</f>
        <v/>
      </c>
      <c r="AY127" s="14">
        <v>20.590000000000199</v>
      </c>
      <c r="AZ127" s="14" t="str">
        <f>IFERROR(VLOOKUP(AY127,'CRUCE RIESGOS'!$C$8:$D$160,2,FALSE),"")</f>
        <v/>
      </c>
      <c r="BA127" s="14">
        <v>21.590000000000199</v>
      </c>
      <c r="BB127" s="14" t="str">
        <f>IFERROR(VLOOKUP(BA127,'CRUCE RIESGOS'!$C$8:$D$160,2,FALSE),"")</f>
        <v/>
      </c>
      <c r="BC127" s="14">
        <v>22.590000000000199</v>
      </c>
      <c r="BD127" s="14" t="str">
        <f>IFERROR(VLOOKUP(BC127,'CRUCE RIESGOS'!$C$8:$D$160,2,FALSE),"")</f>
        <v/>
      </c>
      <c r="BE127" s="14">
        <v>23.590000000000199</v>
      </c>
      <c r="BF127" s="14" t="str">
        <f>IFERROR(VLOOKUP(BE127,'CRUCE RIESGOS'!$C$8:$D$160,2,FALSE),"")</f>
        <v/>
      </c>
      <c r="BG127" s="14">
        <v>24.590000000000199</v>
      </c>
      <c r="BH127" s="14" t="str">
        <f>IFERROR(VLOOKUP(BG127,'CRUCE RIESGOS'!$C$8:$D$160,2,FALSE),"")</f>
        <v/>
      </c>
      <c r="BI127" s="14">
        <v>25.590000000000199</v>
      </c>
      <c r="BJ127" s="14" t="str">
        <f>IFERROR(VLOOKUP(BI127,'CRUCE RIESGOS'!$C$8:$D$160,2,FALSE),"")</f>
        <v/>
      </c>
    </row>
    <row r="128" spans="13:62" x14ac:dyDescent="0.3">
      <c r="N128" s="14" t="str">
        <f t="shared" si="0"/>
        <v/>
      </c>
      <c r="P128" s="14" t="str">
        <f>IF(P129&lt;&gt;""," -R","")</f>
        <v/>
      </c>
      <c r="R128" s="14" t="str">
        <f>IF(R129&lt;&gt;""," -R","")</f>
        <v/>
      </c>
      <c r="T128" s="14" t="str">
        <f>IF(T129&lt;&gt;""," -R","")</f>
        <v/>
      </c>
      <c r="V128" s="14" t="str">
        <f>IF(V129&lt;&gt;""," -R","")</f>
        <v/>
      </c>
      <c r="X128" s="14" t="str">
        <f>IF(X129&lt;&gt;""," -R","")</f>
        <v/>
      </c>
      <c r="Z128" s="14" t="str">
        <f>IF(Z129&lt;&gt;""," -R","")</f>
        <v/>
      </c>
      <c r="AB128" s="14" t="str">
        <f>IF(AB129&lt;&gt;""," -R","")</f>
        <v/>
      </c>
      <c r="AD128" s="14" t="str">
        <f>IF(AD129&lt;&gt;""," -R","")</f>
        <v/>
      </c>
      <c r="AF128" s="14" t="str">
        <f t="shared" si="1"/>
        <v/>
      </c>
      <c r="AH128" s="14" t="str">
        <f t="shared" si="2"/>
        <v/>
      </c>
      <c r="AJ128" s="14" t="str">
        <f t="shared" si="3"/>
        <v/>
      </c>
      <c r="AL128" s="14" t="str">
        <f t="shared" si="4"/>
        <v/>
      </c>
      <c r="AN128" s="14" t="str">
        <f t="shared" si="5"/>
        <v/>
      </c>
      <c r="AP128" s="14" t="str">
        <f t="shared" si="6"/>
        <v/>
      </c>
      <c r="AR128" s="14" t="str">
        <f t="shared" si="7"/>
        <v/>
      </c>
      <c r="AT128" s="14" t="str">
        <f t="shared" si="8"/>
        <v/>
      </c>
      <c r="AV128" s="14" t="str">
        <f t="shared" si="9"/>
        <v/>
      </c>
      <c r="AX128" s="14" t="str">
        <f t="shared" si="10"/>
        <v/>
      </c>
      <c r="AZ128" s="14" t="str">
        <f t="shared" si="11"/>
        <v/>
      </c>
      <c r="BB128" s="14" t="str">
        <f t="shared" si="12"/>
        <v/>
      </c>
      <c r="BD128" s="14" t="str">
        <f t="shared" si="13"/>
        <v/>
      </c>
      <c r="BF128" s="14" t="str">
        <f t="shared" si="14"/>
        <v/>
      </c>
      <c r="BH128" s="14" t="str">
        <f t="shared" si="15"/>
        <v/>
      </c>
      <c r="BJ128" s="14" t="str">
        <f t="shared" si="16"/>
        <v/>
      </c>
    </row>
    <row r="129" spans="13:62" x14ac:dyDescent="0.3">
      <c r="M129" s="14">
        <v>1.6</v>
      </c>
      <c r="N129" s="14" t="str">
        <f>IFERROR(VLOOKUP(M129,'CRUCE RIESGOS'!$C$8:$D$160,2,FALSE),"")</f>
        <v/>
      </c>
      <c r="O129" s="14">
        <v>2.6000000000000099</v>
      </c>
      <c r="P129" s="14" t="str">
        <f>IFERROR(VLOOKUP(O129,'CRUCE RIESGOS'!$C$8:$D$160,2,FALSE),"")</f>
        <v/>
      </c>
      <c r="Q129" s="14">
        <v>3.6000000000000201</v>
      </c>
      <c r="R129" s="14" t="str">
        <f>IFERROR(VLOOKUP(Q129,'CRUCE RIESGOS'!$C$8:$D$160,2,FALSE),"")</f>
        <v/>
      </c>
      <c r="S129" s="14">
        <v>4.6000000000000298</v>
      </c>
      <c r="T129" s="14" t="str">
        <f>IFERROR(VLOOKUP(S129,'CRUCE RIESGOS'!$C$8:$D$160,2,FALSE),"")</f>
        <v/>
      </c>
      <c r="U129" s="14">
        <v>5.6000000000000396</v>
      </c>
      <c r="V129" s="14" t="str">
        <f>IFERROR(VLOOKUP(U129,'CRUCE RIESGOS'!$C$8:$D$160,2,FALSE),"")</f>
        <v/>
      </c>
      <c r="W129" s="14">
        <v>6.6000000000000503</v>
      </c>
      <c r="X129" s="14" t="str">
        <f>IFERROR(VLOOKUP(W129,'CRUCE RIESGOS'!$C$8:$D$160,2,FALSE),"")</f>
        <v/>
      </c>
      <c r="Y129" s="14">
        <v>7.60000000000006</v>
      </c>
      <c r="Z129" s="14" t="str">
        <f>IFERROR(VLOOKUP(Y129,'CRUCE RIESGOS'!$C$8:$D$160,2,FALSE),"")</f>
        <v/>
      </c>
      <c r="AA129" s="14">
        <v>8.6000000000000707</v>
      </c>
      <c r="AB129" s="14" t="str">
        <f>IFERROR(VLOOKUP(AA129,'CRUCE RIESGOS'!$C$8:$D$160,2,FALSE),"")</f>
        <v/>
      </c>
      <c r="AC129" s="14">
        <v>9.6000000000000796</v>
      </c>
      <c r="AD129" s="14" t="str">
        <f>IFERROR(VLOOKUP(AC129,'CRUCE RIESGOS'!$C$8:$D$160,2,FALSE),"")</f>
        <v/>
      </c>
      <c r="AE129" s="14">
        <v>10.600000000000099</v>
      </c>
      <c r="AF129" s="14" t="str">
        <f>IFERROR(VLOOKUP(AE129,'CRUCE RIESGOS'!$C$8:$D$160,2,FALSE),"")</f>
        <v/>
      </c>
      <c r="AG129" s="14">
        <v>11.600000000000099</v>
      </c>
      <c r="AH129" s="14" t="str">
        <f>IFERROR(VLOOKUP(AG129,'CRUCE RIESGOS'!$C$8:$D$160,2,FALSE),"")</f>
        <v/>
      </c>
      <c r="AI129" s="14">
        <v>12.600000000000099</v>
      </c>
      <c r="AJ129" s="14" t="str">
        <f>IFERROR(VLOOKUP(AI129,'CRUCE RIESGOS'!$C$8:$D$160,2,FALSE),"")</f>
        <v/>
      </c>
      <c r="AK129" s="14">
        <v>13.600000000000099</v>
      </c>
      <c r="AL129" s="14" t="str">
        <f>IFERROR(VLOOKUP(AK129,'CRUCE RIESGOS'!$C$8:$D$160,2,FALSE),"")</f>
        <v/>
      </c>
      <c r="AM129" s="14">
        <v>14.600000000000099</v>
      </c>
      <c r="AN129" s="14" t="str">
        <f>IFERROR(VLOOKUP(AM129,'CRUCE RIESGOS'!$C$8:$D$160,2,FALSE),"")</f>
        <v/>
      </c>
      <c r="AO129" s="14">
        <v>15.600000000000099</v>
      </c>
      <c r="AP129" s="14" t="str">
        <f>IFERROR(VLOOKUP(AO129,'CRUCE RIESGOS'!$C$8:$D$160,2,FALSE),"")</f>
        <v/>
      </c>
      <c r="AQ129" s="14">
        <v>16.600000000000101</v>
      </c>
      <c r="AR129" s="14" t="str">
        <f>IFERROR(VLOOKUP(AQ129,'CRUCE RIESGOS'!$C$8:$D$160,2,FALSE),"")</f>
        <v/>
      </c>
      <c r="AS129" s="14">
        <v>17.6000000000002</v>
      </c>
      <c r="AT129" s="14" t="str">
        <f>IFERROR(VLOOKUP(AS129,'CRUCE RIESGOS'!$C$8:$D$160,2,FALSE),"")</f>
        <v/>
      </c>
      <c r="AU129" s="14">
        <v>18.6000000000002</v>
      </c>
      <c r="AV129" s="14" t="str">
        <f>IFERROR(VLOOKUP(AU129,'CRUCE RIESGOS'!$C$8:$D$160,2,FALSE),"")</f>
        <v/>
      </c>
      <c r="AW129" s="14">
        <v>19.6000000000002</v>
      </c>
      <c r="AX129" s="14" t="str">
        <f>IFERROR(VLOOKUP(AW129,'CRUCE RIESGOS'!$C$8:$D$160,2,FALSE),"")</f>
        <v/>
      </c>
      <c r="AY129" s="14">
        <v>20.6000000000002</v>
      </c>
      <c r="AZ129" s="14" t="str">
        <f>IFERROR(VLOOKUP(AY129,'CRUCE RIESGOS'!$C$8:$D$160,2,FALSE),"")</f>
        <v/>
      </c>
      <c r="BA129" s="14">
        <v>21.6000000000002</v>
      </c>
      <c r="BB129" s="14" t="str">
        <f>IFERROR(VLOOKUP(BA129,'CRUCE RIESGOS'!$C$8:$D$160,2,FALSE),"")</f>
        <v/>
      </c>
      <c r="BC129" s="14">
        <v>22.6000000000002</v>
      </c>
      <c r="BD129" s="14" t="str">
        <f>IFERROR(VLOOKUP(BC129,'CRUCE RIESGOS'!$C$8:$D$160,2,FALSE),"")</f>
        <v/>
      </c>
      <c r="BE129" s="14">
        <v>23.6000000000002</v>
      </c>
      <c r="BF129" s="14" t="str">
        <f>IFERROR(VLOOKUP(BE129,'CRUCE RIESGOS'!$C$8:$D$160,2,FALSE),"")</f>
        <v/>
      </c>
      <c r="BG129" s="14">
        <v>24.6000000000002</v>
      </c>
      <c r="BH129" s="14" t="str">
        <f>IFERROR(VLOOKUP(BG129,'CRUCE RIESGOS'!$C$8:$D$160,2,FALSE),"")</f>
        <v/>
      </c>
      <c r="BI129" s="14">
        <v>25.6000000000002</v>
      </c>
      <c r="BJ129" s="14" t="str">
        <f>IFERROR(VLOOKUP(BI129,'CRUCE RIESGOS'!$C$8:$D$160,2,FALSE),"")</f>
        <v/>
      </c>
    </row>
    <row r="130" spans="13:62" x14ac:dyDescent="0.3">
      <c r="N130" s="14" t="str">
        <f t="shared" si="0"/>
        <v/>
      </c>
      <c r="P130" s="14" t="str">
        <f>IF(P131&lt;&gt;""," -R","")</f>
        <v/>
      </c>
      <c r="R130" s="14" t="str">
        <f>IF(R131&lt;&gt;""," -R","")</f>
        <v/>
      </c>
      <c r="T130" s="14" t="str">
        <f>IF(T131&lt;&gt;""," -R","")</f>
        <v/>
      </c>
      <c r="V130" s="14" t="str">
        <f>IF(V131&lt;&gt;""," -R","")</f>
        <v/>
      </c>
      <c r="X130" s="14" t="str">
        <f>IF(X131&lt;&gt;""," -R","")</f>
        <v/>
      </c>
      <c r="Z130" s="14" t="str">
        <f>IF(Z131&lt;&gt;""," -R","")</f>
        <v/>
      </c>
      <c r="AB130" s="14" t="str">
        <f>IF(AB131&lt;&gt;""," -R","")</f>
        <v/>
      </c>
      <c r="AD130" s="14" t="str">
        <f>IF(AD131&lt;&gt;""," -R","")</f>
        <v/>
      </c>
      <c r="AF130" s="14" t="str">
        <f t="shared" si="1"/>
        <v/>
      </c>
      <c r="AH130" s="14" t="str">
        <f t="shared" si="2"/>
        <v/>
      </c>
      <c r="AJ130" s="14" t="str">
        <f t="shared" si="3"/>
        <v/>
      </c>
      <c r="AL130" s="14" t="str">
        <f t="shared" si="4"/>
        <v/>
      </c>
      <c r="AN130" s="14" t="str">
        <f t="shared" si="5"/>
        <v/>
      </c>
      <c r="AP130" s="14" t="str">
        <f t="shared" si="6"/>
        <v/>
      </c>
      <c r="AR130" s="14" t="str">
        <f t="shared" si="7"/>
        <v/>
      </c>
      <c r="AT130" s="14" t="str">
        <f t="shared" si="8"/>
        <v/>
      </c>
      <c r="AV130" s="14" t="str">
        <f t="shared" si="9"/>
        <v/>
      </c>
      <c r="AX130" s="14" t="str">
        <f t="shared" si="10"/>
        <v/>
      </c>
      <c r="AZ130" s="14" t="str">
        <f t="shared" si="11"/>
        <v/>
      </c>
      <c r="BB130" s="14" t="str">
        <f t="shared" si="12"/>
        <v/>
      </c>
      <c r="BD130" s="14" t="str">
        <f t="shared" si="13"/>
        <v/>
      </c>
      <c r="BF130" s="14" t="str">
        <f t="shared" si="14"/>
        <v/>
      </c>
      <c r="BH130" s="14" t="str">
        <f t="shared" si="15"/>
        <v/>
      </c>
      <c r="BJ130" s="14" t="str">
        <f t="shared" si="16"/>
        <v/>
      </c>
    </row>
    <row r="131" spans="13:62" x14ac:dyDescent="0.3">
      <c r="M131" s="14">
        <v>1.61</v>
      </c>
      <c r="N131" s="14" t="str">
        <f>IFERROR(VLOOKUP(M131,'CRUCE RIESGOS'!$C$8:$D$160,2,FALSE),"")</f>
        <v/>
      </c>
      <c r="O131" s="14">
        <v>2.6100000000000101</v>
      </c>
      <c r="P131" s="14" t="str">
        <f>IFERROR(VLOOKUP(O131,'CRUCE RIESGOS'!$C$8:$D$160,2,FALSE),"")</f>
        <v/>
      </c>
      <c r="Q131" s="14">
        <v>3.6100000000000199</v>
      </c>
      <c r="R131" s="14" t="str">
        <f>IFERROR(VLOOKUP(Q131,'CRUCE RIESGOS'!$C$8:$D$160,2,FALSE),"")</f>
        <v/>
      </c>
      <c r="S131" s="14">
        <v>4.6100000000000296</v>
      </c>
      <c r="T131" s="14" t="str">
        <f>IFERROR(VLOOKUP(S131,'CRUCE RIESGOS'!$C$8:$D$160,2,FALSE),"")</f>
        <v/>
      </c>
      <c r="U131" s="14">
        <v>5.6100000000000403</v>
      </c>
      <c r="V131" s="14" t="str">
        <f>IFERROR(VLOOKUP(U131,'CRUCE RIESGOS'!$C$8:$D$160,2,FALSE),"")</f>
        <v/>
      </c>
      <c r="W131" s="14">
        <v>6.6100000000000501</v>
      </c>
      <c r="X131" s="14" t="str">
        <f>IFERROR(VLOOKUP(W131,'CRUCE RIESGOS'!$C$8:$D$160,2,FALSE),"")</f>
        <v/>
      </c>
      <c r="Y131" s="14">
        <v>7.6100000000000598</v>
      </c>
      <c r="Z131" s="14" t="str">
        <f>IFERROR(VLOOKUP(Y131,'CRUCE RIESGOS'!$C$8:$D$160,2,FALSE),"")</f>
        <v/>
      </c>
      <c r="AA131" s="14">
        <v>8.6100000000000705</v>
      </c>
      <c r="AB131" s="14" t="str">
        <f>IFERROR(VLOOKUP(AA131,'CRUCE RIESGOS'!$C$8:$D$160,2,FALSE),"")</f>
        <v/>
      </c>
      <c r="AC131" s="14">
        <v>9.6100000000000794</v>
      </c>
      <c r="AD131" s="14" t="str">
        <f>IFERROR(VLOOKUP(AC131,'CRUCE RIESGOS'!$C$8:$D$160,2,FALSE),"")</f>
        <v/>
      </c>
      <c r="AE131" s="14">
        <v>10.610000000000101</v>
      </c>
      <c r="AF131" s="14" t="str">
        <f>IFERROR(VLOOKUP(AE131,'CRUCE RIESGOS'!$C$8:$D$160,2,FALSE),"")</f>
        <v/>
      </c>
      <c r="AG131" s="14">
        <v>11.610000000000101</v>
      </c>
      <c r="AH131" s="14" t="str">
        <f>IFERROR(VLOOKUP(AG131,'CRUCE RIESGOS'!$C$8:$D$160,2,FALSE),"")</f>
        <v/>
      </c>
      <c r="AI131" s="14">
        <v>12.610000000000101</v>
      </c>
      <c r="AJ131" s="14" t="str">
        <f>IFERROR(VLOOKUP(AI131,'CRUCE RIESGOS'!$C$8:$D$160,2,FALSE),"")</f>
        <v/>
      </c>
      <c r="AK131" s="14">
        <v>13.610000000000101</v>
      </c>
      <c r="AL131" s="14" t="str">
        <f>IFERROR(VLOOKUP(AK131,'CRUCE RIESGOS'!$C$8:$D$160,2,FALSE),"")</f>
        <v/>
      </c>
      <c r="AM131" s="14">
        <v>14.610000000000101</v>
      </c>
      <c r="AN131" s="14" t="str">
        <f>IFERROR(VLOOKUP(AM131,'CRUCE RIESGOS'!$C$8:$D$160,2,FALSE),"")</f>
        <v/>
      </c>
      <c r="AO131" s="14">
        <v>15.610000000000101</v>
      </c>
      <c r="AP131" s="14" t="str">
        <f>IFERROR(VLOOKUP(AO131,'CRUCE RIESGOS'!$C$8:$D$160,2,FALSE),"")</f>
        <v/>
      </c>
      <c r="AQ131" s="14">
        <v>16.610000000000099</v>
      </c>
      <c r="AR131" s="14" t="str">
        <f>IFERROR(VLOOKUP(AQ131,'CRUCE RIESGOS'!$C$8:$D$160,2,FALSE),"")</f>
        <v/>
      </c>
      <c r="AS131" s="14">
        <v>17.610000000000198</v>
      </c>
      <c r="AT131" s="14" t="str">
        <f>IFERROR(VLOOKUP(AS131,'CRUCE RIESGOS'!$C$8:$D$160,2,FALSE),"")</f>
        <v/>
      </c>
      <c r="AU131" s="14">
        <v>18.610000000000198</v>
      </c>
      <c r="AV131" s="14" t="str">
        <f>IFERROR(VLOOKUP(AU131,'CRUCE RIESGOS'!$C$8:$D$160,2,FALSE),"")</f>
        <v/>
      </c>
      <c r="AW131" s="14">
        <v>19.610000000000198</v>
      </c>
      <c r="AX131" s="14" t="str">
        <f>IFERROR(VLOOKUP(AW131,'CRUCE RIESGOS'!$C$8:$D$160,2,FALSE),"")</f>
        <v/>
      </c>
      <c r="AY131" s="14">
        <v>20.610000000000198</v>
      </c>
      <c r="AZ131" s="14" t="str">
        <f>IFERROR(VLOOKUP(AY131,'CRUCE RIESGOS'!$C$8:$D$160,2,FALSE),"")</f>
        <v/>
      </c>
      <c r="BA131" s="14">
        <v>21.610000000000198</v>
      </c>
      <c r="BB131" s="14" t="str">
        <f>IFERROR(VLOOKUP(BA131,'CRUCE RIESGOS'!$C$8:$D$160,2,FALSE),"")</f>
        <v/>
      </c>
      <c r="BC131" s="14">
        <v>22.610000000000198</v>
      </c>
      <c r="BD131" s="14" t="str">
        <f>IFERROR(VLOOKUP(BC131,'CRUCE RIESGOS'!$C$8:$D$160,2,FALSE),"")</f>
        <v/>
      </c>
      <c r="BE131" s="14">
        <v>23.610000000000198</v>
      </c>
      <c r="BF131" s="14" t="str">
        <f>IFERROR(VLOOKUP(BE131,'CRUCE RIESGOS'!$C$8:$D$160,2,FALSE),"")</f>
        <v/>
      </c>
      <c r="BG131" s="14">
        <v>24.610000000000198</v>
      </c>
      <c r="BH131" s="14" t="str">
        <f>IFERROR(VLOOKUP(BG131,'CRUCE RIESGOS'!$C$8:$D$160,2,FALSE),"")</f>
        <v/>
      </c>
      <c r="BI131" s="14">
        <v>25.610000000000198</v>
      </c>
      <c r="BJ131" s="14" t="str">
        <f>IFERROR(VLOOKUP(BI131,'CRUCE RIESGOS'!$C$8:$D$160,2,FALSE),"")</f>
        <v/>
      </c>
    </row>
    <row r="132" spans="13:62" x14ac:dyDescent="0.3">
      <c r="N132" s="14" t="str">
        <f t="shared" si="0"/>
        <v/>
      </c>
      <c r="P132" s="14" t="str">
        <f>IF(P133&lt;&gt;""," -R","")</f>
        <v/>
      </c>
      <c r="R132" s="14" t="str">
        <f>IF(R133&lt;&gt;""," -R","")</f>
        <v/>
      </c>
      <c r="T132" s="14" t="str">
        <f>IF(T133&lt;&gt;""," -R","")</f>
        <v/>
      </c>
      <c r="V132" s="14" t="str">
        <f>IF(V133&lt;&gt;""," -R","")</f>
        <v/>
      </c>
      <c r="X132" s="14" t="str">
        <f>IF(X133&lt;&gt;""," -R","")</f>
        <v/>
      </c>
      <c r="Z132" s="14" t="str">
        <f>IF(Z133&lt;&gt;""," -R","")</f>
        <v/>
      </c>
      <c r="AB132" s="14" t="str">
        <f>IF(AB133&lt;&gt;""," -R","")</f>
        <v/>
      </c>
      <c r="AD132" s="14" t="str">
        <f>IF(AD133&lt;&gt;""," -R","")</f>
        <v/>
      </c>
      <c r="AF132" s="14" t="str">
        <f t="shared" si="1"/>
        <v/>
      </c>
      <c r="AH132" s="14" t="str">
        <f t="shared" si="2"/>
        <v/>
      </c>
      <c r="AJ132" s="14" t="str">
        <f t="shared" si="3"/>
        <v/>
      </c>
      <c r="AL132" s="14" t="str">
        <f t="shared" si="4"/>
        <v/>
      </c>
      <c r="AN132" s="14" t="str">
        <f t="shared" si="5"/>
        <v/>
      </c>
      <c r="AP132" s="14" t="str">
        <f t="shared" si="6"/>
        <v/>
      </c>
      <c r="AR132" s="14" t="str">
        <f t="shared" si="7"/>
        <v/>
      </c>
      <c r="AT132" s="14" t="str">
        <f t="shared" si="8"/>
        <v/>
      </c>
      <c r="AV132" s="14" t="str">
        <f t="shared" si="9"/>
        <v/>
      </c>
      <c r="AX132" s="14" t="str">
        <f t="shared" si="10"/>
        <v/>
      </c>
      <c r="AZ132" s="14" t="str">
        <f t="shared" si="11"/>
        <v/>
      </c>
      <c r="BB132" s="14" t="str">
        <f t="shared" si="12"/>
        <v/>
      </c>
      <c r="BD132" s="14" t="str">
        <f t="shared" si="13"/>
        <v/>
      </c>
      <c r="BF132" s="14" t="str">
        <f t="shared" si="14"/>
        <v/>
      </c>
      <c r="BH132" s="14" t="str">
        <f t="shared" si="15"/>
        <v/>
      </c>
      <c r="BJ132" s="14" t="str">
        <f t="shared" si="16"/>
        <v/>
      </c>
    </row>
    <row r="133" spans="13:62" x14ac:dyDescent="0.3">
      <c r="M133" s="14">
        <v>1.62</v>
      </c>
      <c r="N133" s="14" t="str">
        <f>IFERROR(VLOOKUP(M133,'CRUCE RIESGOS'!$C$8:$D$160,2,FALSE),"")</f>
        <v/>
      </c>
      <c r="O133" s="14">
        <v>2.6200000000000099</v>
      </c>
      <c r="P133" s="14" t="str">
        <f>IFERROR(VLOOKUP(O133,'CRUCE RIESGOS'!$C$8:$D$160,2,FALSE),"")</f>
        <v/>
      </c>
      <c r="Q133" s="14">
        <v>3.6200000000000201</v>
      </c>
      <c r="R133" s="14" t="str">
        <f>IFERROR(VLOOKUP(Q133,'CRUCE RIESGOS'!$C$8:$D$160,2,FALSE),"")</f>
        <v/>
      </c>
      <c r="S133" s="14">
        <v>4.6200000000000303</v>
      </c>
      <c r="T133" s="14" t="str">
        <f>IFERROR(VLOOKUP(S133,'CRUCE RIESGOS'!$C$8:$D$160,2,FALSE),"")</f>
        <v/>
      </c>
      <c r="U133" s="14">
        <v>5.6200000000000401</v>
      </c>
      <c r="V133" s="14" t="str">
        <f>IFERROR(VLOOKUP(U133,'CRUCE RIESGOS'!$C$8:$D$160,2,FALSE),"")</f>
        <v/>
      </c>
      <c r="W133" s="14">
        <v>6.6200000000000498</v>
      </c>
      <c r="X133" s="14" t="str">
        <f>IFERROR(VLOOKUP(W133,'CRUCE RIESGOS'!$C$8:$D$160,2,FALSE),"")</f>
        <v/>
      </c>
      <c r="Y133" s="14">
        <v>7.6200000000000596</v>
      </c>
      <c r="Z133" s="14" t="str">
        <f>IFERROR(VLOOKUP(Y133,'CRUCE RIESGOS'!$C$8:$D$160,2,FALSE),"")</f>
        <v/>
      </c>
      <c r="AA133" s="14">
        <v>8.6200000000000703</v>
      </c>
      <c r="AB133" s="14" t="str">
        <f>IFERROR(VLOOKUP(AA133,'CRUCE RIESGOS'!$C$8:$D$160,2,FALSE),"")</f>
        <v/>
      </c>
      <c r="AC133" s="14">
        <v>9.6200000000000792</v>
      </c>
      <c r="AD133" s="14" t="str">
        <f>IFERROR(VLOOKUP(AC133,'CRUCE RIESGOS'!$C$8:$D$160,2,FALSE),"")</f>
        <v/>
      </c>
      <c r="AE133" s="14">
        <v>10.6200000000001</v>
      </c>
      <c r="AF133" s="14" t="str">
        <f>IFERROR(VLOOKUP(AE133,'CRUCE RIESGOS'!$C$8:$D$160,2,FALSE),"")</f>
        <v/>
      </c>
      <c r="AG133" s="14">
        <v>11.6200000000001</v>
      </c>
      <c r="AH133" s="14" t="str">
        <f>IFERROR(VLOOKUP(AG133,'CRUCE RIESGOS'!$C$8:$D$160,2,FALSE),"")</f>
        <v/>
      </c>
      <c r="AI133" s="14">
        <v>12.6200000000001</v>
      </c>
      <c r="AJ133" s="14" t="str">
        <f>IFERROR(VLOOKUP(AI133,'CRUCE RIESGOS'!$C$8:$D$160,2,FALSE),"")</f>
        <v/>
      </c>
      <c r="AK133" s="14">
        <v>13.6200000000001</v>
      </c>
      <c r="AL133" s="14" t="str">
        <f>IFERROR(VLOOKUP(AK133,'CRUCE RIESGOS'!$C$8:$D$160,2,FALSE),"")</f>
        <v/>
      </c>
      <c r="AM133" s="14">
        <v>14.6200000000001</v>
      </c>
      <c r="AN133" s="14" t="str">
        <f>IFERROR(VLOOKUP(AM133,'CRUCE RIESGOS'!$C$8:$D$160,2,FALSE),"")</f>
        <v/>
      </c>
      <c r="AO133" s="14">
        <v>15.6200000000001</v>
      </c>
      <c r="AP133" s="14" t="str">
        <f>IFERROR(VLOOKUP(AO133,'CRUCE RIESGOS'!$C$8:$D$160,2,FALSE),"")</f>
        <v/>
      </c>
      <c r="AQ133" s="14">
        <v>16.6200000000001</v>
      </c>
      <c r="AR133" s="14" t="str">
        <f>IFERROR(VLOOKUP(AQ133,'CRUCE RIESGOS'!$C$8:$D$160,2,FALSE),"")</f>
        <v/>
      </c>
      <c r="AS133" s="14">
        <v>17.6200000000002</v>
      </c>
      <c r="AT133" s="14" t="str">
        <f>IFERROR(VLOOKUP(AS133,'CRUCE RIESGOS'!$C$8:$D$160,2,FALSE),"")</f>
        <v/>
      </c>
      <c r="AU133" s="14">
        <v>18.6200000000002</v>
      </c>
      <c r="AV133" s="14" t="str">
        <f>IFERROR(VLOOKUP(AU133,'CRUCE RIESGOS'!$C$8:$D$160,2,FALSE),"")</f>
        <v/>
      </c>
      <c r="AW133" s="14">
        <v>19.6200000000002</v>
      </c>
      <c r="AX133" s="14" t="str">
        <f>IFERROR(VLOOKUP(AW133,'CRUCE RIESGOS'!$C$8:$D$160,2,FALSE),"")</f>
        <v/>
      </c>
      <c r="AY133" s="14">
        <v>20.6200000000002</v>
      </c>
      <c r="AZ133" s="14" t="str">
        <f>IFERROR(VLOOKUP(AY133,'CRUCE RIESGOS'!$C$8:$D$160,2,FALSE),"")</f>
        <v/>
      </c>
      <c r="BA133" s="14">
        <v>21.6200000000002</v>
      </c>
      <c r="BB133" s="14" t="str">
        <f>IFERROR(VLOOKUP(BA133,'CRUCE RIESGOS'!$C$8:$D$160,2,FALSE),"")</f>
        <v/>
      </c>
      <c r="BC133" s="14">
        <v>22.6200000000002</v>
      </c>
      <c r="BD133" s="14" t="str">
        <f>IFERROR(VLOOKUP(BC133,'CRUCE RIESGOS'!$C$8:$D$160,2,FALSE),"")</f>
        <v/>
      </c>
      <c r="BE133" s="14">
        <v>23.6200000000002</v>
      </c>
      <c r="BF133" s="14" t="str">
        <f>IFERROR(VLOOKUP(BE133,'CRUCE RIESGOS'!$C$8:$D$160,2,FALSE),"")</f>
        <v/>
      </c>
      <c r="BG133" s="14">
        <v>24.6200000000002</v>
      </c>
      <c r="BH133" s="14" t="str">
        <f>IFERROR(VLOOKUP(BG133,'CRUCE RIESGOS'!$C$8:$D$160,2,FALSE),"")</f>
        <v/>
      </c>
      <c r="BI133" s="14">
        <v>25.6200000000002</v>
      </c>
      <c r="BJ133" s="14" t="str">
        <f>IFERROR(VLOOKUP(BI133,'CRUCE RIESGOS'!$C$8:$D$160,2,FALSE),"")</f>
        <v/>
      </c>
    </row>
    <row r="134" spans="13:62" x14ac:dyDescent="0.3">
      <c r="N134" s="14" t="str">
        <f t="shared" si="0"/>
        <v/>
      </c>
      <c r="P134" s="14" t="str">
        <f>IF(P135&lt;&gt;""," -R","")</f>
        <v/>
      </c>
      <c r="R134" s="14" t="str">
        <f>IF(R135&lt;&gt;""," -R","")</f>
        <v/>
      </c>
      <c r="T134" s="14" t="str">
        <f>IF(T135&lt;&gt;""," -R","")</f>
        <v/>
      </c>
      <c r="V134" s="14" t="str">
        <f>IF(V135&lt;&gt;""," -R","")</f>
        <v/>
      </c>
      <c r="X134" s="14" t="str">
        <f>IF(X135&lt;&gt;""," -R","")</f>
        <v/>
      </c>
      <c r="Z134" s="14" t="str">
        <f>IF(Z135&lt;&gt;""," -R","")</f>
        <v/>
      </c>
      <c r="AB134" s="14" t="str">
        <f>IF(AB135&lt;&gt;""," -R","")</f>
        <v/>
      </c>
      <c r="AD134" s="14" t="str">
        <f>IF(AD135&lt;&gt;""," -R","")</f>
        <v/>
      </c>
      <c r="AF134" s="14" t="str">
        <f t="shared" si="1"/>
        <v/>
      </c>
      <c r="AH134" s="14" t="str">
        <f t="shared" si="2"/>
        <v/>
      </c>
      <c r="AJ134" s="14" t="str">
        <f t="shared" si="3"/>
        <v/>
      </c>
      <c r="AL134" s="14" t="str">
        <f t="shared" si="4"/>
        <v/>
      </c>
      <c r="AN134" s="14" t="str">
        <f t="shared" si="5"/>
        <v/>
      </c>
      <c r="AP134" s="14" t="str">
        <f t="shared" si="6"/>
        <v/>
      </c>
      <c r="AR134" s="14" t="str">
        <f t="shared" si="7"/>
        <v/>
      </c>
      <c r="AT134" s="14" t="str">
        <f t="shared" si="8"/>
        <v/>
      </c>
      <c r="AV134" s="14" t="str">
        <f t="shared" si="9"/>
        <v/>
      </c>
      <c r="AX134" s="14" t="str">
        <f t="shared" si="10"/>
        <v/>
      </c>
      <c r="AZ134" s="14" t="str">
        <f t="shared" si="11"/>
        <v/>
      </c>
      <c r="BB134" s="14" t="str">
        <f t="shared" si="12"/>
        <v/>
      </c>
      <c r="BD134" s="14" t="str">
        <f t="shared" si="13"/>
        <v/>
      </c>
      <c r="BF134" s="14" t="str">
        <f t="shared" si="14"/>
        <v/>
      </c>
      <c r="BH134" s="14" t="str">
        <f t="shared" si="15"/>
        <v/>
      </c>
      <c r="BJ134" s="14" t="str">
        <f t="shared" si="16"/>
        <v/>
      </c>
    </row>
    <row r="135" spans="13:62" x14ac:dyDescent="0.3">
      <c r="M135" s="14">
        <v>1.63</v>
      </c>
      <c r="N135" s="14" t="str">
        <f>IFERROR(VLOOKUP(M135,'CRUCE RIESGOS'!$C$8:$D$160,2,FALSE),"")</f>
        <v/>
      </c>
      <c r="O135" s="14">
        <v>2.6300000000000101</v>
      </c>
      <c r="P135" s="14" t="str">
        <f>IFERROR(VLOOKUP(O135,'CRUCE RIESGOS'!$C$8:$D$160,2,FALSE),"")</f>
        <v/>
      </c>
      <c r="Q135" s="14">
        <v>3.6300000000000199</v>
      </c>
      <c r="R135" s="14" t="str">
        <f>IFERROR(VLOOKUP(Q135,'CRUCE RIESGOS'!$C$8:$D$160,2,FALSE),"")</f>
        <v/>
      </c>
      <c r="S135" s="14">
        <v>4.6300000000000301</v>
      </c>
      <c r="T135" s="14" t="str">
        <f>IFERROR(VLOOKUP(S135,'CRUCE RIESGOS'!$C$8:$D$160,2,FALSE),"")</f>
        <v/>
      </c>
      <c r="U135" s="14">
        <v>5.6300000000000399</v>
      </c>
      <c r="V135" s="14" t="str">
        <f>IFERROR(VLOOKUP(U135,'CRUCE RIESGOS'!$C$8:$D$160,2,FALSE),"")</f>
        <v/>
      </c>
      <c r="W135" s="14">
        <v>6.6300000000000496</v>
      </c>
      <c r="X135" s="14" t="str">
        <f>IFERROR(VLOOKUP(W135,'CRUCE RIESGOS'!$C$8:$D$160,2,FALSE),"")</f>
        <v/>
      </c>
      <c r="Y135" s="14">
        <v>7.6300000000000603</v>
      </c>
      <c r="Z135" s="14" t="str">
        <f>IFERROR(VLOOKUP(Y135,'CRUCE RIESGOS'!$C$8:$D$160,2,FALSE),"")</f>
        <v/>
      </c>
      <c r="AA135" s="14">
        <v>8.6300000000000701</v>
      </c>
      <c r="AB135" s="14" t="str">
        <f>IFERROR(VLOOKUP(AA135,'CRUCE RIESGOS'!$C$8:$D$160,2,FALSE),"")</f>
        <v/>
      </c>
      <c r="AC135" s="14">
        <v>9.6300000000000807</v>
      </c>
      <c r="AD135" s="14" t="str">
        <f>IFERROR(VLOOKUP(AC135,'CRUCE RIESGOS'!$C$8:$D$160,2,FALSE),"")</f>
        <v/>
      </c>
      <c r="AE135" s="14">
        <v>10.6300000000001</v>
      </c>
      <c r="AF135" s="14" t="str">
        <f>IFERROR(VLOOKUP(AE135,'CRUCE RIESGOS'!$C$8:$D$160,2,FALSE),"")</f>
        <v/>
      </c>
      <c r="AG135" s="14">
        <v>11.6300000000001</v>
      </c>
      <c r="AH135" s="14" t="str">
        <f>IFERROR(VLOOKUP(AG135,'CRUCE RIESGOS'!$C$8:$D$160,2,FALSE),"")</f>
        <v/>
      </c>
      <c r="AI135" s="14">
        <v>12.6300000000001</v>
      </c>
      <c r="AJ135" s="14" t="str">
        <f>IFERROR(VLOOKUP(AI135,'CRUCE RIESGOS'!$C$8:$D$160,2,FALSE),"")</f>
        <v/>
      </c>
      <c r="AK135" s="14">
        <v>13.6300000000001</v>
      </c>
      <c r="AL135" s="14" t="str">
        <f>IFERROR(VLOOKUP(AK135,'CRUCE RIESGOS'!$C$8:$D$160,2,FALSE),"")</f>
        <v/>
      </c>
      <c r="AM135" s="14">
        <v>14.6300000000001</v>
      </c>
      <c r="AN135" s="14" t="str">
        <f>IFERROR(VLOOKUP(AM135,'CRUCE RIESGOS'!$C$8:$D$160,2,FALSE),"")</f>
        <v/>
      </c>
      <c r="AO135" s="14">
        <v>15.6300000000001</v>
      </c>
      <c r="AP135" s="14" t="str">
        <f>IFERROR(VLOOKUP(AO135,'CRUCE RIESGOS'!$C$8:$D$160,2,FALSE),"")</f>
        <v/>
      </c>
      <c r="AQ135" s="14">
        <v>16.630000000000202</v>
      </c>
      <c r="AR135" s="14" t="str">
        <f>IFERROR(VLOOKUP(AQ135,'CRUCE RIESGOS'!$C$8:$D$160,2,FALSE),"")</f>
        <v/>
      </c>
      <c r="AS135" s="14">
        <v>17.630000000000202</v>
      </c>
      <c r="AT135" s="14" t="str">
        <f>IFERROR(VLOOKUP(AS135,'CRUCE RIESGOS'!$C$8:$D$160,2,FALSE),"")</f>
        <v/>
      </c>
      <c r="AU135" s="14">
        <v>18.630000000000202</v>
      </c>
      <c r="AV135" s="14" t="str">
        <f>IFERROR(VLOOKUP(AU135,'CRUCE RIESGOS'!$C$8:$D$160,2,FALSE),"")</f>
        <v/>
      </c>
      <c r="AW135" s="14">
        <v>19.630000000000202</v>
      </c>
      <c r="AX135" s="14" t="str">
        <f>IFERROR(VLOOKUP(AW135,'CRUCE RIESGOS'!$C$8:$D$160,2,FALSE),"")</f>
        <v/>
      </c>
      <c r="AY135" s="14">
        <v>20.630000000000202</v>
      </c>
      <c r="AZ135" s="14" t="str">
        <f>IFERROR(VLOOKUP(AY135,'CRUCE RIESGOS'!$C$8:$D$160,2,FALSE),"")</f>
        <v/>
      </c>
      <c r="BA135" s="14">
        <v>21.630000000000202</v>
      </c>
      <c r="BB135" s="14" t="str">
        <f>IFERROR(VLOOKUP(BA135,'CRUCE RIESGOS'!$C$8:$D$160,2,FALSE),"")</f>
        <v/>
      </c>
      <c r="BC135" s="14">
        <v>22.630000000000202</v>
      </c>
      <c r="BD135" s="14" t="str">
        <f>IFERROR(VLOOKUP(BC135,'CRUCE RIESGOS'!$C$8:$D$160,2,FALSE),"")</f>
        <v/>
      </c>
      <c r="BE135" s="14">
        <v>23.630000000000202</v>
      </c>
      <c r="BF135" s="14" t="str">
        <f>IFERROR(VLOOKUP(BE135,'CRUCE RIESGOS'!$C$8:$D$160,2,FALSE),"")</f>
        <v/>
      </c>
      <c r="BG135" s="14">
        <v>24.630000000000202</v>
      </c>
      <c r="BH135" s="14" t="str">
        <f>IFERROR(VLOOKUP(BG135,'CRUCE RIESGOS'!$C$8:$D$160,2,FALSE),"")</f>
        <v/>
      </c>
      <c r="BI135" s="14">
        <v>25.630000000000202</v>
      </c>
      <c r="BJ135" s="14" t="str">
        <f>IFERROR(VLOOKUP(BI135,'CRUCE RIESGOS'!$C$8:$D$160,2,FALSE),"")</f>
        <v/>
      </c>
    </row>
    <row r="136" spans="13:62" x14ac:dyDescent="0.3">
      <c r="N136" s="14" t="str">
        <f t="shared" si="0"/>
        <v/>
      </c>
      <c r="P136" s="14" t="str">
        <f>IF(P137&lt;&gt;""," -R","")</f>
        <v/>
      </c>
      <c r="R136" s="14" t="str">
        <f>IF(R137&lt;&gt;""," -R","")</f>
        <v/>
      </c>
      <c r="T136" s="14" t="str">
        <f>IF(T137&lt;&gt;""," -R","")</f>
        <v/>
      </c>
      <c r="V136" s="14" t="str">
        <f>IF(V137&lt;&gt;""," -R","")</f>
        <v/>
      </c>
      <c r="X136" s="14" t="str">
        <f>IF(X137&lt;&gt;""," -R","")</f>
        <v/>
      </c>
      <c r="Z136" s="14" t="str">
        <f>IF(Z137&lt;&gt;""," -R","")</f>
        <v/>
      </c>
      <c r="AB136" s="14" t="str">
        <f>IF(AB137&lt;&gt;""," -R","")</f>
        <v/>
      </c>
      <c r="AD136" s="14" t="str">
        <f>IF(AD137&lt;&gt;""," -R","")</f>
        <v/>
      </c>
      <c r="AF136" s="14" t="str">
        <f t="shared" si="1"/>
        <v/>
      </c>
      <c r="AH136" s="14" t="str">
        <f t="shared" si="2"/>
        <v/>
      </c>
      <c r="AJ136" s="14" t="str">
        <f t="shared" si="3"/>
        <v/>
      </c>
      <c r="AL136" s="14" t="str">
        <f t="shared" si="4"/>
        <v/>
      </c>
      <c r="AN136" s="14" t="str">
        <f t="shared" si="5"/>
        <v/>
      </c>
      <c r="AP136" s="14" t="str">
        <f t="shared" si="6"/>
        <v/>
      </c>
      <c r="AR136" s="14" t="str">
        <f t="shared" si="7"/>
        <v/>
      </c>
      <c r="AT136" s="14" t="str">
        <f t="shared" si="8"/>
        <v/>
      </c>
      <c r="AV136" s="14" t="str">
        <f t="shared" si="9"/>
        <v/>
      </c>
      <c r="AX136" s="14" t="str">
        <f t="shared" si="10"/>
        <v/>
      </c>
      <c r="AZ136" s="14" t="str">
        <f t="shared" si="11"/>
        <v/>
      </c>
      <c r="BB136" s="14" t="str">
        <f t="shared" si="12"/>
        <v/>
      </c>
      <c r="BD136" s="14" t="str">
        <f t="shared" si="13"/>
        <v/>
      </c>
      <c r="BF136" s="14" t="str">
        <f t="shared" si="14"/>
        <v/>
      </c>
      <c r="BH136" s="14" t="str">
        <f t="shared" si="15"/>
        <v/>
      </c>
      <c r="BJ136" s="14" t="str">
        <f t="shared" si="16"/>
        <v/>
      </c>
    </row>
    <row r="137" spans="13:62" x14ac:dyDescent="0.3">
      <c r="M137" s="14">
        <v>1.64</v>
      </c>
      <c r="N137" s="14" t="str">
        <f>IFERROR(VLOOKUP(M137,'CRUCE RIESGOS'!$C$8:$D$160,2,FALSE),"")</f>
        <v/>
      </c>
      <c r="O137" s="14">
        <v>2.6400000000000099</v>
      </c>
      <c r="P137" s="14" t="str">
        <f>IFERROR(VLOOKUP(O137,'CRUCE RIESGOS'!$C$8:$D$160,2,FALSE),"")</f>
        <v/>
      </c>
      <c r="Q137" s="14">
        <v>3.6400000000000201</v>
      </c>
      <c r="R137" s="14" t="str">
        <f>IFERROR(VLOOKUP(Q137,'CRUCE RIESGOS'!$C$8:$D$160,2,FALSE),"")</f>
        <v/>
      </c>
      <c r="S137" s="14">
        <v>4.6400000000000299</v>
      </c>
      <c r="T137" s="14" t="str">
        <f>IFERROR(VLOOKUP(S137,'CRUCE RIESGOS'!$C$8:$D$160,2,FALSE),"")</f>
        <v/>
      </c>
      <c r="U137" s="14">
        <v>5.6400000000000396</v>
      </c>
      <c r="V137" s="14" t="str">
        <f>IFERROR(VLOOKUP(U137,'CRUCE RIESGOS'!$C$8:$D$160,2,FALSE),"")</f>
        <v/>
      </c>
      <c r="W137" s="14">
        <v>6.6400000000000503</v>
      </c>
      <c r="X137" s="14" t="str">
        <f>IFERROR(VLOOKUP(W137,'CRUCE RIESGOS'!$C$8:$D$160,2,FALSE),"")</f>
        <v/>
      </c>
      <c r="Y137" s="14">
        <v>7.6400000000000601</v>
      </c>
      <c r="Z137" s="14" t="str">
        <f>IFERROR(VLOOKUP(Y137,'CRUCE RIESGOS'!$C$8:$D$160,2,FALSE),"")</f>
        <v/>
      </c>
      <c r="AA137" s="14">
        <v>8.6400000000000698</v>
      </c>
      <c r="AB137" s="14" t="str">
        <f>IFERROR(VLOOKUP(AA137,'CRUCE RIESGOS'!$C$8:$D$160,2,FALSE),"")</f>
        <v/>
      </c>
      <c r="AC137" s="14">
        <v>9.6400000000000805</v>
      </c>
      <c r="AD137" s="14" t="str">
        <f>IFERROR(VLOOKUP(AC137,'CRUCE RIESGOS'!$C$8:$D$160,2,FALSE),"")</f>
        <v/>
      </c>
      <c r="AE137" s="14">
        <v>10.6400000000001</v>
      </c>
      <c r="AF137" s="14" t="str">
        <f>IFERROR(VLOOKUP(AE137,'CRUCE RIESGOS'!$C$8:$D$160,2,FALSE),"")</f>
        <v/>
      </c>
      <c r="AG137" s="14">
        <v>11.6400000000001</v>
      </c>
      <c r="AH137" s="14" t="str">
        <f>IFERROR(VLOOKUP(AG137,'CRUCE RIESGOS'!$C$8:$D$160,2,FALSE),"")</f>
        <v/>
      </c>
      <c r="AI137" s="14">
        <v>12.6400000000001</v>
      </c>
      <c r="AJ137" s="14" t="str">
        <f>IFERROR(VLOOKUP(AI137,'CRUCE RIESGOS'!$C$8:$D$160,2,FALSE),"")</f>
        <v/>
      </c>
      <c r="AK137" s="14">
        <v>13.6400000000001</v>
      </c>
      <c r="AL137" s="14" t="str">
        <f>IFERROR(VLOOKUP(AK137,'CRUCE RIESGOS'!$C$8:$D$160,2,FALSE),"")</f>
        <v/>
      </c>
      <c r="AM137" s="14">
        <v>14.6400000000001</v>
      </c>
      <c r="AN137" s="14" t="str">
        <f>IFERROR(VLOOKUP(AM137,'CRUCE RIESGOS'!$C$8:$D$160,2,FALSE),"")</f>
        <v/>
      </c>
      <c r="AO137" s="14">
        <v>15.6400000000001</v>
      </c>
      <c r="AP137" s="14" t="str">
        <f>IFERROR(VLOOKUP(AO137,'CRUCE RIESGOS'!$C$8:$D$160,2,FALSE),"")</f>
        <v/>
      </c>
      <c r="AQ137" s="14">
        <v>16.6400000000001</v>
      </c>
      <c r="AR137" s="14" t="str">
        <f>IFERROR(VLOOKUP(AQ137,'CRUCE RIESGOS'!$C$8:$D$160,2,FALSE),"")</f>
        <v/>
      </c>
      <c r="AS137" s="14">
        <v>17.6400000000002</v>
      </c>
      <c r="AT137" s="14" t="str">
        <f>IFERROR(VLOOKUP(AS137,'CRUCE RIESGOS'!$C$8:$D$160,2,FALSE),"")</f>
        <v/>
      </c>
      <c r="AU137" s="14">
        <v>18.6400000000002</v>
      </c>
      <c r="AV137" s="14" t="str">
        <f>IFERROR(VLOOKUP(AU137,'CRUCE RIESGOS'!$C$8:$D$160,2,FALSE),"")</f>
        <v/>
      </c>
      <c r="AW137" s="14">
        <v>19.6400000000002</v>
      </c>
      <c r="AX137" s="14" t="str">
        <f>IFERROR(VLOOKUP(AW137,'CRUCE RIESGOS'!$C$8:$D$160,2,FALSE),"")</f>
        <v/>
      </c>
      <c r="AY137" s="14">
        <v>20.6400000000002</v>
      </c>
      <c r="AZ137" s="14" t="str">
        <f>IFERROR(VLOOKUP(AY137,'CRUCE RIESGOS'!$C$8:$D$160,2,FALSE),"")</f>
        <v/>
      </c>
      <c r="BA137" s="14">
        <v>21.6400000000002</v>
      </c>
      <c r="BB137" s="14" t="str">
        <f>IFERROR(VLOOKUP(BA137,'CRUCE RIESGOS'!$C$8:$D$160,2,FALSE),"")</f>
        <v/>
      </c>
      <c r="BC137" s="14">
        <v>22.6400000000002</v>
      </c>
      <c r="BD137" s="14" t="str">
        <f>IFERROR(VLOOKUP(BC137,'CRUCE RIESGOS'!$C$8:$D$160,2,FALSE),"")</f>
        <v/>
      </c>
      <c r="BE137" s="14">
        <v>23.6400000000002</v>
      </c>
      <c r="BF137" s="14" t="str">
        <f>IFERROR(VLOOKUP(BE137,'CRUCE RIESGOS'!$C$8:$D$160,2,FALSE),"")</f>
        <v/>
      </c>
      <c r="BG137" s="14">
        <v>24.6400000000002</v>
      </c>
      <c r="BH137" s="14" t="str">
        <f>IFERROR(VLOOKUP(BG137,'CRUCE RIESGOS'!$C$8:$D$160,2,FALSE),"")</f>
        <v/>
      </c>
      <c r="BI137" s="14">
        <v>25.6400000000002</v>
      </c>
      <c r="BJ137" s="14" t="str">
        <f>IFERROR(VLOOKUP(BI137,'CRUCE RIESGOS'!$C$8:$D$160,2,FALSE),"")</f>
        <v/>
      </c>
    </row>
    <row r="138" spans="13:62" x14ac:dyDescent="0.3">
      <c r="N138" s="14" t="str">
        <f t="shared" ref="N138:N200" si="17">IF(N139&lt;&gt;""," -R","")</f>
        <v/>
      </c>
      <c r="P138" s="14" t="str">
        <f>IF(P139&lt;&gt;""," -R","")</f>
        <v/>
      </c>
      <c r="R138" s="14" t="str">
        <f>IF(R139&lt;&gt;""," -R","")</f>
        <v/>
      </c>
      <c r="T138" s="14" t="str">
        <f>IF(T139&lt;&gt;""," -R","")</f>
        <v/>
      </c>
      <c r="V138" s="14" t="str">
        <f>IF(V139&lt;&gt;""," -R","")</f>
        <v/>
      </c>
      <c r="X138" s="14" t="str">
        <f>IF(X139&lt;&gt;""," -R","")</f>
        <v/>
      </c>
      <c r="Z138" s="14" t="str">
        <f>IF(Z139&lt;&gt;""," -R","")</f>
        <v/>
      </c>
      <c r="AB138" s="14" t="str">
        <f>IF(AB139&lt;&gt;""," -R","")</f>
        <v/>
      </c>
      <c r="AD138" s="14" t="str">
        <f>IF(AD139&lt;&gt;""," -R","")</f>
        <v/>
      </c>
      <c r="AF138" s="14" t="str">
        <f t="shared" ref="AF138:AF200" si="18">IF(AF139&lt;&gt;""," -R","")</f>
        <v/>
      </c>
      <c r="AH138" s="14" t="str">
        <f t="shared" ref="AH138:AH200" si="19">IF(AH139&lt;&gt;""," -R","")</f>
        <v/>
      </c>
      <c r="AJ138" s="14" t="str">
        <f t="shared" ref="AJ138:AJ200" si="20">IF(AJ139&lt;&gt;""," -R","")</f>
        <v/>
      </c>
      <c r="AL138" s="14" t="str">
        <f t="shared" ref="AL138:AL200" si="21">IF(AL139&lt;&gt;""," -R","")</f>
        <v/>
      </c>
      <c r="AN138" s="14" t="str">
        <f t="shared" ref="AN138:AN200" si="22">IF(AN139&lt;&gt;""," -R","")</f>
        <v/>
      </c>
      <c r="AP138" s="14" t="str">
        <f t="shared" ref="AP138:AP200" si="23">IF(AP139&lt;&gt;""," -R","")</f>
        <v/>
      </c>
      <c r="AR138" s="14" t="str">
        <f t="shared" ref="AR138:AR200" si="24">IF(AR139&lt;&gt;""," -R","")</f>
        <v/>
      </c>
      <c r="AT138" s="14" t="str">
        <f t="shared" ref="AT138:AT200" si="25">IF(AT139&lt;&gt;""," -R","")</f>
        <v/>
      </c>
      <c r="AV138" s="14" t="str">
        <f t="shared" ref="AV138:AV200" si="26">IF(AV139&lt;&gt;""," -R","")</f>
        <v/>
      </c>
      <c r="AX138" s="14" t="str">
        <f t="shared" ref="AX138:AX200" si="27">IF(AX139&lt;&gt;""," -R","")</f>
        <v/>
      </c>
      <c r="AZ138" s="14" t="str">
        <f t="shared" ref="AZ138:AZ200" si="28">IF(AZ139&lt;&gt;""," -R","")</f>
        <v/>
      </c>
      <c r="BB138" s="14" t="str">
        <f t="shared" ref="BB138:BB200" si="29">IF(BB139&lt;&gt;""," -R","")</f>
        <v/>
      </c>
      <c r="BD138" s="14" t="str">
        <f t="shared" ref="BD138:BD200" si="30">IF(BD139&lt;&gt;""," -R","")</f>
        <v/>
      </c>
      <c r="BF138" s="14" t="str">
        <f t="shared" ref="BF138:BF200" si="31">IF(BF139&lt;&gt;""," -R","")</f>
        <v/>
      </c>
      <c r="BH138" s="14" t="str">
        <f t="shared" ref="BH138:BH200" si="32">IF(BH139&lt;&gt;""," -R","")</f>
        <v/>
      </c>
      <c r="BJ138" s="14" t="str">
        <f t="shared" ref="BJ138:BJ200" si="33">IF(BJ139&lt;&gt;""," -R","")</f>
        <v/>
      </c>
    </row>
    <row r="139" spans="13:62" x14ac:dyDescent="0.3">
      <c r="M139" s="14">
        <v>1.65</v>
      </c>
      <c r="N139" s="14" t="str">
        <f>IFERROR(VLOOKUP(M139,'CRUCE RIESGOS'!$C$8:$D$160,2,FALSE),"")</f>
        <v/>
      </c>
      <c r="O139" s="14">
        <v>2.6500000000000101</v>
      </c>
      <c r="P139" s="14" t="str">
        <f>IFERROR(VLOOKUP(O139,'CRUCE RIESGOS'!$C$8:$D$160,2,FALSE),"")</f>
        <v/>
      </c>
      <c r="Q139" s="14">
        <v>3.6500000000000199</v>
      </c>
      <c r="R139" s="14" t="str">
        <f>IFERROR(VLOOKUP(Q139,'CRUCE RIESGOS'!$C$8:$D$160,2,FALSE),"")</f>
        <v/>
      </c>
      <c r="S139" s="14">
        <v>4.6500000000000297</v>
      </c>
      <c r="T139" s="14" t="str">
        <f>IFERROR(VLOOKUP(S139,'CRUCE RIESGOS'!$C$8:$D$160,2,FALSE),"")</f>
        <v/>
      </c>
      <c r="U139" s="14">
        <v>5.6500000000000403</v>
      </c>
      <c r="V139" s="14" t="str">
        <f>IFERROR(VLOOKUP(U139,'CRUCE RIESGOS'!$C$8:$D$160,2,FALSE),"")</f>
        <v/>
      </c>
      <c r="W139" s="14">
        <v>6.6500000000000501</v>
      </c>
      <c r="X139" s="14" t="str">
        <f>IFERROR(VLOOKUP(W139,'CRUCE RIESGOS'!$C$8:$D$160,2,FALSE),"")</f>
        <v/>
      </c>
      <c r="Y139" s="14">
        <v>7.6500000000000599</v>
      </c>
      <c r="Z139" s="14" t="str">
        <f>IFERROR(VLOOKUP(Y139,'CRUCE RIESGOS'!$C$8:$D$160,2,FALSE),"")</f>
        <v/>
      </c>
      <c r="AA139" s="14">
        <v>8.6500000000000696</v>
      </c>
      <c r="AB139" s="14" t="str">
        <f>IFERROR(VLOOKUP(AA139,'CRUCE RIESGOS'!$C$8:$D$160,2,FALSE),"")</f>
        <v/>
      </c>
      <c r="AC139" s="14">
        <v>9.6500000000000803</v>
      </c>
      <c r="AD139" s="14" t="str">
        <f>IFERROR(VLOOKUP(AC139,'CRUCE RIESGOS'!$C$8:$D$160,2,FALSE),"")</f>
        <v/>
      </c>
      <c r="AE139" s="14">
        <v>10.6500000000001</v>
      </c>
      <c r="AF139" s="14" t="str">
        <f>IFERROR(VLOOKUP(AE139,'CRUCE RIESGOS'!$C$8:$D$160,2,FALSE),"")</f>
        <v/>
      </c>
      <c r="AG139" s="14">
        <v>11.6500000000001</v>
      </c>
      <c r="AH139" s="14" t="str">
        <f>IFERROR(VLOOKUP(AG139,'CRUCE RIESGOS'!$C$8:$D$160,2,FALSE),"")</f>
        <v/>
      </c>
      <c r="AI139" s="14">
        <v>12.6500000000001</v>
      </c>
      <c r="AJ139" s="14" t="str">
        <f>IFERROR(VLOOKUP(AI139,'CRUCE RIESGOS'!$C$8:$D$160,2,FALSE),"")</f>
        <v/>
      </c>
      <c r="AK139" s="14">
        <v>13.6500000000001</v>
      </c>
      <c r="AL139" s="14" t="str">
        <f>IFERROR(VLOOKUP(AK139,'CRUCE RIESGOS'!$C$8:$D$160,2,FALSE),"")</f>
        <v/>
      </c>
      <c r="AM139" s="14">
        <v>14.6500000000001</v>
      </c>
      <c r="AN139" s="14" t="str">
        <f>IFERROR(VLOOKUP(AM139,'CRUCE RIESGOS'!$C$8:$D$160,2,FALSE),"")</f>
        <v/>
      </c>
      <c r="AO139" s="14">
        <v>15.6500000000001</v>
      </c>
      <c r="AP139" s="14" t="str">
        <f>IFERROR(VLOOKUP(AO139,'CRUCE RIESGOS'!$C$8:$D$160,2,FALSE),"")</f>
        <v/>
      </c>
      <c r="AQ139" s="14">
        <v>16.650000000000201</v>
      </c>
      <c r="AR139" s="14" t="str">
        <f>IFERROR(VLOOKUP(AQ139,'CRUCE RIESGOS'!$C$8:$D$160,2,FALSE),"")</f>
        <v/>
      </c>
      <c r="AS139" s="14">
        <v>17.650000000000201</v>
      </c>
      <c r="AT139" s="14" t="str">
        <f>IFERROR(VLOOKUP(AS139,'CRUCE RIESGOS'!$C$8:$D$160,2,FALSE),"")</f>
        <v/>
      </c>
      <c r="AU139" s="14">
        <v>18.650000000000201</v>
      </c>
      <c r="AV139" s="14" t="str">
        <f>IFERROR(VLOOKUP(AU139,'CRUCE RIESGOS'!$C$8:$D$160,2,FALSE),"")</f>
        <v/>
      </c>
      <c r="AW139" s="14">
        <v>19.650000000000201</v>
      </c>
      <c r="AX139" s="14" t="str">
        <f>IFERROR(VLOOKUP(AW139,'CRUCE RIESGOS'!$C$8:$D$160,2,FALSE),"")</f>
        <v/>
      </c>
      <c r="AY139" s="14">
        <v>20.650000000000201</v>
      </c>
      <c r="AZ139" s="14" t="str">
        <f>IFERROR(VLOOKUP(AY139,'CRUCE RIESGOS'!$C$8:$D$160,2,FALSE),"")</f>
        <v/>
      </c>
      <c r="BA139" s="14">
        <v>21.650000000000201</v>
      </c>
      <c r="BB139" s="14" t="str">
        <f>IFERROR(VLOOKUP(BA139,'CRUCE RIESGOS'!$C$8:$D$160,2,FALSE),"")</f>
        <v/>
      </c>
      <c r="BC139" s="14">
        <v>22.650000000000201</v>
      </c>
      <c r="BD139" s="14" t="str">
        <f>IFERROR(VLOOKUP(BC139,'CRUCE RIESGOS'!$C$8:$D$160,2,FALSE),"")</f>
        <v/>
      </c>
      <c r="BE139" s="14">
        <v>23.650000000000201</v>
      </c>
      <c r="BF139" s="14" t="str">
        <f>IFERROR(VLOOKUP(BE139,'CRUCE RIESGOS'!$C$8:$D$160,2,FALSE),"")</f>
        <v/>
      </c>
      <c r="BG139" s="14">
        <v>24.650000000000201</v>
      </c>
      <c r="BH139" s="14" t="str">
        <f>IFERROR(VLOOKUP(BG139,'CRUCE RIESGOS'!$C$8:$D$160,2,FALSE),"")</f>
        <v/>
      </c>
      <c r="BI139" s="14">
        <v>25.650000000000201</v>
      </c>
      <c r="BJ139" s="14" t="str">
        <f>IFERROR(VLOOKUP(BI139,'CRUCE RIESGOS'!$C$8:$D$160,2,FALSE),"")</f>
        <v/>
      </c>
    </row>
    <row r="140" spans="13:62" x14ac:dyDescent="0.3">
      <c r="N140" s="14" t="str">
        <f t="shared" si="17"/>
        <v/>
      </c>
      <c r="P140" s="14" t="str">
        <f>IF(P141&lt;&gt;""," -R","")</f>
        <v/>
      </c>
      <c r="R140" s="14" t="str">
        <f>IF(R141&lt;&gt;""," -R","")</f>
        <v/>
      </c>
      <c r="T140" s="14" t="str">
        <f>IF(T141&lt;&gt;""," -R","")</f>
        <v/>
      </c>
      <c r="V140" s="14" t="str">
        <f>IF(V141&lt;&gt;""," -R","")</f>
        <v/>
      </c>
      <c r="X140" s="14" t="str">
        <f>IF(X141&lt;&gt;""," -R","")</f>
        <v/>
      </c>
      <c r="Z140" s="14" t="str">
        <f>IF(Z141&lt;&gt;""," -R","")</f>
        <v/>
      </c>
      <c r="AB140" s="14" t="str">
        <f>IF(AB141&lt;&gt;""," -R","")</f>
        <v/>
      </c>
      <c r="AD140" s="14" t="str">
        <f>IF(AD141&lt;&gt;""," -R","")</f>
        <v/>
      </c>
      <c r="AF140" s="14" t="str">
        <f t="shared" si="18"/>
        <v/>
      </c>
      <c r="AH140" s="14" t="str">
        <f t="shared" si="19"/>
        <v/>
      </c>
      <c r="AJ140" s="14" t="str">
        <f t="shared" si="20"/>
        <v/>
      </c>
      <c r="AL140" s="14" t="str">
        <f t="shared" si="21"/>
        <v/>
      </c>
      <c r="AN140" s="14" t="str">
        <f t="shared" si="22"/>
        <v/>
      </c>
      <c r="AP140" s="14" t="str">
        <f t="shared" si="23"/>
        <v/>
      </c>
      <c r="AR140" s="14" t="str">
        <f t="shared" si="24"/>
        <v/>
      </c>
      <c r="AT140" s="14" t="str">
        <f t="shared" si="25"/>
        <v/>
      </c>
      <c r="AV140" s="14" t="str">
        <f t="shared" si="26"/>
        <v/>
      </c>
      <c r="AX140" s="14" t="str">
        <f t="shared" si="27"/>
        <v/>
      </c>
      <c r="AZ140" s="14" t="str">
        <f t="shared" si="28"/>
        <v/>
      </c>
      <c r="BB140" s="14" t="str">
        <f t="shared" si="29"/>
        <v/>
      </c>
      <c r="BD140" s="14" t="str">
        <f t="shared" si="30"/>
        <v/>
      </c>
      <c r="BF140" s="14" t="str">
        <f t="shared" si="31"/>
        <v/>
      </c>
      <c r="BH140" s="14" t="str">
        <f t="shared" si="32"/>
        <v/>
      </c>
      <c r="BJ140" s="14" t="str">
        <f t="shared" si="33"/>
        <v/>
      </c>
    </row>
    <row r="141" spans="13:62" x14ac:dyDescent="0.3">
      <c r="M141" s="14">
        <v>1.66</v>
      </c>
      <c r="N141" s="14" t="str">
        <f>IFERROR(VLOOKUP(M141,'CRUCE RIESGOS'!$C$8:$D$160,2,FALSE),"")</f>
        <v/>
      </c>
      <c r="O141" s="14">
        <v>2.6600000000000099</v>
      </c>
      <c r="P141" s="14" t="str">
        <f>IFERROR(VLOOKUP(O141,'CRUCE RIESGOS'!$C$8:$D$160,2,FALSE),"")</f>
        <v/>
      </c>
      <c r="Q141" s="14">
        <v>3.6600000000000201</v>
      </c>
      <c r="R141" s="14" t="str">
        <f>IFERROR(VLOOKUP(Q141,'CRUCE RIESGOS'!$C$8:$D$160,2,FALSE),"")</f>
        <v/>
      </c>
      <c r="S141" s="14">
        <v>4.6600000000000303</v>
      </c>
      <c r="T141" s="14" t="str">
        <f>IFERROR(VLOOKUP(S141,'CRUCE RIESGOS'!$C$8:$D$160,2,FALSE),"")</f>
        <v/>
      </c>
      <c r="U141" s="14">
        <v>5.6600000000000401</v>
      </c>
      <c r="V141" s="14" t="str">
        <f>IFERROR(VLOOKUP(U141,'CRUCE RIESGOS'!$C$8:$D$160,2,FALSE),"")</f>
        <v/>
      </c>
      <c r="W141" s="14">
        <v>6.6600000000000499</v>
      </c>
      <c r="X141" s="14" t="str">
        <f>IFERROR(VLOOKUP(W141,'CRUCE RIESGOS'!$C$8:$D$160,2,FALSE),"")</f>
        <v/>
      </c>
      <c r="Y141" s="14">
        <v>7.6600000000000597</v>
      </c>
      <c r="Z141" s="14" t="str">
        <f>IFERROR(VLOOKUP(Y141,'CRUCE RIESGOS'!$C$8:$D$160,2,FALSE),"")</f>
        <v/>
      </c>
      <c r="AA141" s="14">
        <v>8.6600000000000694</v>
      </c>
      <c r="AB141" s="14" t="str">
        <f>IFERROR(VLOOKUP(AA141,'CRUCE RIESGOS'!$C$8:$D$160,2,FALSE),"")</f>
        <v/>
      </c>
      <c r="AC141" s="14">
        <v>9.6600000000000801</v>
      </c>
      <c r="AD141" s="14" t="str">
        <f>IFERROR(VLOOKUP(AC141,'CRUCE RIESGOS'!$C$8:$D$160,2,FALSE),"")</f>
        <v/>
      </c>
      <c r="AE141" s="14">
        <v>10.6600000000001</v>
      </c>
      <c r="AF141" s="14" t="str">
        <f>IFERROR(VLOOKUP(AE141,'CRUCE RIESGOS'!$C$8:$D$160,2,FALSE),"")</f>
        <v/>
      </c>
      <c r="AG141" s="14">
        <v>11.6600000000001</v>
      </c>
      <c r="AH141" s="14" t="str">
        <f>IFERROR(VLOOKUP(AG141,'CRUCE RIESGOS'!$C$8:$D$160,2,FALSE),"")</f>
        <v/>
      </c>
      <c r="AI141" s="14">
        <v>12.6600000000001</v>
      </c>
      <c r="AJ141" s="14" t="str">
        <f>IFERROR(VLOOKUP(AI141,'CRUCE RIESGOS'!$C$8:$D$160,2,FALSE),"")</f>
        <v/>
      </c>
      <c r="AK141" s="14">
        <v>13.6600000000001</v>
      </c>
      <c r="AL141" s="14" t="str">
        <f>IFERROR(VLOOKUP(AK141,'CRUCE RIESGOS'!$C$8:$D$160,2,FALSE),"")</f>
        <v/>
      </c>
      <c r="AM141" s="14">
        <v>14.6600000000001</v>
      </c>
      <c r="AN141" s="14" t="str">
        <f>IFERROR(VLOOKUP(AM141,'CRUCE RIESGOS'!$C$8:$D$160,2,FALSE),"")</f>
        <v/>
      </c>
      <c r="AO141" s="14">
        <v>15.6600000000001</v>
      </c>
      <c r="AP141" s="14" t="str">
        <f>IFERROR(VLOOKUP(AO141,'CRUCE RIESGOS'!$C$8:$D$160,2,FALSE),"")</f>
        <v/>
      </c>
      <c r="AQ141" s="14">
        <v>16.6600000000001</v>
      </c>
      <c r="AR141" s="14" t="str">
        <f>IFERROR(VLOOKUP(AQ141,'CRUCE RIESGOS'!$C$8:$D$160,2,FALSE),"")</f>
        <v/>
      </c>
      <c r="AS141" s="14">
        <v>17.660000000000199</v>
      </c>
      <c r="AT141" s="14" t="str">
        <f>IFERROR(VLOOKUP(AS141,'CRUCE RIESGOS'!$C$8:$D$160,2,FALSE),"")</f>
        <v/>
      </c>
      <c r="AU141" s="14">
        <v>18.660000000000199</v>
      </c>
      <c r="AV141" s="14" t="str">
        <f>IFERROR(VLOOKUP(AU141,'CRUCE RIESGOS'!$C$8:$D$160,2,FALSE),"")</f>
        <v/>
      </c>
      <c r="AW141" s="14">
        <v>19.660000000000199</v>
      </c>
      <c r="AX141" s="14" t="str">
        <f>IFERROR(VLOOKUP(AW141,'CRUCE RIESGOS'!$C$8:$D$160,2,FALSE),"")</f>
        <v/>
      </c>
      <c r="AY141" s="14">
        <v>20.660000000000199</v>
      </c>
      <c r="AZ141" s="14" t="str">
        <f>IFERROR(VLOOKUP(AY141,'CRUCE RIESGOS'!$C$8:$D$160,2,FALSE),"")</f>
        <v/>
      </c>
      <c r="BA141" s="14">
        <v>21.660000000000199</v>
      </c>
      <c r="BB141" s="14" t="str">
        <f>IFERROR(VLOOKUP(BA141,'CRUCE RIESGOS'!$C$8:$D$160,2,FALSE),"")</f>
        <v/>
      </c>
      <c r="BC141" s="14">
        <v>22.660000000000199</v>
      </c>
      <c r="BD141" s="14" t="str">
        <f>IFERROR(VLOOKUP(BC141,'CRUCE RIESGOS'!$C$8:$D$160,2,FALSE),"")</f>
        <v/>
      </c>
      <c r="BE141" s="14">
        <v>23.660000000000199</v>
      </c>
      <c r="BF141" s="14" t="str">
        <f>IFERROR(VLOOKUP(BE141,'CRUCE RIESGOS'!$C$8:$D$160,2,FALSE),"")</f>
        <v/>
      </c>
      <c r="BG141" s="14">
        <v>24.660000000000199</v>
      </c>
      <c r="BH141" s="14" t="str">
        <f>IFERROR(VLOOKUP(BG141,'CRUCE RIESGOS'!$C$8:$D$160,2,FALSE),"")</f>
        <v/>
      </c>
      <c r="BI141" s="14">
        <v>25.660000000000199</v>
      </c>
      <c r="BJ141" s="14" t="str">
        <f>IFERROR(VLOOKUP(BI141,'CRUCE RIESGOS'!$C$8:$D$160,2,FALSE),"")</f>
        <v/>
      </c>
    </row>
    <row r="142" spans="13:62" x14ac:dyDescent="0.3">
      <c r="N142" s="14" t="str">
        <f t="shared" si="17"/>
        <v/>
      </c>
      <c r="P142" s="14" t="str">
        <f>IF(P143&lt;&gt;""," -R","")</f>
        <v/>
      </c>
      <c r="R142" s="14" t="str">
        <f>IF(R143&lt;&gt;""," -R","")</f>
        <v/>
      </c>
      <c r="T142" s="14" t="str">
        <f>IF(T143&lt;&gt;""," -R","")</f>
        <v/>
      </c>
      <c r="V142" s="14" t="str">
        <f>IF(V143&lt;&gt;""," -R","")</f>
        <v/>
      </c>
      <c r="X142" s="14" t="str">
        <f>IF(X143&lt;&gt;""," -R","")</f>
        <v/>
      </c>
      <c r="Z142" s="14" t="str">
        <f>IF(Z143&lt;&gt;""," -R","")</f>
        <v/>
      </c>
      <c r="AB142" s="14" t="str">
        <f>IF(AB143&lt;&gt;""," -R","")</f>
        <v/>
      </c>
      <c r="AD142" s="14" t="str">
        <f>IF(AD143&lt;&gt;""," -R","")</f>
        <v/>
      </c>
      <c r="AF142" s="14" t="str">
        <f t="shared" si="18"/>
        <v/>
      </c>
      <c r="AH142" s="14" t="str">
        <f t="shared" si="19"/>
        <v/>
      </c>
      <c r="AJ142" s="14" t="str">
        <f t="shared" si="20"/>
        <v/>
      </c>
      <c r="AL142" s="14" t="str">
        <f t="shared" si="21"/>
        <v/>
      </c>
      <c r="AN142" s="14" t="str">
        <f t="shared" si="22"/>
        <v/>
      </c>
      <c r="AP142" s="14" t="str">
        <f t="shared" si="23"/>
        <v/>
      </c>
      <c r="AR142" s="14" t="str">
        <f t="shared" si="24"/>
        <v/>
      </c>
      <c r="AT142" s="14" t="str">
        <f t="shared" si="25"/>
        <v/>
      </c>
      <c r="AV142" s="14" t="str">
        <f t="shared" si="26"/>
        <v/>
      </c>
      <c r="AX142" s="14" t="str">
        <f t="shared" si="27"/>
        <v/>
      </c>
      <c r="AZ142" s="14" t="str">
        <f t="shared" si="28"/>
        <v/>
      </c>
      <c r="BB142" s="14" t="str">
        <f t="shared" si="29"/>
        <v/>
      </c>
      <c r="BD142" s="14" t="str">
        <f t="shared" si="30"/>
        <v/>
      </c>
      <c r="BF142" s="14" t="str">
        <f t="shared" si="31"/>
        <v/>
      </c>
      <c r="BH142" s="14" t="str">
        <f t="shared" si="32"/>
        <v/>
      </c>
      <c r="BJ142" s="14" t="str">
        <f t="shared" si="33"/>
        <v/>
      </c>
    </row>
    <row r="143" spans="13:62" x14ac:dyDescent="0.3">
      <c r="M143" s="14">
        <v>1.67</v>
      </c>
      <c r="N143" s="14" t="str">
        <f>IFERROR(VLOOKUP(M143,'CRUCE RIESGOS'!$C$8:$D$160,2,FALSE),"")</f>
        <v/>
      </c>
      <c r="O143" s="14">
        <v>2.6700000000000199</v>
      </c>
      <c r="P143" s="14" t="str">
        <f>IFERROR(VLOOKUP(O143,'CRUCE RIESGOS'!$C$8:$D$160,2,FALSE),"")</f>
        <v/>
      </c>
      <c r="Q143" s="14">
        <v>3.6700000000000399</v>
      </c>
      <c r="R143" s="14" t="str">
        <f>IFERROR(VLOOKUP(Q143,'CRUCE RIESGOS'!$C$8:$D$160,2,FALSE),"")</f>
        <v/>
      </c>
      <c r="S143" s="14">
        <v>4.6700000000000603</v>
      </c>
      <c r="T143" s="14" t="str">
        <f>IFERROR(VLOOKUP(S143,'CRUCE RIESGOS'!$C$8:$D$160,2,FALSE),"")</f>
        <v/>
      </c>
      <c r="U143" s="14">
        <v>5.6700000000000799</v>
      </c>
      <c r="V143" s="14" t="str">
        <f>IFERROR(VLOOKUP(U143,'CRUCE RIESGOS'!$C$8:$D$160,2,FALSE),"")</f>
        <v/>
      </c>
      <c r="W143" s="14">
        <v>6.6700000000001003</v>
      </c>
      <c r="X143" s="14" t="str">
        <f>IFERROR(VLOOKUP(W143,'CRUCE RIESGOS'!$C$8:$D$160,2,FALSE),"")</f>
        <v/>
      </c>
      <c r="Y143" s="14">
        <v>7.6700000000001198</v>
      </c>
      <c r="Z143" s="14" t="str">
        <f>IFERROR(VLOOKUP(Y143,'CRUCE RIESGOS'!$C$8:$D$160,2,FALSE),"")</f>
        <v/>
      </c>
      <c r="AA143" s="14">
        <v>8.6700000000001403</v>
      </c>
      <c r="AB143" s="14" t="str">
        <f>IFERROR(VLOOKUP(AA143,'CRUCE RIESGOS'!$C$8:$D$160,2,FALSE),"")</f>
        <v/>
      </c>
      <c r="AC143" s="14">
        <v>9.6700000000001598</v>
      </c>
      <c r="AD143" s="14" t="str">
        <f>IFERROR(VLOOKUP(AC143,'CRUCE RIESGOS'!$C$8:$D$160,2,FALSE),"")</f>
        <v/>
      </c>
      <c r="AE143" s="14">
        <v>10.670000000000201</v>
      </c>
      <c r="AF143" s="14" t="str">
        <f>IFERROR(VLOOKUP(AE143,'CRUCE RIESGOS'!$C$8:$D$160,2,FALSE),"")</f>
        <v/>
      </c>
      <c r="AG143" s="14">
        <v>11.670000000000201</v>
      </c>
      <c r="AH143" s="14" t="str">
        <f>IFERROR(VLOOKUP(AG143,'CRUCE RIESGOS'!$C$8:$D$160,2,FALSE),"")</f>
        <v/>
      </c>
      <c r="AI143" s="14">
        <v>12.670000000000201</v>
      </c>
      <c r="AJ143" s="14" t="str">
        <f>IFERROR(VLOOKUP(AI143,'CRUCE RIESGOS'!$C$8:$D$160,2,FALSE),"")</f>
        <v/>
      </c>
      <c r="AK143" s="14">
        <v>13.670000000000201</v>
      </c>
      <c r="AL143" s="14" t="str">
        <f>IFERROR(VLOOKUP(AK143,'CRUCE RIESGOS'!$C$8:$D$160,2,FALSE),"")</f>
        <v/>
      </c>
      <c r="AM143" s="14">
        <v>14.6700000000003</v>
      </c>
      <c r="AN143" s="14" t="str">
        <f>IFERROR(VLOOKUP(AM143,'CRUCE RIESGOS'!$C$8:$D$160,2,FALSE),"")</f>
        <v/>
      </c>
      <c r="AO143" s="14">
        <v>15.6700000000003</v>
      </c>
      <c r="AP143" s="14" t="str">
        <f>IFERROR(VLOOKUP(AO143,'CRUCE RIESGOS'!$C$8:$D$160,2,FALSE),"")</f>
        <v/>
      </c>
      <c r="AQ143" s="14">
        <v>16.6700000000003</v>
      </c>
      <c r="AR143" s="14" t="str">
        <f>IFERROR(VLOOKUP(AQ143,'CRUCE RIESGOS'!$C$8:$D$160,2,FALSE),"")</f>
        <v/>
      </c>
      <c r="AS143" s="14">
        <v>17.6700000000003</v>
      </c>
      <c r="AT143" s="14" t="str">
        <f>IFERROR(VLOOKUP(AS143,'CRUCE RIESGOS'!$C$8:$D$160,2,FALSE),"")</f>
        <v/>
      </c>
      <c r="AU143" s="14">
        <v>18.6700000000003</v>
      </c>
      <c r="AV143" s="14" t="str">
        <f>IFERROR(VLOOKUP(AU143,'CRUCE RIESGOS'!$C$8:$D$160,2,FALSE),"")</f>
        <v/>
      </c>
      <c r="AW143" s="14">
        <v>19.6700000000004</v>
      </c>
      <c r="AX143" s="14" t="str">
        <f>IFERROR(VLOOKUP(AW143,'CRUCE RIESGOS'!$C$8:$D$160,2,FALSE),"")</f>
        <v/>
      </c>
      <c r="AY143" s="14">
        <v>20.6700000000004</v>
      </c>
      <c r="AZ143" s="14" t="str">
        <f>IFERROR(VLOOKUP(AY143,'CRUCE RIESGOS'!$C$8:$D$160,2,FALSE),"")</f>
        <v/>
      </c>
      <c r="BA143" s="14">
        <v>21.6700000000004</v>
      </c>
      <c r="BB143" s="14" t="str">
        <f>IFERROR(VLOOKUP(BA143,'CRUCE RIESGOS'!$C$8:$D$160,2,FALSE),"")</f>
        <v/>
      </c>
      <c r="BC143" s="14">
        <v>22.6700000000004</v>
      </c>
      <c r="BD143" s="14" t="str">
        <f>IFERROR(VLOOKUP(BC143,'CRUCE RIESGOS'!$C$8:$D$160,2,FALSE),"")</f>
        <v/>
      </c>
      <c r="BE143" s="14">
        <v>23.6700000000004</v>
      </c>
      <c r="BF143" s="14" t="str">
        <f>IFERROR(VLOOKUP(BE143,'CRUCE RIESGOS'!$C$8:$D$160,2,FALSE),"")</f>
        <v/>
      </c>
      <c r="BG143" s="14">
        <v>24.670000000000499</v>
      </c>
      <c r="BH143" s="14" t="str">
        <f>IFERROR(VLOOKUP(BG143,'CRUCE RIESGOS'!$C$8:$D$160,2,FALSE),"")</f>
        <v/>
      </c>
      <c r="BI143" s="14">
        <v>25.670000000000499</v>
      </c>
      <c r="BJ143" s="14" t="str">
        <f>IFERROR(VLOOKUP(BI143,'CRUCE RIESGOS'!$C$8:$D$160,2,FALSE),"")</f>
        <v/>
      </c>
    </row>
    <row r="144" spans="13:62" x14ac:dyDescent="0.3">
      <c r="N144" s="14" t="str">
        <f t="shared" si="17"/>
        <v/>
      </c>
      <c r="P144" s="14" t="str">
        <f>IF(P145&lt;&gt;""," -R","")</f>
        <v/>
      </c>
      <c r="R144" s="14" t="str">
        <f>IF(R145&lt;&gt;""," -R","")</f>
        <v/>
      </c>
      <c r="T144" s="14" t="str">
        <f>IF(T145&lt;&gt;""," -R","")</f>
        <v/>
      </c>
      <c r="V144" s="14" t="str">
        <f>IF(V145&lt;&gt;""," -R","")</f>
        <v/>
      </c>
      <c r="X144" s="14" t="str">
        <f>IF(X145&lt;&gt;""," -R","")</f>
        <v/>
      </c>
      <c r="Z144" s="14" t="str">
        <f>IF(Z145&lt;&gt;""," -R","")</f>
        <v/>
      </c>
      <c r="AB144" s="14" t="str">
        <f>IF(AB145&lt;&gt;""," -R","")</f>
        <v/>
      </c>
      <c r="AD144" s="14" t="str">
        <f>IF(AD145&lt;&gt;""," -R","")</f>
        <v/>
      </c>
      <c r="AF144" s="14" t="str">
        <f t="shared" si="18"/>
        <v/>
      </c>
      <c r="AH144" s="14" t="str">
        <f t="shared" si="19"/>
        <v/>
      </c>
      <c r="AJ144" s="14" t="str">
        <f t="shared" si="20"/>
        <v/>
      </c>
      <c r="AL144" s="14" t="str">
        <f t="shared" si="21"/>
        <v/>
      </c>
      <c r="AN144" s="14" t="str">
        <f t="shared" si="22"/>
        <v/>
      </c>
      <c r="AP144" s="14" t="str">
        <f t="shared" si="23"/>
        <v/>
      </c>
      <c r="AR144" s="14" t="str">
        <f t="shared" si="24"/>
        <v/>
      </c>
      <c r="AT144" s="14" t="str">
        <f t="shared" si="25"/>
        <v/>
      </c>
      <c r="AV144" s="14" t="str">
        <f t="shared" si="26"/>
        <v/>
      </c>
      <c r="AX144" s="14" t="str">
        <f t="shared" si="27"/>
        <v/>
      </c>
      <c r="AZ144" s="14" t="str">
        <f t="shared" si="28"/>
        <v/>
      </c>
      <c r="BB144" s="14" t="str">
        <f t="shared" si="29"/>
        <v/>
      </c>
      <c r="BD144" s="14" t="str">
        <f t="shared" si="30"/>
        <v/>
      </c>
      <c r="BF144" s="14" t="str">
        <f t="shared" si="31"/>
        <v/>
      </c>
      <c r="BH144" s="14" t="str">
        <f t="shared" si="32"/>
        <v/>
      </c>
      <c r="BJ144" s="14" t="str">
        <f t="shared" si="33"/>
        <v/>
      </c>
    </row>
    <row r="145" spans="13:62" x14ac:dyDescent="0.3">
      <c r="M145" s="14">
        <v>1.68</v>
      </c>
      <c r="N145" s="14" t="str">
        <f>IFERROR(VLOOKUP(M145,'CRUCE RIESGOS'!$C$8:$D$160,2,FALSE),"")</f>
        <v/>
      </c>
      <c r="O145" s="14">
        <v>2.6800000000000099</v>
      </c>
      <c r="P145" s="14" t="str">
        <f>IFERROR(VLOOKUP(O145,'CRUCE RIESGOS'!$C$8:$D$160,2,FALSE),"")</f>
        <v/>
      </c>
      <c r="Q145" s="14">
        <v>3.6800000000000201</v>
      </c>
      <c r="R145" s="14" t="str">
        <f>IFERROR(VLOOKUP(Q145,'CRUCE RIESGOS'!$C$8:$D$160,2,FALSE),"")</f>
        <v/>
      </c>
      <c r="S145" s="14">
        <v>4.6800000000000299</v>
      </c>
      <c r="T145" s="14" t="str">
        <f>IFERROR(VLOOKUP(S145,'CRUCE RIESGOS'!$C$8:$D$160,2,FALSE),"")</f>
        <v/>
      </c>
      <c r="U145" s="14">
        <v>5.6800000000000397</v>
      </c>
      <c r="V145" s="14" t="str">
        <f>IFERROR(VLOOKUP(U145,'CRUCE RIESGOS'!$C$8:$D$160,2,FALSE),"")</f>
        <v/>
      </c>
      <c r="W145" s="14">
        <v>6.6800000000000503</v>
      </c>
      <c r="X145" s="14" t="str">
        <f>IFERROR(VLOOKUP(W145,'CRUCE RIESGOS'!$C$8:$D$160,2,FALSE),"")</f>
        <v/>
      </c>
      <c r="Y145" s="14">
        <v>7.6800000000000601</v>
      </c>
      <c r="Z145" s="14" t="str">
        <f>IFERROR(VLOOKUP(Y145,'CRUCE RIESGOS'!$C$8:$D$160,2,FALSE),"")</f>
        <v/>
      </c>
      <c r="AA145" s="14">
        <v>8.6800000000000708</v>
      </c>
      <c r="AB145" s="14" t="str">
        <f>IFERROR(VLOOKUP(AA145,'CRUCE RIESGOS'!$C$8:$D$160,2,FALSE),"")</f>
        <v/>
      </c>
      <c r="AC145" s="14">
        <v>9.6800000000000797</v>
      </c>
      <c r="AD145" s="14" t="str">
        <f>IFERROR(VLOOKUP(AC145,'CRUCE RIESGOS'!$C$8:$D$160,2,FALSE),"")</f>
        <v/>
      </c>
      <c r="AE145" s="14">
        <v>10.680000000000099</v>
      </c>
      <c r="AF145" s="14" t="str">
        <f>IFERROR(VLOOKUP(AE145,'CRUCE RIESGOS'!$C$8:$D$160,2,FALSE),"")</f>
        <v/>
      </c>
      <c r="AG145" s="14">
        <v>11.680000000000099</v>
      </c>
      <c r="AH145" s="14" t="str">
        <f>IFERROR(VLOOKUP(AG145,'CRUCE RIESGOS'!$C$8:$D$160,2,FALSE),"")</f>
        <v/>
      </c>
      <c r="AI145" s="14">
        <v>12.680000000000099</v>
      </c>
      <c r="AJ145" s="14" t="str">
        <f>IFERROR(VLOOKUP(AI145,'CRUCE RIESGOS'!$C$8:$D$160,2,FALSE),"")</f>
        <v/>
      </c>
      <c r="AK145" s="14">
        <v>13.680000000000099</v>
      </c>
      <c r="AL145" s="14" t="str">
        <f>IFERROR(VLOOKUP(AK145,'CRUCE RIESGOS'!$C$8:$D$160,2,FALSE),"")</f>
        <v/>
      </c>
      <c r="AM145" s="14">
        <v>14.680000000000099</v>
      </c>
      <c r="AN145" s="14" t="str">
        <f>IFERROR(VLOOKUP(AM145,'CRUCE RIESGOS'!$C$8:$D$160,2,FALSE),"")</f>
        <v/>
      </c>
      <c r="AO145" s="14">
        <v>15.680000000000099</v>
      </c>
      <c r="AP145" s="14" t="str">
        <f>IFERROR(VLOOKUP(AO145,'CRUCE RIESGOS'!$C$8:$D$160,2,FALSE),"")</f>
        <v/>
      </c>
      <c r="AQ145" s="14">
        <v>16.680000000000099</v>
      </c>
      <c r="AR145" s="14" t="str">
        <f>IFERROR(VLOOKUP(AQ145,'CRUCE RIESGOS'!$C$8:$D$160,2,FALSE),"")</f>
        <v/>
      </c>
      <c r="AS145" s="14">
        <v>17.680000000000199</v>
      </c>
      <c r="AT145" s="14" t="str">
        <f>IFERROR(VLOOKUP(AS145,'CRUCE RIESGOS'!$C$8:$D$160,2,FALSE),"")</f>
        <v/>
      </c>
      <c r="AU145" s="14">
        <v>18.680000000000199</v>
      </c>
      <c r="AV145" s="14" t="str">
        <f>IFERROR(VLOOKUP(AU145,'CRUCE RIESGOS'!$C$8:$D$160,2,FALSE),"")</f>
        <v/>
      </c>
      <c r="AW145" s="14">
        <v>19.680000000000199</v>
      </c>
      <c r="AX145" s="14" t="str">
        <f>IFERROR(VLOOKUP(AW145,'CRUCE RIESGOS'!$C$8:$D$160,2,FALSE),"")</f>
        <v/>
      </c>
      <c r="AY145" s="14">
        <v>20.680000000000199</v>
      </c>
      <c r="AZ145" s="14" t="str">
        <f>IFERROR(VLOOKUP(AY145,'CRUCE RIESGOS'!$C$8:$D$160,2,FALSE),"")</f>
        <v/>
      </c>
      <c r="BA145" s="14">
        <v>21.680000000000199</v>
      </c>
      <c r="BB145" s="14" t="str">
        <f>IFERROR(VLOOKUP(BA145,'CRUCE RIESGOS'!$C$8:$D$160,2,FALSE),"")</f>
        <v/>
      </c>
      <c r="BC145" s="14">
        <v>22.680000000000199</v>
      </c>
      <c r="BD145" s="14" t="str">
        <f>IFERROR(VLOOKUP(BC145,'CRUCE RIESGOS'!$C$8:$D$160,2,FALSE),"")</f>
        <v/>
      </c>
      <c r="BE145" s="14">
        <v>23.680000000000199</v>
      </c>
      <c r="BF145" s="14" t="str">
        <f>IFERROR(VLOOKUP(BE145,'CRUCE RIESGOS'!$C$8:$D$160,2,FALSE),"")</f>
        <v/>
      </c>
      <c r="BG145" s="14">
        <v>24.680000000000199</v>
      </c>
      <c r="BH145" s="14" t="str">
        <f>IFERROR(VLOOKUP(BG145,'CRUCE RIESGOS'!$C$8:$D$160,2,FALSE),"")</f>
        <v/>
      </c>
      <c r="BI145" s="14">
        <v>25.680000000000199</v>
      </c>
      <c r="BJ145" s="14" t="str">
        <f>IFERROR(VLOOKUP(BI145,'CRUCE RIESGOS'!$C$8:$D$160,2,FALSE),"")</f>
        <v/>
      </c>
    </row>
    <row r="146" spans="13:62" x14ac:dyDescent="0.3">
      <c r="N146" s="14" t="str">
        <f t="shared" si="17"/>
        <v/>
      </c>
      <c r="P146" s="14" t="str">
        <f>IF(P147&lt;&gt;""," -R","")</f>
        <v/>
      </c>
      <c r="R146" s="14" t="str">
        <f>IF(R147&lt;&gt;""," -R","")</f>
        <v/>
      </c>
      <c r="T146" s="14" t="str">
        <f>IF(T147&lt;&gt;""," -R","")</f>
        <v/>
      </c>
      <c r="V146" s="14" t="str">
        <f>IF(V147&lt;&gt;""," -R","")</f>
        <v/>
      </c>
      <c r="X146" s="14" t="str">
        <f>IF(X147&lt;&gt;""," -R","")</f>
        <v/>
      </c>
      <c r="Z146" s="14" t="str">
        <f>IF(Z147&lt;&gt;""," -R","")</f>
        <v/>
      </c>
      <c r="AB146" s="14" t="str">
        <f>IF(AB147&lt;&gt;""," -R","")</f>
        <v/>
      </c>
      <c r="AD146" s="14" t="str">
        <f>IF(AD147&lt;&gt;""," -R","")</f>
        <v/>
      </c>
      <c r="AF146" s="14" t="str">
        <f t="shared" si="18"/>
        <v/>
      </c>
      <c r="AH146" s="14" t="str">
        <f t="shared" si="19"/>
        <v/>
      </c>
      <c r="AJ146" s="14" t="str">
        <f t="shared" si="20"/>
        <v/>
      </c>
      <c r="AL146" s="14" t="str">
        <f t="shared" si="21"/>
        <v/>
      </c>
      <c r="AN146" s="14" t="str">
        <f t="shared" si="22"/>
        <v/>
      </c>
      <c r="AP146" s="14" t="str">
        <f t="shared" si="23"/>
        <v/>
      </c>
      <c r="AR146" s="14" t="str">
        <f t="shared" si="24"/>
        <v/>
      </c>
      <c r="AT146" s="14" t="str">
        <f t="shared" si="25"/>
        <v/>
      </c>
      <c r="AV146" s="14" t="str">
        <f t="shared" si="26"/>
        <v/>
      </c>
      <c r="AX146" s="14" t="str">
        <f t="shared" si="27"/>
        <v/>
      </c>
      <c r="AZ146" s="14" t="str">
        <f t="shared" si="28"/>
        <v/>
      </c>
      <c r="BB146" s="14" t="str">
        <f t="shared" si="29"/>
        <v/>
      </c>
      <c r="BD146" s="14" t="str">
        <f t="shared" si="30"/>
        <v/>
      </c>
      <c r="BF146" s="14" t="str">
        <f t="shared" si="31"/>
        <v/>
      </c>
      <c r="BH146" s="14" t="str">
        <f t="shared" si="32"/>
        <v/>
      </c>
      <c r="BJ146" s="14" t="str">
        <f t="shared" si="33"/>
        <v/>
      </c>
    </row>
    <row r="147" spans="13:62" x14ac:dyDescent="0.3">
      <c r="M147" s="14">
        <v>1.69</v>
      </c>
      <c r="N147" s="14" t="str">
        <f>IFERROR(VLOOKUP(M147,'CRUCE RIESGOS'!$C$8:$D$160,2,FALSE),"")</f>
        <v/>
      </c>
      <c r="O147" s="14">
        <v>2.6900000000000102</v>
      </c>
      <c r="P147" s="14" t="str">
        <f>IFERROR(VLOOKUP(O147,'CRUCE RIESGOS'!$C$8:$D$160,2,FALSE),"")</f>
        <v/>
      </c>
      <c r="Q147" s="14">
        <v>3.6900000000000199</v>
      </c>
      <c r="R147" s="14" t="str">
        <f>IFERROR(VLOOKUP(Q147,'CRUCE RIESGOS'!$C$8:$D$160,2,FALSE),"")</f>
        <v/>
      </c>
      <c r="S147" s="14">
        <v>4.6900000000000297</v>
      </c>
      <c r="T147" s="14" t="str">
        <f>IFERROR(VLOOKUP(S147,'CRUCE RIESGOS'!$C$8:$D$160,2,FALSE),"")</f>
        <v/>
      </c>
      <c r="U147" s="14">
        <v>5.6900000000000404</v>
      </c>
      <c r="V147" s="14" t="str">
        <f>IFERROR(VLOOKUP(U147,'CRUCE RIESGOS'!$C$8:$D$160,2,FALSE),"")</f>
        <v/>
      </c>
      <c r="W147" s="14">
        <v>6.6900000000000501</v>
      </c>
      <c r="X147" s="14" t="str">
        <f>IFERROR(VLOOKUP(W147,'CRUCE RIESGOS'!$C$8:$D$160,2,FALSE),"")</f>
        <v/>
      </c>
      <c r="Y147" s="14">
        <v>7.6900000000000599</v>
      </c>
      <c r="Z147" s="14" t="str">
        <f>IFERROR(VLOOKUP(Y147,'CRUCE RIESGOS'!$C$8:$D$160,2,FALSE),"")</f>
        <v/>
      </c>
      <c r="AA147" s="14">
        <v>8.6900000000000706</v>
      </c>
      <c r="AB147" s="14" t="str">
        <f>IFERROR(VLOOKUP(AA147,'CRUCE RIESGOS'!$C$8:$D$160,2,FALSE),"")</f>
        <v/>
      </c>
      <c r="AC147" s="14">
        <v>9.6900000000000794</v>
      </c>
      <c r="AD147" s="14" t="str">
        <f>IFERROR(VLOOKUP(AC147,'CRUCE RIESGOS'!$C$8:$D$160,2,FALSE),"")</f>
        <v/>
      </c>
      <c r="AE147" s="14">
        <v>10.690000000000101</v>
      </c>
      <c r="AF147" s="14" t="str">
        <f>IFERROR(VLOOKUP(AE147,'CRUCE RIESGOS'!$C$8:$D$160,2,FALSE),"")</f>
        <v/>
      </c>
      <c r="AG147" s="14">
        <v>11.690000000000101</v>
      </c>
      <c r="AH147" s="14" t="str">
        <f>IFERROR(VLOOKUP(AG147,'CRUCE RIESGOS'!$C$8:$D$160,2,FALSE),"")</f>
        <v/>
      </c>
      <c r="AI147" s="14">
        <v>12.690000000000101</v>
      </c>
      <c r="AJ147" s="14" t="str">
        <f>IFERROR(VLOOKUP(AI147,'CRUCE RIESGOS'!$C$8:$D$160,2,FALSE),"")</f>
        <v/>
      </c>
      <c r="AK147" s="14">
        <v>13.690000000000101</v>
      </c>
      <c r="AL147" s="14" t="str">
        <f>IFERROR(VLOOKUP(AK147,'CRUCE RIESGOS'!$C$8:$D$160,2,FALSE),"")</f>
        <v/>
      </c>
      <c r="AM147" s="14">
        <v>14.690000000000101</v>
      </c>
      <c r="AN147" s="14" t="str">
        <f>IFERROR(VLOOKUP(AM147,'CRUCE RIESGOS'!$C$8:$D$160,2,FALSE),"")</f>
        <v/>
      </c>
      <c r="AO147" s="14">
        <v>15.690000000000101</v>
      </c>
      <c r="AP147" s="14" t="str">
        <f>IFERROR(VLOOKUP(AO147,'CRUCE RIESGOS'!$C$8:$D$160,2,FALSE),"")</f>
        <v/>
      </c>
      <c r="AQ147" s="14">
        <v>16.6900000000002</v>
      </c>
      <c r="AR147" s="14" t="str">
        <f>IFERROR(VLOOKUP(AQ147,'CRUCE RIESGOS'!$C$8:$D$160,2,FALSE),"")</f>
        <v/>
      </c>
      <c r="AS147" s="14">
        <v>17.6900000000002</v>
      </c>
      <c r="AT147" s="14" t="str">
        <f>IFERROR(VLOOKUP(AS147,'CRUCE RIESGOS'!$C$8:$D$160,2,FALSE),"")</f>
        <v/>
      </c>
      <c r="AU147" s="14">
        <v>18.6900000000002</v>
      </c>
      <c r="AV147" s="14" t="str">
        <f>IFERROR(VLOOKUP(AU147,'CRUCE RIESGOS'!$C$8:$D$160,2,FALSE),"")</f>
        <v/>
      </c>
      <c r="AW147" s="14">
        <v>19.6900000000002</v>
      </c>
      <c r="AX147" s="14" t="str">
        <f>IFERROR(VLOOKUP(AW147,'CRUCE RIESGOS'!$C$8:$D$160,2,FALSE),"")</f>
        <v/>
      </c>
      <c r="AY147" s="14">
        <v>20.6900000000002</v>
      </c>
      <c r="AZ147" s="14" t="str">
        <f>IFERROR(VLOOKUP(AY147,'CRUCE RIESGOS'!$C$8:$D$160,2,FALSE),"")</f>
        <v/>
      </c>
      <c r="BA147" s="14">
        <v>21.6900000000002</v>
      </c>
      <c r="BB147" s="14" t="str">
        <f>IFERROR(VLOOKUP(BA147,'CRUCE RIESGOS'!$C$8:$D$160,2,FALSE),"")</f>
        <v/>
      </c>
      <c r="BC147" s="14">
        <v>22.6900000000002</v>
      </c>
      <c r="BD147" s="14" t="str">
        <f>IFERROR(VLOOKUP(BC147,'CRUCE RIESGOS'!$C$8:$D$160,2,FALSE),"")</f>
        <v/>
      </c>
      <c r="BE147" s="14">
        <v>23.6900000000002</v>
      </c>
      <c r="BF147" s="14" t="str">
        <f>IFERROR(VLOOKUP(BE147,'CRUCE RIESGOS'!$C$8:$D$160,2,FALSE),"")</f>
        <v/>
      </c>
      <c r="BG147" s="14">
        <v>24.6900000000002</v>
      </c>
      <c r="BH147" s="14" t="str">
        <f>IFERROR(VLOOKUP(BG147,'CRUCE RIESGOS'!$C$8:$D$160,2,FALSE),"")</f>
        <v/>
      </c>
      <c r="BI147" s="14">
        <v>25.6900000000002</v>
      </c>
      <c r="BJ147" s="14" t="str">
        <f>IFERROR(VLOOKUP(BI147,'CRUCE RIESGOS'!$C$8:$D$160,2,FALSE),"")</f>
        <v/>
      </c>
    </row>
    <row r="148" spans="13:62" x14ac:dyDescent="0.3">
      <c r="N148" s="14" t="str">
        <f t="shared" si="17"/>
        <v/>
      </c>
      <c r="P148" s="14" t="str">
        <f>IF(P149&lt;&gt;""," -R","")</f>
        <v/>
      </c>
      <c r="R148" s="14" t="str">
        <f>IF(R149&lt;&gt;""," -R","")</f>
        <v/>
      </c>
      <c r="T148" s="14" t="str">
        <f>IF(T149&lt;&gt;""," -R","")</f>
        <v/>
      </c>
      <c r="V148" s="14" t="str">
        <f>IF(V149&lt;&gt;""," -R","")</f>
        <v/>
      </c>
      <c r="X148" s="14" t="str">
        <f>IF(X149&lt;&gt;""," -R","")</f>
        <v/>
      </c>
      <c r="Z148" s="14" t="str">
        <f>IF(Z149&lt;&gt;""," -R","")</f>
        <v/>
      </c>
      <c r="AB148" s="14" t="str">
        <f>IF(AB149&lt;&gt;""," -R","")</f>
        <v/>
      </c>
      <c r="AD148" s="14" t="str">
        <f>IF(AD149&lt;&gt;""," -R","")</f>
        <v/>
      </c>
      <c r="AF148" s="14" t="str">
        <f t="shared" si="18"/>
        <v/>
      </c>
      <c r="AH148" s="14" t="str">
        <f t="shared" si="19"/>
        <v/>
      </c>
      <c r="AJ148" s="14" t="str">
        <f t="shared" si="20"/>
        <v/>
      </c>
      <c r="AL148" s="14" t="str">
        <f t="shared" si="21"/>
        <v/>
      </c>
      <c r="AN148" s="14" t="str">
        <f t="shared" si="22"/>
        <v/>
      </c>
      <c r="AP148" s="14" t="str">
        <f t="shared" si="23"/>
        <v/>
      </c>
      <c r="AR148" s="14" t="str">
        <f t="shared" si="24"/>
        <v/>
      </c>
      <c r="AT148" s="14" t="str">
        <f t="shared" si="25"/>
        <v/>
      </c>
      <c r="AV148" s="14" t="str">
        <f t="shared" si="26"/>
        <v/>
      </c>
      <c r="AX148" s="14" t="str">
        <f t="shared" si="27"/>
        <v/>
      </c>
      <c r="AZ148" s="14" t="str">
        <f t="shared" si="28"/>
        <v/>
      </c>
      <c r="BB148" s="14" t="str">
        <f t="shared" si="29"/>
        <v/>
      </c>
      <c r="BD148" s="14" t="str">
        <f t="shared" si="30"/>
        <v/>
      </c>
      <c r="BF148" s="14" t="str">
        <f t="shared" si="31"/>
        <v/>
      </c>
      <c r="BH148" s="14" t="str">
        <f t="shared" si="32"/>
        <v/>
      </c>
      <c r="BJ148" s="14" t="str">
        <f t="shared" si="33"/>
        <v/>
      </c>
    </row>
    <row r="149" spans="13:62" x14ac:dyDescent="0.3">
      <c r="M149" s="14">
        <v>1.7</v>
      </c>
      <c r="N149" s="14" t="str">
        <f>IFERROR(VLOOKUP(M149,'CRUCE RIESGOS'!$C$8:$D$160,2,FALSE),"")</f>
        <v/>
      </c>
      <c r="O149" s="14">
        <v>2.7000000000000099</v>
      </c>
      <c r="P149" s="14" t="str">
        <f>IFERROR(VLOOKUP(O149,'CRUCE RIESGOS'!$C$8:$D$160,2,FALSE),"")</f>
        <v/>
      </c>
      <c r="Q149" s="14">
        <v>3.7000000000000202</v>
      </c>
      <c r="R149" s="14" t="str">
        <f>IFERROR(VLOOKUP(Q149,'CRUCE RIESGOS'!$C$8:$D$160,2,FALSE),"")</f>
        <v/>
      </c>
      <c r="S149" s="14">
        <v>4.7000000000000304</v>
      </c>
      <c r="T149" s="14" t="str">
        <f>IFERROR(VLOOKUP(S149,'CRUCE RIESGOS'!$C$8:$D$160,2,FALSE),"")</f>
        <v/>
      </c>
      <c r="U149" s="14">
        <v>5.7000000000000401</v>
      </c>
      <c r="V149" s="14" t="str">
        <f>IFERROR(VLOOKUP(U149,'CRUCE RIESGOS'!$C$8:$D$160,2,FALSE),"")</f>
        <v/>
      </c>
      <c r="W149" s="14">
        <v>6.7000000000000499</v>
      </c>
      <c r="X149" s="14" t="str">
        <f>IFERROR(VLOOKUP(W149,'CRUCE RIESGOS'!$C$8:$D$160,2,FALSE),"")</f>
        <v/>
      </c>
      <c r="Y149" s="14">
        <v>7.7000000000000597</v>
      </c>
      <c r="Z149" s="14" t="str">
        <f>IFERROR(VLOOKUP(Y149,'CRUCE RIESGOS'!$C$8:$D$160,2,FALSE),"")</f>
        <v/>
      </c>
      <c r="AA149" s="14">
        <v>8.7000000000000703</v>
      </c>
      <c r="AB149" s="14" t="str">
        <f>IFERROR(VLOOKUP(AA149,'CRUCE RIESGOS'!$C$8:$D$160,2,FALSE),"")</f>
        <v/>
      </c>
      <c r="AC149" s="14">
        <v>9.7000000000000792</v>
      </c>
      <c r="AD149" s="14" t="str">
        <f>IFERROR(VLOOKUP(AC149,'CRUCE RIESGOS'!$C$8:$D$160,2,FALSE),"")</f>
        <v/>
      </c>
      <c r="AE149" s="14">
        <v>10.700000000000101</v>
      </c>
      <c r="AF149" s="14" t="str">
        <f>IFERROR(VLOOKUP(AE149,'CRUCE RIESGOS'!$C$8:$D$160,2,FALSE),"")</f>
        <v/>
      </c>
      <c r="AG149" s="14">
        <v>11.700000000000101</v>
      </c>
      <c r="AH149" s="14" t="str">
        <f>IFERROR(VLOOKUP(AG149,'CRUCE RIESGOS'!$C$8:$D$160,2,FALSE),"")</f>
        <v/>
      </c>
      <c r="AI149" s="14">
        <v>12.700000000000101</v>
      </c>
      <c r="AJ149" s="14" t="str">
        <f>IFERROR(VLOOKUP(AI149,'CRUCE RIESGOS'!$C$8:$D$160,2,FALSE),"")</f>
        <v/>
      </c>
      <c r="AK149" s="14">
        <v>13.700000000000101</v>
      </c>
      <c r="AL149" s="14" t="str">
        <f>IFERROR(VLOOKUP(AK149,'CRUCE RIESGOS'!$C$8:$D$160,2,FALSE),"")</f>
        <v/>
      </c>
      <c r="AM149" s="14">
        <v>14.700000000000101</v>
      </c>
      <c r="AN149" s="14" t="str">
        <f>IFERROR(VLOOKUP(AM149,'CRUCE RIESGOS'!$C$8:$D$160,2,FALSE),"")</f>
        <v/>
      </c>
      <c r="AO149" s="14">
        <v>15.700000000000101</v>
      </c>
      <c r="AP149" s="14" t="str">
        <f>IFERROR(VLOOKUP(AO149,'CRUCE RIESGOS'!$C$8:$D$160,2,FALSE),"")</f>
        <v/>
      </c>
      <c r="AQ149" s="14">
        <v>16.700000000000099</v>
      </c>
      <c r="AR149" s="14" t="str">
        <f>IFERROR(VLOOKUP(AQ149,'CRUCE RIESGOS'!$C$8:$D$160,2,FALSE),"")</f>
        <v/>
      </c>
      <c r="AS149" s="14">
        <v>17.700000000000198</v>
      </c>
      <c r="AT149" s="14" t="str">
        <f>IFERROR(VLOOKUP(AS149,'CRUCE RIESGOS'!$C$8:$D$160,2,FALSE),"")</f>
        <v/>
      </c>
      <c r="AU149" s="14">
        <v>18.700000000000198</v>
      </c>
      <c r="AV149" s="14" t="str">
        <f>IFERROR(VLOOKUP(AU149,'CRUCE RIESGOS'!$C$8:$D$160,2,FALSE),"")</f>
        <v/>
      </c>
      <c r="AW149" s="14">
        <v>19.700000000000198</v>
      </c>
      <c r="AX149" s="14" t="str">
        <f>IFERROR(VLOOKUP(AW149,'CRUCE RIESGOS'!$C$8:$D$160,2,FALSE),"")</f>
        <v/>
      </c>
      <c r="AY149" s="14">
        <v>20.700000000000198</v>
      </c>
      <c r="AZ149" s="14" t="str">
        <f>IFERROR(VLOOKUP(AY149,'CRUCE RIESGOS'!$C$8:$D$160,2,FALSE),"")</f>
        <v/>
      </c>
      <c r="BA149" s="14">
        <v>21.700000000000198</v>
      </c>
      <c r="BB149" s="14" t="str">
        <f>IFERROR(VLOOKUP(BA149,'CRUCE RIESGOS'!$C$8:$D$160,2,FALSE),"")</f>
        <v/>
      </c>
      <c r="BC149" s="14">
        <v>22.700000000000198</v>
      </c>
      <c r="BD149" s="14" t="str">
        <f>IFERROR(VLOOKUP(BC149,'CRUCE RIESGOS'!$C$8:$D$160,2,FALSE),"")</f>
        <v/>
      </c>
      <c r="BE149" s="14">
        <v>23.700000000000198</v>
      </c>
      <c r="BF149" s="14" t="str">
        <f>IFERROR(VLOOKUP(BE149,'CRUCE RIESGOS'!$C$8:$D$160,2,FALSE),"")</f>
        <v/>
      </c>
      <c r="BG149" s="14">
        <v>24.700000000000198</v>
      </c>
      <c r="BH149" s="14" t="str">
        <f>IFERROR(VLOOKUP(BG149,'CRUCE RIESGOS'!$C$8:$D$160,2,FALSE),"")</f>
        <v/>
      </c>
      <c r="BI149" s="14">
        <v>25.700000000000198</v>
      </c>
      <c r="BJ149" s="14" t="str">
        <f>IFERROR(VLOOKUP(BI149,'CRUCE RIESGOS'!$C$8:$D$160,2,FALSE),"")</f>
        <v/>
      </c>
    </row>
    <row r="150" spans="13:62" x14ac:dyDescent="0.3">
      <c r="N150" s="14" t="str">
        <f t="shared" si="17"/>
        <v/>
      </c>
      <c r="P150" s="14" t="str">
        <f>IF(P151&lt;&gt;""," -R","")</f>
        <v/>
      </c>
      <c r="R150" s="14" t="str">
        <f>IF(R151&lt;&gt;""," -R","")</f>
        <v/>
      </c>
      <c r="T150" s="14" t="str">
        <f>IF(T151&lt;&gt;""," -R","")</f>
        <v/>
      </c>
      <c r="V150" s="14" t="str">
        <f>IF(V151&lt;&gt;""," -R","")</f>
        <v/>
      </c>
      <c r="X150" s="14" t="str">
        <f>IF(X151&lt;&gt;""," -R","")</f>
        <v/>
      </c>
      <c r="Z150" s="14" t="str">
        <f>IF(Z151&lt;&gt;""," -R","")</f>
        <v/>
      </c>
      <c r="AB150" s="14" t="str">
        <f>IF(AB151&lt;&gt;""," -R","")</f>
        <v/>
      </c>
      <c r="AD150" s="14" t="str">
        <f>IF(AD151&lt;&gt;""," -R","")</f>
        <v/>
      </c>
      <c r="AF150" s="14" t="str">
        <f t="shared" si="18"/>
        <v/>
      </c>
      <c r="AH150" s="14" t="str">
        <f t="shared" si="19"/>
        <v/>
      </c>
      <c r="AJ150" s="14" t="str">
        <f t="shared" si="20"/>
        <v/>
      </c>
      <c r="AL150" s="14" t="str">
        <f t="shared" si="21"/>
        <v/>
      </c>
      <c r="AN150" s="14" t="str">
        <f t="shared" si="22"/>
        <v/>
      </c>
      <c r="AP150" s="14" t="str">
        <f t="shared" si="23"/>
        <v/>
      </c>
      <c r="AR150" s="14" t="str">
        <f t="shared" si="24"/>
        <v/>
      </c>
      <c r="AT150" s="14" t="str">
        <f t="shared" si="25"/>
        <v/>
      </c>
      <c r="AV150" s="14" t="str">
        <f t="shared" si="26"/>
        <v/>
      </c>
      <c r="AX150" s="14" t="str">
        <f t="shared" si="27"/>
        <v/>
      </c>
      <c r="AZ150" s="14" t="str">
        <f t="shared" si="28"/>
        <v/>
      </c>
      <c r="BB150" s="14" t="str">
        <f t="shared" si="29"/>
        <v/>
      </c>
      <c r="BD150" s="14" t="str">
        <f t="shared" si="30"/>
        <v/>
      </c>
      <c r="BF150" s="14" t="str">
        <f t="shared" si="31"/>
        <v/>
      </c>
      <c r="BH150" s="14" t="str">
        <f t="shared" si="32"/>
        <v/>
      </c>
      <c r="BJ150" s="14" t="str">
        <f t="shared" si="33"/>
        <v/>
      </c>
    </row>
    <row r="151" spans="13:62" x14ac:dyDescent="0.3">
      <c r="M151" s="14">
        <v>1.71</v>
      </c>
      <c r="N151" s="14" t="str">
        <f>IFERROR(VLOOKUP(M151,'CRUCE RIESGOS'!$C$8:$D$160,2,FALSE),"")</f>
        <v/>
      </c>
      <c r="O151" s="14">
        <v>2.7100000000000199</v>
      </c>
      <c r="P151" s="14" t="str">
        <f>IFERROR(VLOOKUP(O151,'CRUCE RIESGOS'!$C$8:$D$160,2,FALSE),"")</f>
        <v/>
      </c>
      <c r="Q151" s="14">
        <v>3.7100000000000399</v>
      </c>
      <c r="R151" s="14" t="str">
        <f>IFERROR(VLOOKUP(Q151,'CRUCE RIESGOS'!$C$8:$D$160,2,FALSE),"")</f>
        <v/>
      </c>
      <c r="S151" s="14">
        <v>4.7100000000000604</v>
      </c>
      <c r="T151" s="14" t="str">
        <f>IFERROR(VLOOKUP(S151,'CRUCE RIESGOS'!$C$8:$D$160,2,FALSE),"")</f>
        <v/>
      </c>
      <c r="U151" s="14">
        <v>5.7100000000000799</v>
      </c>
      <c r="V151" s="14" t="str">
        <f>IFERROR(VLOOKUP(U151,'CRUCE RIESGOS'!$C$8:$D$160,2,FALSE),"")</f>
        <v/>
      </c>
      <c r="W151" s="14">
        <v>6.7100000000001003</v>
      </c>
      <c r="X151" s="14" t="str">
        <f>IFERROR(VLOOKUP(W151,'CRUCE RIESGOS'!$C$8:$D$160,2,FALSE),"")</f>
        <v/>
      </c>
      <c r="Y151" s="14">
        <v>7.7100000000001199</v>
      </c>
      <c r="Z151" s="14" t="str">
        <f>IFERROR(VLOOKUP(Y151,'CRUCE RIESGOS'!$C$8:$D$160,2,FALSE),"")</f>
        <v/>
      </c>
      <c r="AA151" s="14">
        <v>8.7100000000001394</v>
      </c>
      <c r="AB151" s="14" t="str">
        <f>IFERROR(VLOOKUP(AA151,'CRUCE RIESGOS'!$C$8:$D$160,2,FALSE),"")</f>
        <v/>
      </c>
      <c r="AC151" s="14">
        <v>9.7100000000001607</v>
      </c>
      <c r="AD151" s="14" t="str">
        <f>IFERROR(VLOOKUP(AC151,'CRUCE RIESGOS'!$C$8:$D$160,2,FALSE),"")</f>
        <v/>
      </c>
      <c r="AE151" s="14">
        <v>10.7100000000002</v>
      </c>
      <c r="AF151" s="14" t="str">
        <f>IFERROR(VLOOKUP(AE151,'CRUCE RIESGOS'!$C$8:$D$160,2,FALSE),"")</f>
        <v/>
      </c>
      <c r="AG151" s="14">
        <v>11.7100000000002</v>
      </c>
      <c r="AH151" s="14" t="str">
        <f>IFERROR(VLOOKUP(AG151,'CRUCE RIESGOS'!$C$8:$D$160,2,FALSE),"")</f>
        <v/>
      </c>
      <c r="AI151" s="14">
        <v>12.7100000000002</v>
      </c>
      <c r="AJ151" s="14" t="str">
        <f>IFERROR(VLOOKUP(AI151,'CRUCE RIESGOS'!$C$8:$D$160,2,FALSE),"")</f>
        <v/>
      </c>
      <c r="AK151" s="14">
        <v>13.7100000000002</v>
      </c>
      <c r="AL151" s="14" t="str">
        <f>IFERROR(VLOOKUP(AK151,'CRUCE RIESGOS'!$C$8:$D$160,2,FALSE),"")</f>
        <v/>
      </c>
      <c r="AM151" s="14">
        <v>14.710000000000299</v>
      </c>
      <c r="AN151" s="14" t="str">
        <f>IFERROR(VLOOKUP(AM151,'CRUCE RIESGOS'!$C$8:$D$160,2,FALSE),"")</f>
        <v/>
      </c>
      <c r="AO151" s="14">
        <v>15.710000000000299</v>
      </c>
      <c r="AP151" s="14" t="str">
        <f>IFERROR(VLOOKUP(AO151,'CRUCE RIESGOS'!$C$8:$D$160,2,FALSE),"")</f>
        <v/>
      </c>
      <c r="AQ151" s="14">
        <v>16.710000000000299</v>
      </c>
      <c r="AR151" s="14" t="str">
        <f>IFERROR(VLOOKUP(AQ151,'CRUCE RIESGOS'!$C$8:$D$160,2,FALSE),"")</f>
        <v/>
      </c>
      <c r="AS151" s="14">
        <v>17.710000000000299</v>
      </c>
      <c r="AT151" s="14" t="str">
        <f>IFERROR(VLOOKUP(AS151,'CRUCE RIESGOS'!$C$8:$D$160,2,FALSE),"")</f>
        <v/>
      </c>
      <c r="AU151" s="14">
        <v>18.710000000000299</v>
      </c>
      <c r="AV151" s="14" t="str">
        <f>IFERROR(VLOOKUP(AU151,'CRUCE RIESGOS'!$C$8:$D$160,2,FALSE),"")</f>
        <v/>
      </c>
      <c r="AW151" s="14">
        <v>19.710000000000399</v>
      </c>
      <c r="AX151" s="14" t="str">
        <f>IFERROR(VLOOKUP(AW151,'CRUCE RIESGOS'!$C$8:$D$160,2,FALSE),"")</f>
        <v/>
      </c>
      <c r="AY151" s="14">
        <v>20.710000000000399</v>
      </c>
      <c r="AZ151" s="14" t="str">
        <f>IFERROR(VLOOKUP(AY151,'CRUCE RIESGOS'!$C$8:$D$160,2,FALSE),"")</f>
        <v/>
      </c>
      <c r="BA151" s="14">
        <v>21.710000000000399</v>
      </c>
      <c r="BB151" s="14" t="str">
        <f>IFERROR(VLOOKUP(BA151,'CRUCE RIESGOS'!$C$8:$D$160,2,FALSE),"")</f>
        <v/>
      </c>
      <c r="BC151" s="14">
        <v>22.710000000000399</v>
      </c>
      <c r="BD151" s="14" t="str">
        <f>IFERROR(VLOOKUP(BC151,'CRUCE RIESGOS'!$C$8:$D$160,2,FALSE),"")</f>
        <v/>
      </c>
      <c r="BE151" s="14">
        <v>23.710000000000399</v>
      </c>
      <c r="BF151" s="14" t="str">
        <f>IFERROR(VLOOKUP(BE151,'CRUCE RIESGOS'!$C$8:$D$160,2,FALSE),"")</f>
        <v/>
      </c>
      <c r="BG151" s="14">
        <v>24.710000000000498</v>
      </c>
      <c r="BH151" s="14" t="str">
        <f>IFERROR(VLOOKUP(BG151,'CRUCE RIESGOS'!$C$8:$D$160,2,FALSE),"")</f>
        <v/>
      </c>
      <c r="BI151" s="14">
        <v>25.710000000000498</v>
      </c>
      <c r="BJ151" s="14" t="str">
        <f>IFERROR(VLOOKUP(BI151,'CRUCE RIESGOS'!$C$8:$D$160,2,FALSE),"")</f>
        <v/>
      </c>
    </row>
    <row r="152" spans="13:62" x14ac:dyDescent="0.3">
      <c r="N152" s="14" t="str">
        <f t="shared" si="17"/>
        <v/>
      </c>
      <c r="P152" s="14" t="str">
        <f>IF(P153&lt;&gt;""," -R","")</f>
        <v/>
      </c>
      <c r="R152" s="14" t="str">
        <f>IF(R153&lt;&gt;""," -R","")</f>
        <v/>
      </c>
      <c r="T152" s="14" t="str">
        <f>IF(T153&lt;&gt;""," -R","")</f>
        <v/>
      </c>
      <c r="V152" s="14" t="str">
        <f>IF(V153&lt;&gt;""," -R","")</f>
        <v/>
      </c>
      <c r="X152" s="14" t="str">
        <f>IF(X153&lt;&gt;""," -R","")</f>
        <v/>
      </c>
      <c r="Z152" s="14" t="str">
        <f>IF(Z153&lt;&gt;""," -R","")</f>
        <v/>
      </c>
      <c r="AB152" s="14" t="str">
        <f>IF(AB153&lt;&gt;""," -R","")</f>
        <v/>
      </c>
      <c r="AD152" s="14" t="str">
        <f>IF(AD153&lt;&gt;""," -R","")</f>
        <v/>
      </c>
      <c r="AF152" s="14" t="str">
        <f t="shared" si="18"/>
        <v/>
      </c>
      <c r="AH152" s="14" t="str">
        <f t="shared" si="19"/>
        <v/>
      </c>
      <c r="AJ152" s="14" t="str">
        <f t="shared" si="20"/>
        <v/>
      </c>
      <c r="AL152" s="14" t="str">
        <f t="shared" si="21"/>
        <v/>
      </c>
      <c r="AN152" s="14" t="str">
        <f t="shared" si="22"/>
        <v/>
      </c>
      <c r="AP152" s="14" t="str">
        <f t="shared" si="23"/>
        <v/>
      </c>
      <c r="AR152" s="14" t="str">
        <f t="shared" si="24"/>
        <v/>
      </c>
      <c r="AT152" s="14" t="str">
        <f t="shared" si="25"/>
        <v/>
      </c>
      <c r="AV152" s="14" t="str">
        <f t="shared" si="26"/>
        <v/>
      </c>
      <c r="AX152" s="14" t="str">
        <f t="shared" si="27"/>
        <v/>
      </c>
      <c r="AZ152" s="14" t="str">
        <f t="shared" si="28"/>
        <v/>
      </c>
      <c r="BB152" s="14" t="str">
        <f t="shared" si="29"/>
        <v/>
      </c>
      <c r="BD152" s="14" t="str">
        <f t="shared" si="30"/>
        <v/>
      </c>
      <c r="BF152" s="14" t="str">
        <f t="shared" si="31"/>
        <v/>
      </c>
      <c r="BH152" s="14" t="str">
        <f t="shared" si="32"/>
        <v/>
      </c>
      <c r="BJ152" s="14" t="str">
        <f t="shared" si="33"/>
        <v/>
      </c>
    </row>
    <row r="153" spans="13:62" x14ac:dyDescent="0.3">
      <c r="M153" s="14">
        <v>1.72</v>
      </c>
      <c r="N153" s="14" t="str">
        <f>IFERROR(VLOOKUP(M153,'CRUCE RIESGOS'!$C$8:$D$160,2,FALSE),"")</f>
        <v/>
      </c>
      <c r="O153" s="14">
        <v>2.7200000000000202</v>
      </c>
      <c r="P153" s="14" t="str">
        <f>IFERROR(VLOOKUP(O153,'CRUCE RIESGOS'!$C$8:$D$160,2,FALSE),"")</f>
        <v/>
      </c>
      <c r="Q153" s="14">
        <v>3.7200000000000402</v>
      </c>
      <c r="R153" s="14" t="str">
        <f>IFERROR(VLOOKUP(Q153,'CRUCE RIESGOS'!$C$8:$D$160,2,FALSE),"")</f>
        <v/>
      </c>
      <c r="S153" s="14">
        <v>4.7200000000000601</v>
      </c>
      <c r="T153" s="14" t="str">
        <f>IFERROR(VLOOKUP(S153,'CRUCE RIESGOS'!$C$8:$D$160,2,FALSE),"")</f>
        <v/>
      </c>
      <c r="U153" s="14">
        <v>5.7200000000000797</v>
      </c>
      <c r="V153" s="14" t="str">
        <f>IFERROR(VLOOKUP(U153,'CRUCE RIESGOS'!$C$8:$D$160,2,FALSE),"")</f>
        <v/>
      </c>
      <c r="W153" s="14">
        <v>6.7200000000001001</v>
      </c>
      <c r="X153" s="14" t="str">
        <f>IFERROR(VLOOKUP(W153,'CRUCE RIESGOS'!$C$8:$D$160,2,FALSE),"")</f>
        <v/>
      </c>
      <c r="Y153" s="14">
        <v>7.7200000000001197</v>
      </c>
      <c r="Z153" s="14" t="str">
        <f>IFERROR(VLOOKUP(Y153,'CRUCE RIESGOS'!$C$8:$D$160,2,FALSE),"")</f>
        <v/>
      </c>
      <c r="AA153" s="14">
        <v>8.7200000000001392</v>
      </c>
      <c r="AB153" s="14" t="str">
        <f>IFERROR(VLOOKUP(AA153,'CRUCE RIESGOS'!$C$8:$D$160,2,FALSE),"")</f>
        <v/>
      </c>
      <c r="AC153" s="14">
        <v>9.7200000000001605</v>
      </c>
      <c r="AD153" s="14" t="str">
        <f>IFERROR(VLOOKUP(AC153,'CRUCE RIESGOS'!$C$8:$D$160,2,FALSE),"")</f>
        <v/>
      </c>
      <c r="AE153" s="14">
        <v>10.7200000000002</v>
      </c>
      <c r="AF153" s="14" t="str">
        <f>IFERROR(VLOOKUP(AE153,'CRUCE RIESGOS'!$C$8:$D$160,2,FALSE),"")</f>
        <v/>
      </c>
      <c r="AG153" s="14">
        <v>11.7200000000002</v>
      </c>
      <c r="AH153" s="14" t="str">
        <f>IFERROR(VLOOKUP(AG153,'CRUCE RIESGOS'!$C$8:$D$160,2,FALSE),"")</f>
        <v/>
      </c>
      <c r="AI153" s="14">
        <v>12.7200000000002</v>
      </c>
      <c r="AJ153" s="14" t="str">
        <f>IFERROR(VLOOKUP(AI153,'CRUCE RIESGOS'!$C$8:$D$160,2,FALSE),"")</f>
        <v/>
      </c>
      <c r="AK153" s="14">
        <v>13.7200000000002</v>
      </c>
      <c r="AL153" s="14" t="str">
        <f>IFERROR(VLOOKUP(AK153,'CRUCE RIESGOS'!$C$8:$D$160,2,FALSE),"")</f>
        <v/>
      </c>
      <c r="AM153" s="14">
        <v>14.720000000000301</v>
      </c>
      <c r="AN153" s="14" t="str">
        <f>IFERROR(VLOOKUP(AM153,'CRUCE RIESGOS'!$C$8:$D$160,2,FALSE),"")</f>
        <v/>
      </c>
      <c r="AO153" s="14">
        <v>15.720000000000301</v>
      </c>
      <c r="AP153" s="14" t="str">
        <f>IFERROR(VLOOKUP(AO153,'CRUCE RIESGOS'!$C$8:$D$160,2,FALSE),"")</f>
        <v/>
      </c>
      <c r="AQ153" s="14">
        <v>16.720000000000301</v>
      </c>
      <c r="AR153" s="14" t="str">
        <f>IFERROR(VLOOKUP(AQ153,'CRUCE RIESGOS'!$C$8:$D$160,2,FALSE),"")</f>
        <v/>
      </c>
      <c r="AS153" s="14">
        <v>17.720000000000301</v>
      </c>
      <c r="AT153" s="14" t="str">
        <f>IFERROR(VLOOKUP(AS153,'CRUCE RIESGOS'!$C$8:$D$160,2,FALSE),"")</f>
        <v/>
      </c>
      <c r="AU153" s="14">
        <v>18.720000000000301</v>
      </c>
      <c r="AV153" s="14" t="str">
        <f>IFERROR(VLOOKUP(AU153,'CRUCE RIESGOS'!$C$8:$D$160,2,FALSE),"")</f>
        <v/>
      </c>
      <c r="AW153" s="14">
        <v>19.7200000000004</v>
      </c>
      <c r="AX153" s="14" t="str">
        <f>IFERROR(VLOOKUP(AW153,'CRUCE RIESGOS'!$C$8:$D$160,2,FALSE),"")</f>
        <v/>
      </c>
      <c r="AY153" s="14">
        <v>20.7200000000004</v>
      </c>
      <c r="AZ153" s="14" t="str">
        <f>IFERROR(VLOOKUP(AY153,'CRUCE RIESGOS'!$C$8:$D$160,2,FALSE),"")</f>
        <v/>
      </c>
      <c r="BA153" s="14">
        <v>21.7200000000004</v>
      </c>
      <c r="BB153" s="14" t="str">
        <f>IFERROR(VLOOKUP(BA153,'CRUCE RIESGOS'!$C$8:$D$160,2,FALSE),"")</f>
        <v/>
      </c>
      <c r="BC153" s="14">
        <v>22.7200000000004</v>
      </c>
      <c r="BD153" s="14" t="str">
        <f>IFERROR(VLOOKUP(BC153,'CRUCE RIESGOS'!$C$8:$D$160,2,FALSE),"")</f>
        <v/>
      </c>
      <c r="BE153" s="14">
        <v>23.7200000000004</v>
      </c>
      <c r="BF153" s="14" t="str">
        <f>IFERROR(VLOOKUP(BE153,'CRUCE RIESGOS'!$C$8:$D$160,2,FALSE),"")</f>
        <v/>
      </c>
      <c r="BG153" s="14">
        <v>24.7200000000005</v>
      </c>
      <c r="BH153" s="14" t="str">
        <f>IFERROR(VLOOKUP(BG153,'CRUCE RIESGOS'!$C$8:$D$160,2,FALSE),"")</f>
        <v/>
      </c>
      <c r="BI153" s="14">
        <v>25.7200000000005</v>
      </c>
      <c r="BJ153" s="14" t="str">
        <f>IFERROR(VLOOKUP(BI153,'CRUCE RIESGOS'!$C$8:$D$160,2,FALSE),"")</f>
        <v/>
      </c>
    </row>
    <row r="154" spans="13:62" x14ac:dyDescent="0.3">
      <c r="N154" s="14" t="str">
        <f t="shared" si="17"/>
        <v/>
      </c>
      <c r="P154" s="14" t="str">
        <f>IF(P155&lt;&gt;""," -R","")</f>
        <v/>
      </c>
      <c r="R154" s="14" t="str">
        <f>IF(R155&lt;&gt;""," -R","")</f>
        <v/>
      </c>
      <c r="T154" s="14" t="str">
        <f>IF(T155&lt;&gt;""," -R","")</f>
        <v/>
      </c>
      <c r="V154" s="14" t="str">
        <f>IF(V155&lt;&gt;""," -R","")</f>
        <v/>
      </c>
      <c r="X154" s="14" t="str">
        <f>IF(X155&lt;&gt;""," -R","")</f>
        <v/>
      </c>
      <c r="Z154" s="14" t="str">
        <f>IF(Z155&lt;&gt;""," -R","")</f>
        <v/>
      </c>
      <c r="AB154" s="14" t="str">
        <f>IF(AB155&lt;&gt;""," -R","")</f>
        <v/>
      </c>
      <c r="AD154" s="14" t="str">
        <f>IF(AD155&lt;&gt;""," -R","")</f>
        <v/>
      </c>
      <c r="AF154" s="14" t="str">
        <f t="shared" si="18"/>
        <v/>
      </c>
      <c r="AH154" s="14" t="str">
        <f t="shared" si="19"/>
        <v/>
      </c>
      <c r="AJ154" s="14" t="str">
        <f t="shared" si="20"/>
        <v/>
      </c>
      <c r="AL154" s="14" t="str">
        <f t="shared" si="21"/>
        <v/>
      </c>
      <c r="AN154" s="14" t="str">
        <f t="shared" si="22"/>
        <v/>
      </c>
      <c r="AP154" s="14" t="str">
        <f t="shared" si="23"/>
        <v/>
      </c>
      <c r="AR154" s="14" t="str">
        <f t="shared" si="24"/>
        <v/>
      </c>
      <c r="AT154" s="14" t="str">
        <f t="shared" si="25"/>
        <v/>
      </c>
      <c r="AV154" s="14" t="str">
        <f t="shared" si="26"/>
        <v/>
      </c>
      <c r="AX154" s="14" t="str">
        <f t="shared" si="27"/>
        <v/>
      </c>
      <c r="AZ154" s="14" t="str">
        <f t="shared" si="28"/>
        <v/>
      </c>
      <c r="BB154" s="14" t="str">
        <f t="shared" si="29"/>
        <v/>
      </c>
      <c r="BD154" s="14" t="str">
        <f t="shared" si="30"/>
        <v/>
      </c>
      <c r="BF154" s="14" t="str">
        <f t="shared" si="31"/>
        <v/>
      </c>
      <c r="BH154" s="14" t="str">
        <f t="shared" si="32"/>
        <v/>
      </c>
      <c r="BJ154" s="14" t="str">
        <f t="shared" si="33"/>
        <v/>
      </c>
    </row>
    <row r="155" spans="13:62" x14ac:dyDescent="0.3">
      <c r="M155" s="14">
        <v>1.73</v>
      </c>
      <c r="N155" s="14" t="str">
        <f>IFERROR(VLOOKUP(M155,'CRUCE RIESGOS'!$C$8:$D$160,2,FALSE),"")</f>
        <v/>
      </c>
      <c r="O155" s="14">
        <v>2.73000000000002</v>
      </c>
      <c r="P155" s="14" t="str">
        <f>IFERROR(VLOOKUP(O155,'CRUCE RIESGOS'!$C$8:$D$160,2,FALSE),"")</f>
        <v/>
      </c>
      <c r="Q155" s="14">
        <v>3.73000000000004</v>
      </c>
      <c r="R155" s="14" t="str">
        <f>IFERROR(VLOOKUP(Q155,'CRUCE RIESGOS'!$C$8:$D$160,2,FALSE),"")</f>
        <v/>
      </c>
      <c r="S155" s="14">
        <v>4.7300000000000599</v>
      </c>
      <c r="T155" s="14" t="str">
        <f>IFERROR(VLOOKUP(S155,'CRUCE RIESGOS'!$C$8:$D$160,2,FALSE),"")</f>
        <v/>
      </c>
      <c r="U155" s="14">
        <v>5.7300000000000804</v>
      </c>
      <c r="V155" s="14" t="str">
        <f>IFERROR(VLOOKUP(U155,'CRUCE RIESGOS'!$C$8:$D$160,2,FALSE),"")</f>
        <v/>
      </c>
      <c r="W155" s="14">
        <v>6.7300000000000999</v>
      </c>
      <c r="X155" s="14" t="str">
        <f>IFERROR(VLOOKUP(W155,'CRUCE RIESGOS'!$C$8:$D$160,2,FALSE),"")</f>
        <v/>
      </c>
      <c r="Y155" s="14">
        <v>7.7300000000001203</v>
      </c>
      <c r="Z155" s="14" t="str">
        <f>IFERROR(VLOOKUP(Y155,'CRUCE RIESGOS'!$C$8:$D$160,2,FALSE),"")</f>
        <v/>
      </c>
      <c r="AA155" s="14">
        <v>8.7300000000001408</v>
      </c>
      <c r="AB155" s="14" t="str">
        <f>IFERROR(VLOOKUP(AA155,'CRUCE RIESGOS'!$C$8:$D$160,2,FALSE),"")</f>
        <v/>
      </c>
      <c r="AC155" s="14">
        <v>9.7300000000001603</v>
      </c>
      <c r="AD155" s="14" t="str">
        <f>IFERROR(VLOOKUP(AC155,'CRUCE RIESGOS'!$C$8:$D$160,2,FALSE),"")</f>
        <v/>
      </c>
      <c r="AE155" s="14">
        <v>10.730000000000199</v>
      </c>
      <c r="AF155" s="14" t="str">
        <f>IFERROR(VLOOKUP(AE155,'CRUCE RIESGOS'!$C$8:$D$160,2,FALSE),"")</f>
        <v/>
      </c>
      <c r="AG155" s="14">
        <v>11.730000000000199</v>
      </c>
      <c r="AH155" s="14" t="str">
        <f>IFERROR(VLOOKUP(AG155,'CRUCE RIESGOS'!$C$8:$D$160,2,FALSE),"")</f>
        <v/>
      </c>
      <c r="AI155" s="14">
        <v>12.730000000000199</v>
      </c>
      <c r="AJ155" s="14" t="str">
        <f>IFERROR(VLOOKUP(AI155,'CRUCE RIESGOS'!$C$8:$D$160,2,FALSE),"")</f>
        <v/>
      </c>
      <c r="AK155" s="14">
        <v>13.730000000000199</v>
      </c>
      <c r="AL155" s="14" t="str">
        <f>IFERROR(VLOOKUP(AK155,'CRUCE RIESGOS'!$C$8:$D$160,2,FALSE),"")</f>
        <v/>
      </c>
      <c r="AM155" s="14">
        <v>14.730000000000301</v>
      </c>
      <c r="AN155" s="14" t="str">
        <f>IFERROR(VLOOKUP(AM155,'CRUCE RIESGOS'!$C$8:$D$160,2,FALSE),"")</f>
        <v/>
      </c>
      <c r="AO155" s="14">
        <v>15.730000000000301</v>
      </c>
      <c r="AP155" s="14" t="str">
        <f>IFERROR(VLOOKUP(AO155,'CRUCE RIESGOS'!$C$8:$D$160,2,FALSE),"")</f>
        <v/>
      </c>
      <c r="AQ155" s="14">
        <v>16.730000000000299</v>
      </c>
      <c r="AR155" s="14" t="str">
        <f>IFERROR(VLOOKUP(AQ155,'CRUCE RIESGOS'!$C$8:$D$160,2,FALSE),"")</f>
        <v/>
      </c>
      <c r="AS155" s="14">
        <v>17.730000000000299</v>
      </c>
      <c r="AT155" s="14" t="str">
        <f>IFERROR(VLOOKUP(AS155,'CRUCE RIESGOS'!$C$8:$D$160,2,FALSE),"")</f>
        <v/>
      </c>
      <c r="AU155" s="14">
        <v>18.730000000000299</v>
      </c>
      <c r="AV155" s="14" t="str">
        <f>IFERROR(VLOOKUP(AU155,'CRUCE RIESGOS'!$C$8:$D$160,2,FALSE),"")</f>
        <v/>
      </c>
      <c r="AW155" s="14">
        <v>19.730000000000398</v>
      </c>
      <c r="AX155" s="14" t="str">
        <f>IFERROR(VLOOKUP(AW155,'CRUCE RIESGOS'!$C$8:$D$160,2,FALSE),"")</f>
        <v/>
      </c>
      <c r="AY155" s="14">
        <v>20.730000000000398</v>
      </c>
      <c r="AZ155" s="14" t="str">
        <f>IFERROR(VLOOKUP(AY155,'CRUCE RIESGOS'!$C$8:$D$160,2,FALSE),"")</f>
        <v/>
      </c>
      <c r="BA155" s="14">
        <v>21.730000000000398</v>
      </c>
      <c r="BB155" s="14" t="str">
        <f>IFERROR(VLOOKUP(BA155,'CRUCE RIESGOS'!$C$8:$D$160,2,FALSE),"")</f>
        <v/>
      </c>
      <c r="BC155" s="14">
        <v>22.730000000000398</v>
      </c>
      <c r="BD155" s="14" t="str">
        <f>IFERROR(VLOOKUP(BC155,'CRUCE RIESGOS'!$C$8:$D$160,2,FALSE),"")</f>
        <v/>
      </c>
      <c r="BE155" s="14">
        <v>23.730000000000398</v>
      </c>
      <c r="BF155" s="14" t="str">
        <f>IFERROR(VLOOKUP(BE155,'CRUCE RIESGOS'!$C$8:$D$160,2,FALSE),"")</f>
        <v/>
      </c>
      <c r="BG155" s="14">
        <v>24.730000000000501</v>
      </c>
      <c r="BH155" s="14" t="str">
        <f>IFERROR(VLOOKUP(BG155,'CRUCE RIESGOS'!$C$8:$D$160,2,FALSE),"")</f>
        <v/>
      </c>
      <c r="BI155" s="14">
        <v>25.730000000000501</v>
      </c>
      <c r="BJ155" s="14" t="str">
        <f>IFERROR(VLOOKUP(BI155,'CRUCE RIESGOS'!$C$8:$D$160,2,FALSE),"")</f>
        <v/>
      </c>
    </row>
    <row r="156" spans="13:62" x14ac:dyDescent="0.3">
      <c r="N156" s="14" t="str">
        <f t="shared" si="17"/>
        <v/>
      </c>
      <c r="P156" s="14" t="str">
        <f>IF(P157&lt;&gt;""," -R","")</f>
        <v/>
      </c>
      <c r="R156" s="14" t="str">
        <f>IF(R157&lt;&gt;""," -R","")</f>
        <v/>
      </c>
      <c r="T156" s="14" t="str">
        <f>IF(T157&lt;&gt;""," -R","")</f>
        <v/>
      </c>
      <c r="V156" s="14" t="str">
        <f>IF(V157&lt;&gt;""," -R","")</f>
        <v/>
      </c>
      <c r="X156" s="14" t="str">
        <f>IF(X157&lt;&gt;""," -R","")</f>
        <v/>
      </c>
      <c r="Z156" s="14" t="str">
        <f>IF(Z157&lt;&gt;""," -R","")</f>
        <v/>
      </c>
      <c r="AB156" s="14" t="str">
        <f>IF(AB157&lt;&gt;""," -R","")</f>
        <v/>
      </c>
      <c r="AD156" s="14" t="str">
        <f>IF(AD157&lt;&gt;""," -R","")</f>
        <v/>
      </c>
      <c r="AF156" s="14" t="str">
        <f t="shared" si="18"/>
        <v/>
      </c>
      <c r="AH156" s="14" t="str">
        <f t="shared" si="19"/>
        <v/>
      </c>
      <c r="AJ156" s="14" t="str">
        <f t="shared" si="20"/>
        <v/>
      </c>
      <c r="AL156" s="14" t="str">
        <f t="shared" si="21"/>
        <v/>
      </c>
      <c r="AN156" s="14" t="str">
        <f t="shared" si="22"/>
        <v/>
      </c>
      <c r="AP156" s="14" t="str">
        <f t="shared" si="23"/>
        <v/>
      </c>
      <c r="AR156" s="14" t="str">
        <f t="shared" si="24"/>
        <v/>
      </c>
      <c r="AT156" s="14" t="str">
        <f t="shared" si="25"/>
        <v/>
      </c>
      <c r="AV156" s="14" t="str">
        <f t="shared" si="26"/>
        <v/>
      </c>
      <c r="AX156" s="14" t="str">
        <f t="shared" si="27"/>
        <v/>
      </c>
      <c r="AZ156" s="14" t="str">
        <f t="shared" si="28"/>
        <v/>
      </c>
      <c r="BB156" s="14" t="str">
        <f t="shared" si="29"/>
        <v/>
      </c>
      <c r="BD156" s="14" t="str">
        <f t="shared" si="30"/>
        <v/>
      </c>
      <c r="BF156" s="14" t="str">
        <f t="shared" si="31"/>
        <v/>
      </c>
      <c r="BH156" s="14" t="str">
        <f t="shared" si="32"/>
        <v/>
      </c>
      <c r="BJ156" s="14" t="str">
        <f t="shared" si="33"/>
        <v/>
      </c>
    </row>
    <row r="157" spans="13:62" x14ac:dyDescent="0.3">
      <c r="M157" s="14">
        <v>1.74</v>
      </c>
      <c r="N157" s="14" t="str">
        <f>IFERROR(VLOOKUP(M157,'CRUCE RIESGOS'!$C$8:$D$160,2,FALSE),"")</f>
        <v/>
      </c>
      <c r="O157" s="14">
        <v>2.7400000000000202</v>
      </c>
      <c r="P157" s="14" t="str">
        <f>IFERROR(VLOOKUP(O157,'CRUCE RIESGOS'!$C$8:$D$160,2,FALSE),"")</f>
        <v/>
      </c>
      <c r="Q157" s="14">
        <v>3.7400000000000402</v>
      </c>
      <c r="R157" s="14" t="str">
        <f>IFERROR(VLOOKUP(Q157,'CRUCE RIESGOS'!$C$8:$D$160,2,FALSE),"")</f>
        <v/>
      </c>
      <c r="S157" s="14">
        <v>4.7400000000000597</v>
      </c>
      <c r="T157" s="14" t="str">
        <f>IFERROR(VLOOKUP(S157,'CRUCE RIESGOS'!$C$8:$D$160,2,FALSE),"")</f>
        <v/>
      </c>
      <c r="U157" s="14">
        <v>5.7400000000000801</v>
      </c>
      <c r="V157" s="14" t="str">
        <f>IFERROR(VLOOKUP(U157,'CRUCE RIESGOS'!$C$8:$D$160,2,FALSE),"")</f>
        <v/>
      </c>
      <c r="W157" s="14">
        <v>6.7400000000000997</v>
      </c>
      <c r="X157" s="14" t="str">
        <f>IFERROR(VLOOKUP(W157,'CRUCE RIESGOS'!$C$8:$D$160,2,FALSE),"")</f>
        <v/>
      </c>
      <c r="Y157" s="14">
        <v>7.7400000000001201</v>
      </c>
      <c r="Z157" s="14" t="str">
        <f>IFERROR(VLOOKUP(Y157,'CRUCE RIESGOS'!$C$8:$D$160,2,FALSE),"")</f>
        <v/>
      </c>
      <c r="AA157" s="14">
        <v>8.7400000000001405</v>
      </c>
      <c r="AB157" s="14" t="str">
        <f>IFERROR(VLOOKUP(AA157,'CRUCE RIESGOS'!$C$8:$D$160,2,FALSE),"")</f>
        <v/>
      </c>
      <c r="AC157" s="14">
        <v>9.7400000000001601</v>
      </c>
      <c r="AD157" s="14" t="str">
        <f>IFERROR(VLOOKUP(AC157,'CRUCE RIESGOS'!$C$8:$D$160,2,FALSE),"")</f>
        <v/>
      </c>
      <c r="AE157" s="14">
        <v>10.740000000000199</v>
      </c>
      <c r="AF157" s="14" t="str">
        <f>IFERROR(VLOOKUP(AE157,'CRUCE RIESGOS'!$C$8:$D$160,2,FALSE),"")</f>
        <v/>
      </c>
      <c r="AG157" s="14">
        <v>11.740000000000199</v>
      </c>
      <c r="AH157" s="14" t="str">
        <f>IFERROR(VLOOKUP(AG157,'CRUCE RIESGOS'!$C$8:$D$160,2,FALSE),"")</f>
        <v/>
      </c>
      <c r="AI157" s="14">
        <v>12.740000000000199</v>
      </c>
      <c r="AJ157" s="14" t="str">
        <f>IFERROR(VLOOKUP(AI157,'CRUCE RIESGOS'!$C$8:$D$160,2,FALSE),"")</f>
        <v/>
      </c>
      <c r="AK157" s="14">
        <v>13.740000000000199</v>
      </c>
      <c r="AL157" s="14" t="str">
        <f>IFERROR(VLOOKUP(AK157,'CRUCE RIESGOS'!$C$8:$D$160,2,FALSE),"")</f>
        <v/>
      </c>
      <c r="AM157" s="14">
        <v>14.7400000000003</v>
      </c>
      <c r="AN157" s="14" t="str">
        <f>IFERROR(VLOOKUP(AM157,'CRUCE RIESGOS'!$C$8:$D$160,2,FALSE),"")</f>
        <v/>
      </c>
      <c r="AO157" s="14">
        <v>15.7400000000003</v>
      </c>
      <c r="AP157" s="14" t="str">
        <f>IFERROR(VLOOKUP(AO157,'CRUCE RIESGOS'!$C$8:$D$160,2,FALSE),"")</f>
        <v/>
      </c>
      <c r="AQ157" s="14">
        <v>16.7400000000003</v>
      </c>
      <c r="AR157" s="14" t="str">
        <f>IFERROR(VLOOKUP(AQ157,'CRUCE RIESGOS'!$C$8:$D$160,2,FALSE),"")</f>
        <v/>
      </c>
      <c r="AS157" s="14">
        <v>17.7400000000003</v>
      </c>
      <c r="AT157" s="14" t="str">
        <f>IFERROR(VLOOKUP(AS157,'CRUCE RIESGOS'!$C$8:$D$160,2,FALSE),"")</f>
        <v/>
      </c>
      <c r="AU157" s="14">
        <v>18.7400000000003</v>
      </c>
      <c r="AV157" s="14" t="str">
        <f>IFERROR(VLOOKUP(AU157,'CRUCE RIESGOS'!$C$8:$D$160,2,FALSE),"")</f>
        <v/>
      </c>
      <c r="AW157" s="14">
        <v>19.7400000000004</v>
      </c>
      <c r="AX157" s="14" t="str">
        <f>IFERROR(VLOOKUP(AW157,'CRUCE RIESGOS'!$C$8:$D$160,2,FALSE),"")</f>
        <v/>
      </c>
      <c r="AY157" s="14">
        <v>20.7400000000004</v>
      </c>
      <c r="AZ157" s="14" t="str">
        <f>IFERROR(VLOOKUP(AY157,'CRUCE RIESGOS'!$C$8:$D$160,2,FALSE),"")</f>
        <v/>
      </c>
      <c r="BA157" s="14">
        <v>21.7400000000004</v>
      </c>
      <c r="BB157" s="14" t="str">
        <f>IFERROR(VLOOKUP(BA157,'CRUCE RIESGOS'!$C$8:$D$160,2,FALSE),"")</f>
        <v/>
      </c>
      <c r="BC157" s="14">
        <v>22.7400000000004</v>
      </c>
      <c r="BD157" s="14" t="str">
        <f>IFERROR(VLOOKUP(BC157,'CRUCE RIESGOS'!$C$8:$D$160,2,FALSE),"")</f>
        <v/>
      </c>
      <c r="BE157" s="14">
        <v>23.7400000000004</v>
      </c>
      <c r="BF157" s="14" t="str">
        <f>IFERROR(VLOOKUP(BE157,'CRUCE RIESGOS'!$C$8:$D$160,2,FALSE),"")</f>
        <v/>
      </c>
      <c r="BG157" s="14">
        <v>24.740000000000499</v>
      </c>
      <c r="BH157" s="14" t="str">
        <f>IFERROR(VLOOKUP(BG157,'CRUCE RIESGOS'!$C$8:$D$160,2,FALSE),"")</f>
        <v/>
      </c>
      <c r="BI157" s="14">
        <v>25.740000000000499</v>
      </c>
      <c r="BJ157" s="14" t="str">
        <f>IFERROR(VLOOKUP(BI157,'CRUCE RIESGOS'!$C$8:$D$160,2,FALSE),"")</f>
        <v/>
      </c>
    </row>
    <row r="158" spans="13:62" x14ac:dyDescent="0.3">
      <c r="N158" s="14" t="str">
        <f t="shared" si="17"/>
        <v/>
      </c>
      <c r="P158" s="14" t="str">
        <f>IF(P159&lt;&gt;""," -R","")</f>
        <v/>
      </c>
      <c r="R158" s="14" t="str">
        <f>IF(R159&lt;&gt;""," -R","")</f>
        <v/>
      </c>
      <c r="T158" s="14" t="str">
        <f>IF(T159&lt;&gt;""," -R","")</f>
        <v/>
      </c>
      <c r="V158" s="14" t="str">
        <f>IF(V159&lt;&gt;""," -R","")</f>
        <v/>
      </c>
      <c r="X158" s="14" t="str">
        <f>IF(X159&lt;&gt;""," -R","")</f>
        <v/>
      </c>
      <c r="Z158" s="14" t="str">
        <f>IF(Z159&lt;&gt;""," -R","")</f>
        <v/>
      </c>
      <c r="AB158" s="14" t="str">
        <f>IF(AB159&lt;&gt;""," -R","")</f>
        <v/>
      </c>
      <c r="AD158" s="14" t="str">
        <f>IF(AD159&lt;&gt;""," -R","")</f>
        <v/>
      </c>
      <c r="AF158" s="14" t="str">
        <f t="shared" si="18"/>
        <v/>
      </c>
      <c r="AH158" s="14" t="str">
        <f t="shared" si="19"/>
        <v/>
      </c>
      <c r="AJ158" s="14" t="str">
        <f t="shared" si="20"/>
        <v/>
      </c>
      <c r="AL158" s="14" t="str">
        <f t="shared" si="21"/>
        <v/>
      </c>
      <c r="AN158" s="14" t="str">
        <f t="shared" si="22"/>
        <v/>
      </c>
      <c r="AP158" s="14" t="str">
        <f t="shared" si="23"/>
        <v/>
      </c>
      <c r="AR158" s="14" t="str">
        <f t="shared" si="24"/>
        <v/>
      </c>
      <c r="AT158" s="14" t="str">
        <f t="shared" si="25"/>
        <v/>
      </c>
      <c r="AV158" s="14" t="str">
        <f t="shared" si="26"/>
        <v/>
      </c>
      <c r="AX158" s="14" t="str">
        <f t="shared" si="27"/>
        <v/>
      </c>
      <c r="AZ158" s="14" t="str">
        <f t="shared" si="28"/>
        <v/>
      </c>
      <c r="BB158" s="14" t="str">
        <f t="shared" si="29"/>
        <v/>
      </c>
      <c r="BD158" s="14" t="str">
        <f t="shared" si="30"/>
        <v/>
      </c>
      <c r="BF158" s="14" t="str">
        <f t="shared" si="31"/>
        <v/>
      </c>
      <c r="BH158" s="14" t="str">
        <f t="shared" si="32"/>
        <v/>
      </c>
      <c r="BJ158" s="14" t="str">
        <f t="shared" si="33"/>
        <v/>
      </c>
    </row>
    <row r="159" spans="13:62" x14ac:dyDescent="0.3">
      <c r="M159" s="14">
        <v>1.75</v>
      </c>
      <c r="N159" s="14" t="str">
        <f>IFERROR(VLOOKUP(M159,'CRUCE RIESGOS'!$C$8:$D$160,2,FALSE),"")</f>
        <v/>
      </c>
      <c r="O159" s="14">
        <v>2.75000000000002</v>
      </c>
      <c r="P159" s="14" t="str">
        <f>IFERROR(VLOOKUP(O159,'CRUCE RIESGOS'!$C$8:$D$160,2,FALSE),"")</f>
        <v/>
      </c>
      <c r="Q159" s="14">
        <v>3.75000000000004</v>
      </c>
      <c r="R159" s="14" t="str">
        <f>IFERROR(VLOOKUP(Q159,'CRUCE RIESGOS'!$C$8:$D$160,2,FALSE),"")</f>
        <v/>
      </c>
      <c r="S159" s="14">
        <v>4.7500000000000604</v>
      </c>
      <c r="T159" s="14" t="str">
        <f>IFERROR(VLOOKUP(S159,'CRUCE RIESGOS'!$C$8:$D$160,2,FALSE),"")</f>
        <v/>
      </c>
      <c r="U159" s="14">
        <v>5.7500000000000799</v>
      </c>
      <c r="V159" s="14" t="str">
        <f>IFERROR(VLOOKUP(U159,'CRUCE RIESGOS'!$C$8:$D$160,2,FALSE),"")</f>
        <v/>
      </c>
      <c r="W159" s="14">
        <v>6.7500000000001004</v>
      </c>
      <c r="X159" s="14" t="str">
        <f>IFERROR(VLOOKUP(W159,'CRUCE RIESGOS'!$C$8:$D$160,2,FALSE),"")</f>
        <v/>
      </c>
      <c r="Y159" s="14">
        <v>7.7500000000001199</v>
      </c>
      <c r="Z159" s="14" t="str">
        <f>IFERROR(VLOOKUP(Y159,'CRUCE RIESGOS'!$C$8:$D$160,2,FALSE),"")</f>
        <v/>
      </c>
      <c r="AA159" s="14">
        <v>8.7500000000001403</v>
      </c>
      <c r="AB159" s="14" t="str">
        <f>IFERROR(VLOOKUP(AA159,'CRUCE RIESGOS'!$C$8:$D$160,2,FALSE),"")</f>
        <v/>
      </c>
      <c r="AC159" s="14">
        <v>9.7500000000001599</v>
      </c>
      <c r="AD159" s="14" t="str">
        <f>IFERROR(VLOOKUP(AC159,'CRUCE RIESGOS'!$C$8:$D$160,2,FALSE),"")</f>
        <v/>
      </c>
      <c r="AE159" s="14">
        <v>10.750000000000201</v>
      </c>
      <c r="AF159" s="14" t="str">
        <f>IFERROR(VLOOKUP(AE159,'CRUCE RIESGOS'!$C$8:$D$160,2,FALSE),"")</f>
        <v/>
      </c>
      <c r="AG159" s="14">
        <v>11.750000000000201</v>
      </c>
      <c r="AH159" s="14" t="str">
        <f>IFERROR(VLOOKUP(AG159,'CRUCE RIESGOS'!$C$8:$D$160,2,FALSE),"")</f>
        <v/>
      </c>
      <c r="AI159" s="14">
        <v>12.750000000000201</v>
      </c>
      <c r="AJ159" s="14" t="str">
        <f>IFERROR(VLOOKUP(AI159,'CRUCE RIESGOS'!$C$8:$D$160,2,FALSE),"")</f>
        <v/>
      </c>
      <c r="AK159" s="14">
        <v>13.750000000000201</v>
      </c>
      <c r="AL159" s="14" t="str">
        <f>IFERROR(VLOOKUP(AK159,'CRUCE RIESGOS'!$C$8:$D$160,2,FALSE),"")</f>
        <v/>
      </c>
      <c r="AM159" s="14">
        <v>14.7500000000003</v>
      </c>
      <c r="AN159" s="14" t="str">
        <f>IFERROR(VLOOKUP(AM159,'CRUCE RIESGOS'!$C$8:$D$160,2,FALSE),"")</f>
        <v/>
      </c>
      <c r="AO159" s="14">
        <v>15.7500000000003</v>
      </c>
      <c r="AP159" s="14" t="str">
        <f>IFERROR(VLOOKUP(AO159,'CRUCE RIESGOS'!$C$8:$D$160,2,FALSE),"")</f>
        <v/>
      </c>
      <c r="AQ159" s="14">
        <v>16.750000000000298</v>
      </c>
      <c r="AR159" s="14" t="str">
        <f>IFERROR(VLOOKUP(AQ159,'CRUCE RIESGOS'!$C$8:$D$160,2,FALSE),"")</f>
        <v/>
      </c>
      <c r="AS159" s="14">
        <v>17.750000000000298</v>
      </c>
      <c r="AT159" s="14" t="str">
        <f>IFERROR(VLOOKUP(AS159,'CRUCE RIESGOS'!$C$8:$D$160,2,FALSE),"")</f>
        <v/>
      </c>
      <c r="AU159" s="14">
        <v>18.750000000000298</v>
      </c>
      <c r="AV159" s="14" t="str">
        <f>IFERROR(VLOOKUP(AU159,'CRUCE RIESGOS'!$C$8:$D$160,2,FALSE),"")</f>
        <v/>
      </c>
      <c r="AW159" s="14">
        <v>19.750000000000401</v>
      </c>
      <c r="AX159" s="14" t="str">
        <f>IFERROR(VLOOKUP(AW159,'CRUCE RIESGOS'!$C$8:$D$160,2,FALSE),"")</f>
        <v/>
      </c>
      <c r="AY159" s="14">
        <v>20.750000000000401</v>
      </c>
      <c r="AZ159" s="14" t="str">
        <f>IFERROR(VLOOKUP(AY159,'CRUCE RIESGOS'!$C$8:$D$160,2,FALSE),"")</f>
        <v/>
      </c>
      <c r="BA159" s="14">
        <v>21.750000000000401</v>
      </c>
      <c r="BB159" s="14" t="str">
        <f>IFERROR(VLOOKUP(BA159,'CRUCE RIESGOS'!$C$8:$D$160,2,FALSE),"")</f>
        <v/>
      </c>
      <c r="BC159" s="14">
        <v>22.750000000000401</v>
      </c>
      <c r="BD159" s="14" t="str">
        <f>IFERROR(VLOOKUP(BC159,'CRUCE RIESGOS'!$C$8:$D$160,2,FALSE),"")</f>
        <v/>
      </c>
      <c r="BE159" s="14">
        <v>23.750000000000401</v>
      </c>
      <c r="BF159" s="14" t="str">
        <f>IFERROR(VLOOKUP(BE159,'CRUCE RIESGOS'!$C$8:$D$160,2,FALSE),"")</f>
        <v/>
      </c>
      <c r="BG159" s="14">
        <v>24.750000000000501</v>
      </c>
      <c r="BH159" s="14" t="str">
        <f>IFERROR(VLOOKUP(BG159,'CRUCE RIESGOS'!$C$8:$D$160,2,FALSE),"")</f>
        <v/>
      </c>
      <c r="BI159" s="14">
        <v>25.750000000000501</v>
      </c>
      <c r="BJ159" s="14" t="str">
        <f>IFERROR(VLOOKUP(BI159,'CRUCE RIESGOS'!$C$8:$D$160,2,FALSE),"")</f>
        <v/>
      </c>
    </row>
    <row r="160" spans="13:62" x14ac:dyDescent="0.3">
      <c r="N160" s="14" t="str">
        <f t="shared" si="17"/>
        <v/>
      </c>
      <c r="P160" s="14" t="str">
        <f>IF(P161&lt;&gt;""," -R","")</f>
        <v/>
      </c>
      <c r="R160" s="14" t="str">
        <f>IF(R161&lt;&gt;""," -R","")</f>
        <v/>
      </c>
      <c r="T160" s="14" t="str">
        <f>IF(T161&lt;&gt;""," -R","")</f>
        <v/>
      </c>
      <c r="V160" s="14" t="str">
        <f>IF(V161&lt;&gt;""," -R","")</f>
        <v/>
      </c>
      <c r="X160" s="14" t="str">
        <f>IF(X161&lt;&gt;""," -R","")</f>
        <v/>
      </c>
      <c r="Z160" s="14" t="str">
        <f>IF(Z161&lt;&gt;""," -R","")</f>
        <v/>
      </c>
      <c r="AB160" s="14" t="str">
        <f>IF(AB161&lt;&gt;""," -R","")</f>
        <v/>
      </c>
      <c r="AD160" s="14" t="str">
        <f>IF(AD161&lt;&gt;""," -R","")</f>
        <v/>
      </c>
      <c r="AF160" s="14" t="str">
        <f t="shared" si="18"/>
        <v/>
      </c>
      <c r="AH160" s="14" t="str">
        <f t="shared" si="19"/>
        <v/>
      </c>
      <c r="AJ160" s="14" t="str">
        <f t="shared" si="20"/>
        <v/>
      </c>
      <c r="AL160" s="14" t="str">
        <f t="shared" si="21"/>
        <v/>
      </c>
      <c r="AN160" s="14" t="str">
        <f t="shared" si="22"/>
        <v/>
      </c>
      <c r="AP160" s="14" t="str">
        <f t="shared" si="23"/>
        <v/>
      </c>
      <c r="AR160" s="14" t="str">
        <f t="shared" si="24"/>
        <v/>
      </c>
      <c r="AT160" s="14" t="str">
        <f t="shared" si="25"/>
        <v/>
      </c>
      <c r="AV160" s="14" t="str">
        <f t="shared" si="26"/>
        <v/>
      </c>
      <c r="AX160" s="14" t="str">
        <f t="shared" si="27"/>
        <v/>
      </c>
      <c r="AZ160" s="14" t="str">
        <f t="shared" si="28"/>
        <v/>
      </c>
      <c r="BB160" s="14" t="str">
        <f t="shared" si="29"/>
        <v/>
      </c>
      <c r="BD160" s="14" t="str">
        <f t="shared" si="30"/>
        <v/>
      </c>
      <c r="BF160" s="14" t="str">
        <f t="shared" si="31"/>
        <v/>
      </c>
      <c r="BH160" s="14" t="str">
        <f t="shared" si="32"/>
        <v/>
      </c>
      <c r="BJ160" s="14" t="str">
        <f t="shared" si="33"/>
        <v/>
      </c>
    </row>
    <row r="161" spans="13:62" x14ac:dyDescent="0.3">
      <c r="M161" s="14">
        <v>1.76</v>
      </c>
      <c r="N161" s="14" t="str">
        <f>IFERROR(VLOOKUP(M161,'CRUCE RIESGOS'!$C$8:$D$160,2,FALSE),"")</f>
        <v/>
      </c>
      <c r="O161" s="14">
        <v>2.7600000000000202</v>
      </c>
      <c r="P161" s="14" t="str">
        <f>IFERROR(VLOOKUP(O161,'CRUCE RIESGOS'!$C$8:$D$160,2,FALSE),"")</f>
        <v/>
      </c>
      <c r="Q161" s="14">
        <v>3.7600000000000402</v>
      </c>
      <c r="R161" s="14" t="str">
        <f>IFERROR(VLOOKUP(Q161,'CRUCE RIESGOS'!$C$8:$D$160,2,FALSE),"")</f>
        <v/>
      </c>
      <c r="S161" s="14">
        <v>4.7600000000000602</v>
      </c>
      <c r="T161" s="14" t="str">
        <f>IFERROR(VLOOKUP(S161,'CRUCE RIESGOS'!$C$8:$D$160,2,FALSE),"")</f>
        <v/>
      </c>
      <c r="U161" s="14">
        <v>5.7600000000000797</v>
      </c>
      <c r="V161" s="14" t="str">
        <f>IFERROR(VLOOKUP(U161,'CRUCE RIESGOS'!$C$8:$D$160,2,FALSE),"")</f>
        <v/>
      </c>
      <c r="W161" s="14">
        <v>6.7600000000001002</v>
      </c>
      <c r="X161" s="14" t="str">
        <f>IFERROR(VLOOKUP(W161,'CRUCE RIESGOS'!$C$8:$D$160,2,FALSE),"")</f>
        <v/>
      </c>
      <c r="Y161" s="14">
        <v>7.7600000000001197</v>
      </c>
      <c r="Z161" s="14" t="str">
        <f>IFERROR(VLOOKUP(Y161,'CRUCE RIESGOS'!$C$8:$D$160,2,FALSE),"")</f>
        <v/>
      </c>
      <c r="AA161" s="14">
        <v>8.7600000000001401</v>
      </c>
      <c r="AB161" s="14" t="str">
        <f>IFERROR(VLOOKUP(AA161,'CRUCE RIESGOS'!$C$8:$D$160,2,FALSE),"")</f>
        <v/>
      </c>
      <c r="AC161" s="14">
        <v>9.7600000000001597</v>
      </c>
      <c r="AD161" s="14" t="str">
        <f>IFERROR(VLOOKUP(AC161,'CRUCE RIESGOS'!$C$8:$D$160,2,FALSE),"")</f>
        <v/>
      </c>
      <c r="AE161" s="14">
        <v>10.760000000000201</v>
      </c>
      <c r="AF161" s="14" t="str">
        <f>IFERROR(VLOOKUP(AE161,'CRUCE RIESGOS'!$C$8:$D$160,2,FALSE),"")</f>
        <v/>
      </c>
      <c r="AG161" s="14">
        <v>11.760000000000201</v>
      </c>
      <c r="AH161" s="14" t="str">
        <f>IFERROR(VLOOKUP(AG161,'CRUCE RIESGOS'!$C$8:$D$160,2,FALSE),"")</f>
        <v/>
      </c>
      <c r="AI161" s="14">
        <v>12.760000000000201</v>
      </c>
      <c r="AJ161" s="14" t="str">
        <f>IFERROR(VLOOKUP(AI161,'CRUCE RIESGOS'!$C$8:$D$160,2,FALSE),"")</f>
        <v/>
      </c>
      <c r="AK161" s="14">
        <v>13.760000000000201</v>
      </c>
      <c r="AL161" s="14" t="str">
        <f>IFERROR(VLOOKUP(AK161,'CRUCE RIESGOS'!$C$8:$D$160,2,FALSE),"")</f>
        <v/>
      </c>
      <c r="AM161" s="14">
        <v>14.7600000000003</v>
      </c>
      <c r="AN161" s="14" t="str">
        <f>IFERROR(VLOOKUP(AM161,'CRUCE RIESGOS'!$C$8:$D$160,2,FALSE),"")</f>
        <v/>
      </c>
      <c r="AO161" s="14">
        <v>15.7600000000003</v>
      </c>
      <c r="AP161" s="14" t="str">
        <f>IFERROR(VLOOKUP(AO161,'CRUCE RIESGOS'!$C$8:$D$160,2,FALSE),"")</f>
        <v/>
      </c>
      <c r="AQ161" s="14">
        <v>16.7600000000003</v>
      </c>
      <c r="AR161" s="14" t="str">
        <f>IFERROR(VLOOKUP(AQ161,'CRUCE RIESGOS'!$C$8:$D$160,2,FALSE),"")</f>
        <v/>
      </c>
      <c r="AS161" s="14">
        <v>17.7600000000003</v>
      </c>
      <c r="AT161" s="14" t="str">
        <f>IFERROR(VLOOKUP(AS161,'CRUCE RIESGOS'!$C$8:$D$160,2,FALSE),"")</f>
        <v/>
      </c>
      <c r="AU161" s="14">
        <v>18.7600000000003</v>
      </c>
      <c r="AV161" s="14" t="str">
        <f>IFERROR(VLOOKUP(AU161,'CRUCE RIESGOS'!$C$8:$D$160,2,FALSE),"")</f>
        <v/>
      </c>
      <c r="AW161" s="14">
        <v>19.760000000000399</v>
      </c>
      <c r="AX161" s="14" t="str">
        <f>IFERROR(VLOOKUP(AW161,'CRUCE RIESGOS'!$C$8:$D$160,2,FALSE),"")</f>
        <v/>
      </c>
      <c r="AY161" s="14">
        <v>20.760000000000399</v>
      </c>
      <c r="AZ161" s="14" t="str">
        <f>IFERROR(VLOOKUP(AY161,'CRUCE RIESGOS'!$C$8:$D$160,2,FALSE),"")</f>
        <v/>
      </c>
      <c r="BA161" s="14">
        <v>21.760000000000399</v>
      </c>
      <c r="BB161" s="14" t="str">
        <f>IFERROR(VLOOKUP(BA161,'CRUCE RIESGOS'!$C$8:$D$160,2,FALSE),"")</f>
        <v/>
      </c>
      <c r="BC161" s="14">
        <v>22.760000000000399</v>
      </c>
      <c r="BD161" s="14" t="str">
        <f>IFERROR(VLOOKUP(BC161,'CRUCE RIESGOS'!$C$8:$D$160,2,FALSE),"")</f>
        <v/>
      </c>
      <c r="BE161" s="14">
        <v>23.760000000000399</v>
      </c>
      <c r="BF161" s="14" t="str">
        <f>IFERROR(VLOOKUP(BE161,'CRUCE RIESGOS'!$C$8:$D$160,2,FALSE),"")</f>
        <v/>
      </c>
      <c r="BG161" s="14">
        <v>24.760000000000499</v>
      </c>
      <c r="BH161" s="14" t="str">
        <f>IFERROR(VLOOKUP(BG161,'CRUCE RIESGOS'!$C$8:$D$160,2,FALSE),"")</f>
        <v/>
      </c>
      <c r="BI161" s="14">
        <v>25.760000000000499</v>
      </c>
      <c r="BJ161" s="14" t="str">
        <f>IFERROR(VLOOKUP(BI161,'CRUCE RIESGOS'!$C$8:$D$160,2,FALSE),"")</f>
        <v/>
      </c>
    </row>
    <row r="162" spans="13:62" x14ac:dyDescent="0.3">
      <c r="N162" s="14" t="str">
        <f t="shared" si="17"/>
        <v/>
      </c>
      <c r="P162" s="14" t="str">
        <f>IF(P163&lt;&gt;""," -R","")</f>
        <v/>
      </c>
      <c r="R162" s="14" t="str">
        <f>IF(R163&lt;&gt;""," -R","")</f>
        <v/>
      </c>
      <c r="T162" s="14" t="str">
        <f>IF(T163&lt;&gt;""," -R","")</f>
        <v/>
      </c>
      <c r="V162" s="14" t="str">
        <f>IF(V163&lt;&gt;""," -R","")</f>
        <v/>
      </c>
      <c r="X162" s="14" t="str">
        <f>IF(X163&lt;&gt;""," -R","")</f>
        <v/>
      </c>
      <c r="Z162" s="14" t="str">
        <f>IF(Z163&lt;&gt;""," -R","")</f>
        <v/>
      </c>
      <c r="AB162" s="14" t="str">
        <f>IF(AB163&lt;&gt;""," -R","")</f>
        <v/>
      </c>
      <c r="AD162" s="14" t="str">
        <f>IF(AD163&lt;&gt;""," -R","")</f>
        <v/>
      </c>
      <c r="AF162" s="14" t="str">
        <f t="shared" si="18"/>
        <v/>
      </c>
      <c r="AH162" s="14" t="str">
        <f t="shared" si="19"/>
        <v/>
      </c>
      <c r="AJ162" s="14" t="str">
        <f t="shared" si="20"/>
        <v/>
      </c>
      <c r="AL162" s="14" t="str">
        <f t="shared" si="21"/>
        <v/>
      </c>
      <c r="AN162" s="14" t="str">
        <f t="shared" si="22"/>
        <v/>
      </c>
      <c r="AP162" s="14" t="str">
        <f t="shared" si="23"/>
        <v/>
      </c>
      <c r="AR162" s="14" t="str">
        <f t="shared" si="24"/>
        <v/>
      </c>
      <c r="AT162" s="14" t="str">
        <f t="shared" si="25"/>
        <v/>
      </c>
      <c r="AV162" s="14" t="str">
        <f t="shared" si="26"/>
        <v/>
      </c>
      <c r="AX162" s="14" t="str">
        <f t="shared" si="27"/>
        <v/>
      </c>
      <c r="AZ162" s="14" t="str">
        <f t="shared" si="28"/>
        <v/>
      </c>
      <c r="BB162" s="14" t="str">
        <f t="shared" si="29"/>
        <v/>
      </c>
      <c r="BD162" s="14" t="str">
        <f t="shared" si="30"/>
        <v/>
      </c>
      <c r="BF162" s="14" t="str">
        <f t="shared" si="31"/>
        <v/>
      </c>
      <c r="BH162" s="14" t="str">
        <f t="shared" si="32"/>
        <v/>
      </c>
      <c r="BJ162" s="14" t="str">
        <f t="shared" si="33"/>
        <v/>
      </c>
    </row>
    <row r="163" spans="13:62" x14ac:dyDescent="0.3">
      <c r="M163" s="14">
        <v>1.77</v>
      </c>
      <c r="N163" s="14" t="str">
        <f>IFERROR(VLOOKUP(M163,'CRUCE RIESGOS'!$C$8:$D$160,2,FALSE),"")</f>
        <v/>
      </c>
      <c r="O163" s="14">
        <v>2.77000000000002</v>
      </c>
      <c r="P163" s="14" t="str">
        <f>IFERROR(VLOOKUP(O163,'CRUCE RIESGOS'!$C$8:$D$160,2,FALSE),"")</f>
        <v/>
      </c>
      <c r="Q163" s="14">
        <v>3.77000000000004</v>
      </c>
      <c r="R163" s="14" t="str">
        <f>IFERROR(VLOOKUP(Q163,'CRUCE RIESGOS'!$C$8:$D$160,2,FALSE),"")</f>
        <v/>
      </c>
      <c r="S163" s="14">
        <v>4.77000000000006</v>
      </c>
      <c r="T163" s="14" t="str">
        <f>IFERROR(VLOOKUP(S163,'CRUCE RIESGOS'!$C$8:$D$160,2,FALSE),"")</f>
        <v/>
      </c>
      <c r="U163" s="14">
        <v>5.7700000000000804</v>
      </c>
      <c r="V163" s="14" t="str">
        <f>IFERROR(VLOOKUP(U163,'CRUCE RIESGOS'!$C$8:$D$160,2,FALSE),"")</f>
        <v/>
      </c>
      <c r="W163" s="14">
        <v>6.7700000000000999</v>
      </c>
      <c r="X163" s="14" t="str">
        <f>IFERROR(VLOOKUP(W163,'CRUCE RIESGOS'!$C$8:$D$160,2,FALSE),"")</f>
        <v/>
      </c>
      <c r="Y163" s="14">
        <v>7.7700000000001204</v>
      </c>
      <c r="Z163" s="14" t="str">
        <f>IFERROR(VLOOKUP(Y163,'CRUCE RIESGOS'!$C$8:$D$160,2,FALSE),"")</f>
        <v/>
      </c>
      <c r="AA163" s="14">
        <v>8.7700000000001399</v>
      </c>
      <c r="AB163" s="14" t="str">
        <f>IFERROR(VLOOKUP(AA163,'CRUCE RIESGOS'!$C$8:$D$160,2,FALSE),"")</f>
        <v/>
      </c>
      <c r="AC163" s="14">
        <v>9.7700000000001594</v>
      </c>
      <c r="AD163" s="14" t="str">
        <f>IFERROR(VLOOKUP(AC163,'CRUCE RIESGOS'!$C$8:$D$160,2,FALSE),"")</f>
        <v/>
      </c>
      <c r="AE163" s="14">
        <v>10.7700000000002</v>
      </c>
      <c r="AF163" s="14" t="str">
        <f>IFERROR(VLOOKUP(AE163,'CRUCE RIESGOS'!$C$8:$D$160,2,FALSE),"")</f>
        <v/>
      </c>
      <c r="AG163" s="14">
        <v>11.7700000000002</v>
      </c>
      <c r="AH163" s="14" t="str">
        <f>IFERROR(VLOOKUP(AG163,'CRUCE RIESGOS'!$C$8:$D$160,2,FALSE),"")</f>
        <v/>
      </c>
      <c r="AI163" s="14">
        <v>12.7700000000002</v>
      </c>
      <c r="AJ163" s="14" t="str">
        <f>IFERROR(VLOOKUP(AI163,'CRUCE RIESGOS'!$C$8:$D$160,2,FALSE),"")</f>
        <v/>
      </c>
      <c r="AK163" s="14">
        <v>13.7700000000002</v>
      </c>
      <c r="AL163" s="14" t="str">
        <f>IFERROR(VLOOKUP(AK163,'CRUCE RIESGOS'!$C$8:$D$160,2,FALSE),"")</f>
        <v/>
      </c>
      <c r="AM163" s="14">
        <v>14.7700000000003</v>
      </c>
      <c r="AN163" s="14" t="str">
        <f>IFERROR(VLOOKUP(AM163,'CRUCE RIESGOS'!$C$8:$D$160,2,FALSE),"")</f>
        <v/>
      </c>
      <c r="AO163" s="14">
        <v>15.7700000000003</v>
      </c>
      <c r="AP163" s="14" t="str">
        <f>IFERROR(VLOOKUP(AO163,'CRUCE RIESGOS'!$C$8:$D$160,2,FALSE),"")</f>
        <v/>
      </c>
      <c r="AQ163" s="14">
        <v>16.770000000000302</v>
      </c>
      <c r="AR163" s="14" t="str">
        <f>IFERROR(VLOOKUP(AQ163,'CRUCE RIESGOS'!$C$8:$D$160,2,FALSE),"")</f>
        <v/>
      </c>
      <c r="AS163" s="14">
        <v>17.770000000000302</v>
      </c>
      <c r="AT163" s="14" t="str">
        <f>IFERROR(VLOOKUP(AS163,'CRUCE RIESGOS'!$C$8:$D$160,2,FALSE),"")</f>
        <v/>
      </c>
      <c r="AU163" s="14">
        <v>18.770000000000302</v>
      </c>
      <c r="AV163" s="14" t="str">
        <f>IFERROR(VLOOKUP(AU163,'CRUCE RIESGOS'!$C$8:$D$160,2,FALSE),"")</f>
        <v/>
      </c>
      <c r="AW163" s="14">
        <v>19.770000000000401</v>
      </c>
      <c r="AX163" s="14" t="str">
        <f>IFERROR(VLOOKUP(AW163,'CRUCE RIESGOS'!$C$8:$D$160,2,FALSE),"")</f>
        <v/>
      </c>
      <c r="AY163" s="14">
        <v>20.770000000000401</v>
      </c>
      <c r="AZ163" s="14" t="str">
        <f>IFERROR(VLOOKUP(AY163,'CRUCE RIESGOS'!$C$8:$D$160,2,FALSE),"")</f>
        <v/>
      </c>
      <c r="BA163" s="14">
        <v>21.770000000000401</v>
      </c>
      <c r="BB163" s="14" t="str">
        <f>IFERROR(VLOOKUP(BA163,'CRUCE RIESGOS'!$C$8:$D$160,2,FALSE),"")</f>
        <v/>
      </c>
      <c r="BC163" s="14">
        <v>22.770000000000401</v>
      </c>
      <c r="BD163" s="14" t="str">
        <f>IFERROR(VLOOKUP(BC163,'CRUCE RIESGOS'!$C$8:$D$160,2,FALSE),"")</f>
        <v/>
      </c>
      <c r="BE163" s="14">
        <v>23.770000000000401</v>
      </c>
      <c r="BF163" s="14" t="str">
        <f>IFERROR(VLOOKUP(BE163,'CRUCE RIESGOS'!$C$8:$D$160,2,FALSE),"")</f>
        <v/>
      </c>
      <c r="BG163" s="14">
        <v>24.770000000000501</v>
      </c>
      <c r="BH163" s="14" t="str">
        <f>IFERROR(VLOOKUP(BG163,'CRUCE RIESGOS'!$C$8:$D$160,2,FALSE),"")</f>
        <v/>
      </c>
      <c r="BI163" s="14">
        <v>25.770000000000501</v>
      </c>
      <c r="BJ163" s="14" t="str">
        <f>IFERROR(VLOOKUP(BI163,'CRUCE RIESGOS'!$C$8:$D$160,2,FALSE),"")</f>
        <v/>
      </c>
    </row>
    <row r="164" spans="13:62" x14ac:dyDescent="0.3">
      <c r="N164" s="14" t="str">
        <f t="shared" si="17"/>
        <v/>
      </c>
      <c r="P164" s="14" t="str">
        <f>IF(P165&lt;&gt;""," -R","")</f>
        <v/>
      </c>
      <c r="R164" s="14" t="str">
        <f>IF(R165&lt;&gt;""," -R","")</f>
        <v/>
      </c>
      <c r="T164" s="14" t="str">
        <f>IF(T165&lt;&gt;""," -R","")</f>
        <v/>
      </c>
      <c r="V164" s="14" t="str">
        <f>IF(V165&lt;&gt;""," -R","")</f>
        <v/>
      </c>
      <c r="X164" s="14" t="str">
        <f>IF(X165&lt;&gt;""," -R","")</f>
        <v/>
      </c>
      <c r="Z164" s="14" t="str">
        <f>IF(Z165&lt;&gt;""," -R","")</f>
        <v/>
      </c>
      <c r="AB164" s="14" t="str">
        <f>IF(AB165&lt;&gt;""," -R","")</f>
        <v/>
      </c>
      <c r="AD164" s="14" t="str">
        <f>IF(AD165&lt;&gt;""," -R","")</f>
        <v/>
      </c>
      <c r="AF164" s="14" t="str">
        <f t="shared" si="18"/>
        <v/>
      </c>
      <c r="AH164" s="14" t="str">
        <f t="shared" si="19"/>
        <v/>
      </c>
      <c r="AJ164" s="14" t="str">
        <f t="shared" si="20"/>
        <v/>
      </c>
      <c r="AL164" s="14" t="str">
        <f t="shared" si="21"/>
        <v/>
      </c>
      <c r="AN164" s="14" t="str">
        <f t="shared" si="22"/>
        <v/>
      </c>
      <c r="AP164" s="14" t="str">
        <f t="shared" si="23"/>
        <v/>
      </c>
      <c r="AR164" s="14" t="str">
        <f t="shared" si="24"/>
        <v/>
      </c>
      <c r="AT164" s="14" t="str">
        <f t="shared" si="25"/>
        <v/>
      </c>
      <c r="AV164" s="14" t="str">
        <f t="shared" si="26"/>
        <v/>
      </c>
      <c r="AX164" s="14" t="str">
        <f t="shared" si="27"/>
        <v/>
      </c>
      <c r="AZ164" s="14" t="str">
        <f t="shared" si="28"/>
        <v/>
      </c>
      <c r="BB164" s="14" t="str">
        <f t="shared" si="29"/>
        <v/>
      </c>
      <c r="BD164" s="14" t="str">
        <f t="shared" si="30"/>
        <v/>
      </c>
      <c r="BF164" s="14" t="str">
        <f t="shared" si="31"/>
        <v/>
      </c>
      <c r="BH164" s="14" t="str">
        <f t="shared" si="32"/>
        <v/>
      </c>
      <c r="BJ164" s="14" t="str">
        <f t="shared" si="33"/>
        <v/>
      </c>
    </row>
    <row r="165" spans="13:62" x14ac:dyDescent="0.3">
      <c r="M165" s="14">
        <v>1.78</v>
      </c>
      <c r="N165" s="14" t="str">
        <f>IFERROR(VLOOKUP(M165,'CRUCE RIESGOS'!$C$8:$D$160,2,FALSE),"")</f>
        <v/>
      </c>
      <c r="O165" s="14">
        <v>2.7800000000000198</v>
      </c>
      <c r="P165" s="14" t="str">
        <f>IFERROR(VLOOKUP(O165,'CRUCE RIESGOS'!$C$8:$D$160,2,FALSE),"")</f>
        <v/>
      </c>
      <c r="Q165" s="14">
        <v>3.7800000000000402</v>
      </c>
      <c r="R165" s="14" t="str">
        <f>IFERROR(VLOOKUP(Q165,'CRUCE RIESGOS'!$C$8:$D$160,2,FALSE),"")</f>
        <v/>
      </c>
      <c r="S165" s="14">
        <v>4.7800000000000598</v>
      </c>
      <c r="T165" s="14" t="str">
        <f>IFERROR(VLOOKUP(S165,'CRUCE RIESGOS'!$C$8:$D$160,2,FALSE),"")</f>
        <v/>
      </c>
      <c r="U165" s="14">
        <v>5.7800000000000802</v>
      </c>
      <c r="V165" s="14" t="str">
        <f>IFERROR(VLOOKUP(U165,'CRUCE RIESGOS'!$C$8:$D$160,2,FALSE),"")</f>
        <v/>
      </c>
      <c r="W165" s="14">
        <v>6.7800000000000997</v>
      </c>
      <c r="X165" s="14" t="str">
        <f>IFERROR(VLOOKUP(W165,'CRUCE RIESGOS'!$C$8:$D$160,2,FALSE),"")</f>
        <v/>
      </c>
      <c r="Y165" s="14">
        <v>7.7800000000001202</v>
      </c>
      <c r="Z165" s="14" t="str">
        <f>IFERROR(VLOOKUP(Y165,'CRUCE RIESGOS'!$C$8:$D$160,2,FALSE),"")</f>
        <v/>
      </c>
      <c r="AA165" s="14">
        <v>8.7800000000001397</v>
      </c>
      <c r="AB165" s="14" t="str">
        <f>IFERROR(VLOOKUP(AA165,'CRUCE RIESGOS'!$C$8:$D$160,2,FALSE),"")</f>
        <v/>
      </c>
      <c r="AC165" s="14">
        <v>9.7800000000001592</v>
      </c>
      <c r="AD165" s="14" t="str">
        <f>IFERROR(VLOOKUP(AC165,'CRUCE RIESGOS'!$C$8:$D$160,2,FALSE),"")</f>
        <v/>
      </c>
      <c r="AE165" s="14">
        <v>10.7800000000002</v>
      </c>
      <c r="AF165" s="14" t="str">
        <f>IFERROR(VLOOKUP(AE165,'CRUCE RIESGOS'!$C$8:$D$160,2,FALSE),"")</f>
        <v/>
      </c>
      <c r="AG165" s="14">
        <v>11.7800000000002</v>
      </c>
      <c r="AH165" s="14" t="str">
        <f>IFERROR(VLOOKUP(AG165,'CRUCE RIESGOS'!$C$8:$D$160,2,FALSE),"")</f>
        <v/>
      </c>
      <c r="AI165" s="14">
        <v>12.7800000000002</v>
      </c>
      <c r="AJ165" s="14" t="str">
        <f>IFERROR(VLOOKUP(AI165,'CRUCE RIESGOS'!$C$8:$D$160,2,FALSE),"")</f>
        <v/>
      </c>
      <c r="AK165" s="14">
        <v>13.7800000000002</v>
      </c>
      <c r="AL165" s="14" t="str">
        <f>IFERROR(VLOOKUP(AK165,'CRUCE RIESGOS'!$C$8:$D$160,2,FALSE),"")</f>
        <v/>
      </c>
      <c r="AM165" s="14">
        <v>14.7800000000003</v>
      </c>
      <c r="AN165" s="14" t="str">
        <f>IFERROR(VLOOKUP(AM165,'CRUCE RIESGOS'!$C$8:$D$160,2,FALSE),"")</f>
        <v/>
      </c>
      <c r="AO165" s="14">
        <v>15.7800000000003</v>
      </c>
      <c r="AP165" s="14" t="str">
        <f>IFERROR(VLOOKUP(AO165,'CRUCE RIESGOS'!$C$8:$D$160,2,FALSE),"")</f>
        <v/>
      </c>
      <c r="AQ165" s="14">
        <v>16.7800000000003</v>
      </c>
      <c r="AR165" s="14" t="str">
        <f>IFERROR(VLOOKUP(AQ165,'CRUCE RIESGOS'!$C$8:$D$160,2,FALSE),"")</f>
        <v/>
      </c>
      <c r="AS165" s="14">
        <v>17.7800000000003</v>
      </c>
      <c r="AT165" s="14" t="str">
        <f>IFERROR(VLOOKUP(AS165,'CRUCE RIESGOS'!$C$8:$D$160,2,FALSE),"")</f>
        <v/>
      </c>
      <c r="AU165" s="14">
        <v>18.7800000000003</v>
      </c>
      <c r="AV165" s="14" t="str">
        <f>IFERROR(VLOOKUP(AU165,'CRUCE RIESGOS'!$C$8:$D$160,2,FALSE),"")</f>
        <v/>
      </c>
      <c r="AW165" s="14">
        <v>19.780000000000399</v>
      </c>
      <c r="AX165" s="14" t="str">
        <f>IFERROR(VLOOKUP(AW165,'CRUCE RIESGOS'!$C$8:$D$160,2,FALSE),"")</f>
        <v/>
      </c>
      <c r="AY165" s="14">
        <v>20.780000000000399</v>
      </c>
      <c r="AZ165" s="14" t="str">
        <f>IFERROR(VLOOKUP(AY165,'CRUCE RIESGOS'!$C$8:$D$160,2,FALSE),"")</f>
        <v/>
      </c>
      <c r="BA165" s="14">
        <v>21.780000000000399</v>
      </c>
      <c r="BB165" s="14" t="str">
        <f>IFERROR(VLOOKUP(BA165,'CRUCE RIESGOS'!$C$8:$D$160,2,FALSE),"")</f>
        <v/>
      </c>
      <c r="BC165" s="14">
        <v>22.780000000000399</v>
      </c>
      <c r="BD165" s="14" t="str">
        <f>IFERROR(VLOOKUP(BC165,'CRUCE RIESGOS'!$C$8:$D$160,2,FALSE),"")</f>
        <v/>
      </c>
      <c r="BE165" s="14">
        <v>23.780000000000399</v>
      </c>
      <c r="BF165" s="14" t="str">
        <f>IFERROR(VLOOKUP(BE165,'CRUCE RIESGOS'!$C$8:$D$160,2,FALSE),"")</f>
        <v/>
      </c>
      <c r="BG165" s="14">
        <v>24.780000000000499</v>
      </c>
      <c r="BH165" s="14" t="str">
        <f>IFERROR(VLOOKUP(BG165,'CRUCE RIESGOS'!$C$8:$D$160,2,FALSE),"")</f>
        <v/>
      </c>
      <c r="BI165" s="14">
        <v>25.780000000000499</v>
      </c>
      <c r="BJ165" s="14" t="str">
        <f>IFERROR(VLOOKUP(BI165,'CRUCE RIESGOS'!$C$8:$D$160,2,FALSE),"")</f>
        <v/>
      </c>
    </row>
    <row r="166" spans="13:62" x14ac:dyDescent="0.3">
      <c r="N166" s="14" t="str">
        <f t="shared" si="17"/>
        <v/>
      </c>
      <c r="P166" s="14" t="str">
        <f>IF(P167&lt;&gt;""," -R","")</f>
        <v/>
      </c>
      <c r="R166" s="14" t="str">
        <f>IF(R167&lt;&gt;""," -R","")</f>
        <v/>
      </c>
      <c r="T166" s="14" t="str">
        <f>IF(T167&lt;&gt;""," -R","")</f>
        <v/>
      </c>
      <c r="V166" s="14" t="str">
        <f>IF(V167&lt;&gt;""," -R","")</f>
        <v/>
      </c>
      <c r="X166" s="14" t="str">
        <f>IF(X167&lt;&gt;""," -R","")</f>
        <v/>
      </c>
      <c r="Z166" s="14" t="str">
        <f>IF(Z167&lt;&gt;""," -R","")</f>
        <v/>
      </c>
      <c r="AB166" s="14" t="str">
        <f>IF(AB167&lt;&gt;""," -R","")</f>
        <v/>
      </c>
      <c r="AD166" s="14" t="str">
        <f>IF(AD167&lt;&gt;""," -R","")</f>
        <v/>
      </c>
      <c r="AF166" s="14" t="str">
        <f t="shared" si="18"/>
        <v/>
      </c>
      <c r="AH166" s="14" t="str">
        <f t="shared" si="19"/>
        <v/>
      </c>
      <c r="AJ166" s="14" t="str">
        <f t="shared" si="20"/>
        <v/>
      </c>
      <c r="AL166" s="14" t="str">
        <f t="shared" si="21"/>
        <v/>
      </c>
      <c r="AN166" s="14" t="str">
        <f t="shared" si="22"/>
        <v/>
      </c>
      <c r="AP166" s="14" t="str">
        <f t="shared" si="23"/>
        <v/>
      </c>
      <c r="AR166" s="14" t="str">
        <f t="shared" si="24"/>
        <v/>
      </c>
      <c r="AT166" s="14" t="str">
        <f t="shared" si="25"/>
        <v/>
      </c>
      <c r="AV166" s="14" t="str">
        <f t="shared" si="26"/>
        <v/>
      </c>
      <c r="AX166" s="14" t="str">
        <f t="shared" si="27"/>
        <v/>
      </c>
      <c r="AZ166" s="14" t="str">
        <f t="shared" si="28"/>
        <v/>
      </c>
      <c r="BB166" s="14" t="str">
        <f t="shared" si="29"/>
        <v/>
      </c>
      <c r="BD166" s="14" t="str">
        <f t="shared" si="30"/>
        <v/>
      </c>
      <c r="BF166" s="14" t="str">
        <f t="shared" si="31"/>
        <v/>
      </c>
      <c r="BH166" s="14" t="str">
        <f t="shared" si="32"/>
        <v/>
      </c>
      <c r="BJ166" s="14" t="str">
        <f t="shared" si="33"/>
        <v/>
      </c>
    </row>
    <row r="167" spans="13:62" x14ac:dyDescent="0.3">
      <c r="M167" s="14">
        <v>1.79</v>
      </c>
      <c r="N167" s="14" t="str">
        <f>IFERROR(VLOOKUP(M167,'CRUCE RIESGOS'!$C$8:$D$160,2,FALSE),"")</f>
        <v/>
      </c>
      <c r="O167" s="14">
        <v>2.79000000000002</v>
      </c>
      <c r="P167" s="14" t="str">
        <f>IFERROR(VLOOKUP(O167,'CRUCE RIESGOS'!$C$8:$D$160,2,FALSE),"")</f>
        <v/>
      </c>
      <c r="Q167" s="14">
        <v>3.79000000000004</v>
      </c>
      <c r="R167" s="14" t="str">
        <f>IFERROR(VLOOKUP(Q167,'CRUCE RIESGOS'!$C$8:$D$160,2,FALSE),"")</f>
        <v/>
      </c>
      <c r="S167" s="14">
        <v>4.7900000000000604</v>
      </c>
      <c r="T167" s="14" t="str">
        <f>IFERROR(VLOOKUP(S167,'CRUCE RIESGOS'!$C$8:$D$160,2,FALSE),"")</f>
        <v/>
      </c>
      <c r="U167" s="14">
        <v>5.79000000000008</v>
      </c>
      <c r="V167" s="14" t="str">
        <f>IFERROR(VLOOKUP(U167,'CRUCE RIESGOS'!$C$8:$D$160,2,FALSE),"")</f>
        <v/>
      </c>
      <c r="W167" s="14">
        <v>6.7900000000001004</v>
      </c>
      <c r="X167" s="14" t="str">
        <f>IFERROR(VLOOKUP(W167,'CRUCE RIESGOS'!$C$8:$D$160,2,FALSE),"")</f>
        <v/>
      </c>
      <c r="Y167" s="14">
        <v>7.7900000000001199</v>
      </c>
      <c r="Z167" s="14" t="str">
        <f>IFERROR(VLOOKUP(Y167,'CRUCE RIESGOS'!$C$8:$D$160,2,FALSE),"")</f>
        <v/>
      </c>
      <c r="AA167" s="14">
        <v>8.7900000000001395</v>
      </c>
      <c r="AB167" s="14" t="str">
        <f>IFERROR(VLOOKUP(AA167,'CRUCE RIESGOS'!$C$8:$D$160,2,FALSE),"")</f>
        <v/>
      </c>
      <c r="AC167" s="14">
        <v>9.7900000000001608</v>
      </c>
      <c r="AD167" s="14" t="str">
        <f>IFERROR(VLOOKUP(AC167,'CRUCE RIESGOS'!$C$8:$D$160,2,FALSE),"")</f>
        <v/>
      </c>
      <c r="AE167" s="14">
        <v>10.7900000000002</v>
      </c>
      <c r="AF167" s="14" t="str">
        <f>IFERROR(VLOOKUP(AE167,'CRUCE RIESGOS'!$C$8:$D$160,2,FALSE),"")</f>
        <v/>
      </c>
      <c r="AG167" s="14">
        <v>11.7900000000002</v>
      </c>
      <c r="AH167" s="14" t="str">
        <f>IFERROR(VLOOKUP(AG167,'CRUCE RIESGOS'!$C$8:$D$160,2,FALSE),"")</f>
        <v/>
      </c>
      <c r="AI167" s="14">
        <v>12.7900000000002</v>
      </c>
      <c r="AJ167" s="14" t="str">
        <f>IFERROR(VLOOKUP(AI167,'CRUCE RIESGOS'!$C$8:$D$160,2,FALSE),"")</f>
        <v/>
      </c>
      <c r="AK167" s="14">
        <v>13.7900000000002</v>
      </c>
      <c r="AL167" s="14" t="str">
        <f>IFERROR(VLOOKUP(AK167,'CRUCE RIESGOS'!$C$8:$D$160,2,FALSE),"")</f>
        <v/>
      </c>
      <c r="AM167" s="14">
        <v>14.790000000000299</v>
      </c>
      <c r="AN167" s="14" t="str">
        <f>IFERROR(VLOOKUP(AM167,'CRUCE RIESGOS'!$C$8:$D$160,2,FALSE),"")</f>
        <v/>
      </c>
      <c r="AO167" s="14">
        <v>15.790000000000299</v>
      </c>
      <c r="AP167" s="14" t="str">
        <f>IFERROR(VLOOKUP(AO167,'CRUCE RIESGOS'!$C$8:$D$160,2,FALSE),"")</f>
        <v/>
      </c>
      <c r="AQ167" s="14">
        <v>16.790000000000301</v>
      </c>
      <c r="AR167" s="14" t="str">
        <f>IFERROR(VLOOKUP(AQ167,'CRUCE RIESGOS'!$C$8:$D$160,2,FALSE),"")</f>
        <v/>
      </c>
      <c r="AS167" s="14">
        <v>17.790000000000301</v>
      </c>
      <c r="AT167" s="14" t="str">
        <f>IFERROR(VLOOKUP(AS167,'CRUCE RIESGOS'!$C$8:$D$160,2,FALSE),"")</f>
        <v/>
      </c>
      <c r="AU167" s="14">
        <v>18.790000000000301</v>
      </c>
      <c r="AV167" s="14" t="str">
        <f>IFERROR(VLOOKUP(AU167,'CRUCE RIESGOS'!$C$8:$D$160,2,FALSE),"")</f>
        <v/>
      </c>
      <c r="AW167" s="14">
        <v>19.790000000000401</v>
      </c>
      <c r="AX167" s="14" t="str">
        <f>IFERROR(VLOOKUP(AW167,'CRUCE RIESGOS'!$C$8:$D$160,2,FALSE),"")</f>
        <v/>
      </c>
      <c r="AY167" s="14">
        <v>20.790000000000401</v>
      </c>
      <c r="AZ167" s="14" t="str">
        <f>IFERROR(VLOOKUP(AY167,'CRUCE RIESGOS'!$C$8:$D$160,2,FALSE),"")</f>
        <v/>
      </c>
      <c r="BA167" s="14">
        <v>21.790000000000401</v>
      </c>
      <c r="BB167" s="14" t="str">
        <f>IFERROR(VLOOKUP(BA167,'CRUCE RIESGOS'!$C$8:$D$160,2,FALSE),"")</f>
        <v/>
      </c>
      <c r="BC167" s="14">
        <v>22.790000000000401</v>
      </c>
      <c r="BD167" s="14" t="str">
        <f>IFERROR(VLOOKUP(BC167,'CRUCE RIESGOS'!$C$8:$D$160,2,FALSE),"")</f>
        <v/>
      </c>
      <c r="BE167" s="14">
        <v>23.790000000000401</v>
      </c>
      <c r="BF167" s="14" t="str">
        <f>IFERROR(VLOOKUP(BE167,'CRUCE RIESGOS'!$C$8:$D$160,2,FALSE),"")</f>
        <v/>
      </c>
      <c r="BG167" s="14">
        <v>24.7900000000005</v>
      </c>
      <c r="BH167" s="14" t="str">
        <f>IFERROR(VLOOKUP(BG167,'CRUCE RIESGOS'!$C$8:$D$160,2,FALSE),"")</f>
        <v/>
      </c>
      <c r="BI167" s="14">
        <v>25.7900000000005</v>
      </c>
      <c r="BJ167" s="14" t="str">
        <f>IFERROR(VLOOKUP(BI167,'CRUCE RIESGOS'!$C$8:$D$160,2,FALSE),"")</f>
        <v/>
      </c>
    </row>
    <row r="168" spans="13:62" x14ac:dyDescent="0.3">
      <c r="N168" s="14" t="str">
        <f t="shared" si="17"/>
        <v/>
      </c>
      <c r="P168" s="14" t="str">
        <f>IF(P169&lt;&gt;""," -R","")</f>
        <v/>
      </c>
      <c r="R168" s="14" t="str">
        <f>IF(R169&lt;&gt;""," -R","")</f>
        <v/>
      </c>
      <c r="T168" s="14" t="str">
        <f>IF(T169&lt;&gt;""," -R","")</f>
        <v/>
      </c>
      <c r="V168" s="14" t="str">
        <f>IF(V169&lt;&gt;""," -R","")</f>
        <v/>
      </c>
      <c r="X168" s="14" t="str">
        <f>IF(X169&lt;&gt;""," -R","")</f>
        <v/>
      </c>
      <c r="Z168" s="14" t="str">
        <f>IF(Z169&lt;&gt;""," -R","")</f>
        <v/>
      </c>
      <c r="AB168" s="14" t="str">
        <f>IF(AB169&lt;&gt;""," -R","")</f>
        <v/>
      </c>
      <c r="AD168" s="14" t="str">
        <f>IF(AD169&lt;&gt;""," -R","")</f>
        <v/>
      </c>
      <c r="AF168" s="14" t="str">
        <f t="shared" si="18"/>
        <v/>
      </c>
      <c r="AH168" s="14" t="str">
        <f t="shared" si="19"/>
        <v/>
      </c>
      <c r="AJ168" s="14" t="str">
        <f t="shared" si="20"/>
        <v/>
      </c>
      <c r="AL168" s="14" t="str">
        <f t="shared" si="21"/>
        <v/>
      </c>
      <c r="AN168" s="14" t="str">
        <f t="shared" si="22"/>
        <v/>
      </c>
      <c r="AP168" s="14" t="str">
        <f t="shared" si="23"/>
        <v/>
      </c>
      <c r="AR168" s="14" t="str">
        <f t="shared" si="24"/>
        <v/>
      </c>
      <c r="AT168" s="14" t="str">
        <f t="shared" si="25"/>
        <v/>
      </c>
      <c r="AV168" s="14" t="str">
        <f t="shared" si="26"/>
        <v/>
      </c>
      <c r="AX168" s="14" t="str">
        <f t="shared" si="27"/>
        <v/>
      </c>
      <c r="AZ168" s="14" t="str">
        <f t="shared" si="28"/>
        <v/>
      </c>
      <c r="BB168" s="14" t="str">
        <f t="shared" si="29"/>
        <v/>
      </c>
      <c r="BD168" s="14" t="str">
        <f t="shared" si="30"/>
        <v/>
      </c>
      <c r="BF168" s="14" t="str">
        <f t="shared" si="31"/>
        <v/>
      </c>
      <c r="BH168" s="14" t="str">
        <f t="shared" si="32"/>
        <v/>
      </c>
      <c r="BJ168" s="14" t="str">
        <f t="shared" si="33"/>
        <v/>
      </c>
    </row>
    <row r="169" spans="13:62" x14ac:dyDescent="0.3">
      <c r="M169" s="14">
        <v>1.8</v>
      </c>
      <c r="N169" s="14" t="str">
        <f>IFERROR(VLOOKUP(M169,'CRUCE RIESGOS'!$C$8:$D$160,2,FALSE),"")</f>
        <v/>
      </c>
      <c r="O169" s="14">
        <v>2.8000000000000198</v>
      </c>
      <c r="P169" s="14" t="str">
        <f>IFERROR(VLOOKUP(O169,'CRUCE RIESGOS'!$C$8:$D$160,2,FALSE),"")</f>
        <v/>
      </c>
      <c r="Q169" s="14">
        <v>3.8000000000000398</v>
      </c>
      <c r="R169" s="14" t="str">
        <f>IFERROR(VLOOKUP(Q169,'CRUCE RIESGOS'!$C$8:$D$160,2,FALSE),"")</f>
        <v/>
      </c>
      <c r="S169" s="14">
        <v>4.8000000000000602</v>
      </c>
      <c r="T169" s="14" t="str">
        <f>IFERROR(VLOOKUP(S169,'CRUCE RIESGOS'!$C$8:$D$160,2,FALSE),"")</f>
        <v/>
      </c>
      <c r="U169" s="14">
        <v>5.8000000000000798</v>
      </c>
      <c r="V169" s="14" t="str">
        <f>IFERROR(VLOOKUP(U169,'CRUCE RIESGOS'!$C$8:$D$160,2,FALSE),"")</f>
        <v/>
      </c>
      <c r="W169" s="14">
        <v>6.8000000000001002</v>
      </c>
      <c r="X169" s="14" t="str">
        <f>IFERROR(VLOOKUP(W169,'CRUCE RIESGOS'!$C$8:$D$160,2,FALSE),"")</f>
        <v/>
      </c>
      <c r="Y169" s="14">
        <v>7.8000000000001197</v>
      </c>
      <c r="Z169" s="14" t="str">
        <f>IFERROR(VLOOKUP(Y169,'CRUCE RIESGOS'!$C$8:$D$160,2,FALSE),"")</f>
        <v/>
      </c>
      <c r="AA169" s="14">
        <v>8.8000000000001393</v>
      </c>
      <c r="AB169" s="14" t="str">
        <f>IFERROR(VLOOKUP(AA169,'CRUCE RIESGOS'!$C$8:$D$160,2,FALSE),"")</f>
        <v/>
      </c>
      <c r="AC169" s="14">
        <v>9.8000000000001606</v>
      </c>
      <c r="AD169" s="14" t="str">
        <f>IFERROR(VLOOKUP(AC169,'CRUCE RIESGOS'!$C$8:$D$160,2,FALSE),"")</f>
        <v/>
      </c>
      <c r="AE169" s="14">
        <v>10.8000000000002</v>
      </c>
      <c r="AF169" s="14" t="str">
        <f>IFERROR(VLOOKUP(AE169,'CRUCE RIESGOS'!$C$8:$D$160,2,FALSE),"")</f>
        <v/>
      </c>
      <c r="AG169" s="14">
        <v>11.8000000000002</v>
      </c>
      <c r="AH169" s="14" t="str">
        <f>IFERROR(VLOOKUP(AG169,'CRUCE RIESGOS'!$C$8:$D$160,2,FALSE),"")</f>
        <v/>
      </c>
      <c r="AI169" s="14">
        <v>12.8000000000002</v>
      </c>
      <c r="AJ169" s="14" t="str">
        <f>IFERROR(VLOOKUP(AI169,'CRUCE RIESGOS'!$C$8:$D$160,2,FALSE),"")</f>
        <v/>
      </c>
      <c r="AK169" s="14">
        <v>13.8000000000002</v>
      </c>
      <c r="AL169" s="14" t="str">
        <f>IFERROR(VLOOKUP(AK169,'CRUCE RIESGOS'!$C$8:$D$160,2,FALSE),"")</f>
        <v/>
      </c>
      <c r="AM169" s="14">
        <v>14.800000000000299</v>
      </c>
      <c r="AN169" s="14" t="str">
        <f>IFERROR(VLOOKUP(AM169,'CRUCE RIESGOS'!$C$8:$D$160,2,FALSE),"")</f>
        <v/>
      </c>
      <c r="AO169" s="14">
        <v>15.800000000000299</v>
      </c>
      <c r="AP169" s="14" t="str">
        <f>IFERROR(VLOOKUP(AO169,'CRUCE RIESGOS'!$C$8:$D$160,2,FALSE),"")</f>
        <v/>
      </c>
      <c r="AQ169" s="14">
        <v>16.800000000000299</v>
      </c>
      <c r="AR169" s="14" t="str">
        <f>IFERROR(VLOOKUP(AQ169,'CRUCE RIESGOS'!$C$8:$D$160,2,FALSE),"")</f>
        <v/>
      </c>
      <c r="AS169" s="14">
        <v>17.800000000000299</v>
      </c>
      <c r="AT169" s="14" t="str">
        <f>IFERROR(VLOOKUP(AS169,'CRUCE RIESGOS'!$C$8:$D$160,2,FALSE),"")</f>
        <v/>
      </c>
      <c r="AU169" s="14">
        <v>18.800000000000299</v>
      </c>
      <c r="AV169" s="14" t="str">
        <f>IFERROR(VLOOKUP(AU169,'CRUCE RIESGOS'!$C$8:$D$160,2,FALSE),"")</f>
        <v/>
      </c>
      <c r="AW169" s="14">
        <v>19.800000000000399</v>
      </c>
      <c r="AX169" s="14" t="str">
        <f>IFERROR(VLOOKUP(AW169,'CRUCE RIESGOS'!$C$8:$D$160,2,FALSE),"")</f>
        <v/>
      </c>
      <c r="AY169" s="14">
        <v>20.800000000000399</v>
      </c>
      <c r="AZ169" s="14" t="str">
        <f>IFERROR(VLOOKUP(AY169,'CRUCE RIESGOS'!$C$8:$D$160,2,FALSE),"")</f>
        <v/>
      </c>
      <c r="BA169" s="14">
        <v>21.800000000000399</v>
      </c>
      <c r="BB169" s="14" t="str">
        <f>IFERROR(VLOOKUP(BA169,'CRUCE RIESGOS'!$C$8:$D$160,2,FALSE),"")</f>
        <v/>
      </c>
      <c r="BC169" s="14">
        <v>22.800000000000399</v>
      </c>
      <c r="BD169" s="14" t="str">
        <f>IFERROR(VLOOKUP(BC169,'CRUCE RIESGOS'!$C$8:$D$160,2,FALSE),"")</f>
        <v/>
      </c>
      <c r="BE169" s="14">
        <v>23.800000000000399</v>
      </c>
      <c r="BF169" s="14" t="str">
        <f>IFERROR(VLOOKUP(BE169,'CRUCE RIESGOS'!$C$8:$D$160,2,FALSE),"")</f>
        <v/>
      </c>
      <c r="BG169" s="14">
        <v>24.800000000000502</v>
      </c>
      <c r="BH169" s="14" t="str">
        <f>IFERROR(VLOOKUP(BG169,'CRUCE RIESGOS'!$C$8:$D$160,2,FALSE),"")</f>
        <v/>
      </c>
      <c r="BI169" s="14">
        <v>25.800000000000502</v>
      </c>
      <c r="BJ169" s="14" t="str">
        <f>IFERROR(VLOOKUP(BI169,'CRUCE RIESGOS'!$C$8:$D$160,2,FALSE),"")</f>
        <v/>
      </c>
    </row>
    <row r="170" spans="13:62" x14ac:dyDescent="0.3">
      <c r="N170" s="14" t="str">
        <f t="shared" si="17"/>
        <v/>
      </c>
      <c r="P170" s="14" t="str">
        <f>IF(P171&lt;&gt;""," -R","")</f>
        <v/>
      </c>
      <c r="R170" s="14" t="str">
        <f>IF(R171&lt;&gt;""," -R","")</f>
        <v/>
      </c>
      <c r="T170" s="14" t="str">
        <f>IF(T171&lt;&gt;""," -R","")</f>
        <v/>
      </c>
      <c r="V170" s="14" t="str">
        <f>IF(V171&lt;&gt;""," -R","")</f>
        <v/>
      </c>
      <c r="X170" s="14" t="str">
        <f>IF(X171&lt;&gt;""," -R","")</f>
        <v/>
      </c>
      <c r="Z170" s="14" t="str">
        <f>IF(Z171&lt;&gt;""," -R","")</f>
        <v/>
      </c>
      <c r="AB170" s="14" t="str">
        <f>IF(AB171&lt;&gt;""," -R","")</f>
        <v/>
      </c>
      <c r="AD170" s="14" t="str">
        <f>IF(AD171&lt;&gt;""," -R","")</f>
        <v/>
      </c>
      <c r="AF170" s="14" t="str">
        <f t="shared" si="18"/>
        <v/>
      </c>
      <c r="AH170" s="14" t="str">
        <f t="shared" si="19"/>
        <v/>
      </c>
      <c r="AJ170" s="14" t="str">
        <f t="shared" si="20"/>
        <v/>
      </c>
      <c r="AL170" s="14" t="str">
        <f t="shared" si="21"/>
        <v/>
      </c>
      <c r="AN170" s="14" t="str">
        <f t="shared" si="22"/>
        <v/>
      </c>
      <c r="AP170" s="14" t="str">
        <f t="shared" si="23"/>
        <v/>
      </c>
      <c r="AR170" s="14" t="str">
        <f t="shared" si="24"/>
        <v/>
      </c>
      <c r="AT170" s="14" t="str">
        <f t="shared" si="25"/>
        <v/>
      </c>
      <c r="AV170" s="14" t="str">
        <f t="shared" si="26"/>
        <v/>
      </c>
      <c r="AX170" s="14" t="str">
        <f t="shared" si="27"/>
        <v/>
      </c>
      <c r="AZ170" s="14" t="str">
        <f t="shared" si="28"/>
        <v/>
      </c>
      <c r="BB170" s="14" t="str">
        <f t="shared" si="29"/>
        <v/>
      </c>
      <c r="BD170" s="14" t="str">
        <f t="shared" si="30"/>
        <v/>
      </c>
      <c r="BF170" s="14" t="str">
        <f t="shared" si="31"/>
        <v/>
      </c>
      <c r="BH170" s="14" t="str">
        <f t="shared" si="32"/>
        <v/>
      </c>
      <c r="BJ170" s="14" t="str">
        <f t="shared" si="33"/>
        <v/>
      </c>
    </row>
    <row r="171" spans="13:62" x14ac:dyDescent="0.3">
      <c r="M171" s="14">
        <v>1.81</v>
      </c>
      <c r="N171" s="14" t="str">
        <f>IFERROR(VLOOKUP(M171,'CRUCE RIESGOS'!$C$8:$D$160,2,FALSE),"")</f>
        <v/>
      </c>
      <c r="O171" s="14">
        <v>2.81000000000002</v>
      </c>
      <c r="P171" s="14" t="str">
        <f>IFERROR(VLOOKUP(O171,'CRUCE RIESGOS'!$C$8:$D$160,2,FALSE),"")</f>
        <v/>
      </c>
      <c r="Q171" s="14">
        <v>3.81000000000004</v>
      </c>
      <c r="R171" s="14" t="str">
        <f>IFERROR(VLOOKUP(Q171,'CRUCE RIESGOS'!$C$8:$D$160,2,FALSE),"")</f>
        <v/>
      </c>
      <c r="S171" s="14">
        <v>4.81000000000006</v>
      </c>
      <c r="T171" s="14" t="str">
        <f>IFERROR(VLOOKUP(S171,'CRUCE RIESGOS'!$C$8:$D$160,2,FALSE),"")</f>
        <v/>
      </c>
      <c r="U171" s="14">
        <v>5.8100000000000804</v>
      </c>
      <c r="V171" s="14" t="str">
        <f>IFERROR(VLOOKUP(U171,'CRUCE RIESGOS'!$C$8:$D$160,2,FALSE),"")</f>
        <v/>
      </c>
      <c r="W171" s="14">
        <v>6.8100000000001</v>
      </c>
      <c r="X171" s="14" t="str">
        <f>IFERROR(VLOOKUP(W171,'CRUCE RIESGOS'!$C$8:$D$160,2,FALSE),"")</f>
        <v/>
      </c>
      <c r="Y171" s="14">
        <v>7.8100000000001204</v>
      </c>
      <c r="Z171" s="14" t="str">
        <f>IFERROR(VLOOKUP(Y171,'CRUCE RIESGOS'!$C$8:$D$160,2,FALSE),"")</f>
        <v/>
      </c>
      <c r="AA171" s="14">
        <v>8.8100000000001408</v>
      </c>
      <c r="AB171" s="14" t="str">
        <f>IFERROR(VLOOKUP(AA171,'CRUCE RIESGOS'!$C$8:$D$160,2,FALSE),"")</f>
        <v/>
      </c>
      <c r="AC171" s="14">
        <v>9.8100000000001604</v>
      </c>
      <c r="AD171" s="14" t="str">
        <f>IFERROR(VLOOKUP(AC171,'CRUCE RIESGOS'!$C$8:$D$160,2,FALSE),"")</f>
        <v/>
      </c>
      <c r="AE171" s="14">
        <v>10.810000000000199</v>
      </c>
      <c r="AF171" s="14" t="str">
        <f>IFERROR(VLOOKUP(AE171,'CRUCE RIESGOS'!$C$8:$D$160,2,FALSE),"")</f>
        <v/>
      </c>
      <c r="AG171" s="14">
        <v>11.810000000000199</v>
      </c>
      <c r="AH171" s="14" t="str">
        <f>IFERROR(VLOOKUP(AG171,'CRUCE RIESGOS'!$C$8:$D$160,2,FALSE),"")</f>
        <v/>
      </c>
      <c r="AI171" s="14">
        <v>12.810000000000199</v>
      </c>
      <c r="AJ171" s="14" t="str">
        <f>IFERROR(VLOOKUP(AI171,'CRUCE RIESGOS'!$C$8:$D$160,2,FALSE),"")</f>
        <v/>
      </c>
      <c r="AK171" s="14">
        <v>13.810000000000199</v>
      </c>
      <c r="AL171" s="14" t="str">
        <f>IFERROR(VLOOKUP(AK171,'CRUCE RIESGOS'!$C$8:$D$160,2,FALSE),"")</f>
        <v/>
      </c>
      <c r="AM171" s="14">
        <v>14.810000000000301</v>
      </c>
      <c r="AN171" s="14" t="str">
        <f>IFERROR(VLOOKUP(AM171,'CRUCE RIESGOS'!$C$8:$D$160,2,FALSE),"")</f>
        <v/>
      </c>
      <c r="AO171" s="14">
        <v>15.810000000000301</v>
      </c>
      <c r="AP171" s="14" t="str">
        <f>IFERROR(VLOOKUP(AO171,'CRUCE RIESGOS'!$C$8:$D$160,2,FALSE),"")</f>
        <v/>
      </c>
      <c r="AQ171" s="14">
        <v>16.810000000000301</v>
      </c>
      <c r="AR171" s="14" t="str">
        <f>IFERROR(VLOOKUP(AQ171,'CRUCE RIESGOS'!$C$8:$D$160,2,FALSE),"")</f>
        <v/>
      </c>
      <c r="AS171" s="14">
        <v>17.810000000000301</v>
      </c>
      <c r="AT171" s="14" t="str">
        <f>IFERROR(VLOOKUP(AS171,'CRUCE RIESGOS'!$C$8:$D$160,2,FALSE),"")</f>
        <v/>
      </c>
      <c r="AU171" s="14">
        <v>18.810000000000301</v>
      </c>
      <c r="AV171" s="14" t="str">
        <f>IFERROR(VLOOKUP(AU171,'CRUCE RIESGOS'!$C$8:$D$160,2,FALSE),"")</f>
        <v/>
      </c>
      <c r="AW171" s="14">
        <v>19.8100000000004</v>
      </c>
      <c r="AX171" s="14" t="str">
        <f>IFERROR(VLOOKUP(AW171,'CRUCE RIESGOS'!$C$8:$D$160,2,FALSE),"")</f>
        <v/>
      </c>
      <c r="AY171" s="14">
        <v>20.8100000000004</v>
      </c>
      <c r="AZ171" s="14" t="str">
        <f>IFERROR(VLOOKUP(AY171,'CRUCE RIESGOS'!$C$8:$D$160,2,FALSE),"")</f>
        <v/>
      </c>
      <c r="BA171" s="14">
        <v>21.8100000000004</v>
      </c>
      <c r="BB171" s="14" t="str">
        <f>IFERROR(VLOOKUP(BA171,'CRUCE RIESGOS'!$C$8:$D$160,2,FALSE),"")</f>
        <v/>
      </c>
      <c r="BC171" s="14">
        <v>22.8100000000004</v>
      </c>
      <c r="BD171" s="14" t="str">
        <f>IFERROR(VLOOKUP(BC171,'CRUCE RIESGOS'!$C$8:$D$160,2,FALSE),"")</f>
        <v/>
      </c>
      <c r="BE171" s="14">
        <v>23.8100000000004</v>
      </c>
      <c r="BF171" s="14" t="str">
        <f>IFERROR(VLOOKUP(BE171,'CRUCE RIESGOS'!$C$8:$D$160,2,FALSE),"")</f>
        <v/>
      </c>
      <c r="BG171" s="14">
        <v>24.8100000000005</v>
      </c>
      <c r="BH171" s="14" t="str">
        <f>IFERROR(VLOOKUP(BG171,'CRUCE RIESGOS'!$C$8:$D$160,2,FALSE),"")</f>
        <v/>
      </c>
      <c r="BI171" s="14">
        <v>25.8100000000005</v>
      </c>
      <c r="BJ171" s="14" t="str">
        <f>IFERROR(VLOOKUP(BI171,'CRUCE RIESGOS'!$C$8:$D$160,2,FALSE),"")</f>
        <v/>
      </c>
    </row>
    <row r="172" spans="13:62" x14ac:dyDescent="0.3">
      <c r="N172" s="14" t="str">
        <f t="shared" si="17"/>
        <v/>
      </c>
      <c r="P172" s="14" t="str">
        <f>IF(P173&lt;&gt;""," -R","")</f>
        <v/>
      </c>
      <c r="R172" s="14" t="str">
        <f>IF(R173&lt;&gt;""," -R","")</f>
        <v/>
      </c>
      <c r="T172" s="14" t="str">
        <f>IF(T173&lt;&gt;""," -R","")</f>
        <v/>
      </c>
      <c r="V172" s="14" t="str">
        <f>IF(V173&lt;&gt;""," -R","")</f>
        <v/>
      </c>
      <c r="X172" s="14" t="str">
        <f>IF(X173&lt;&gt;""," -R","")</f>
        <v/>
      </c>
      <c r="Z172" s="14" t="str">
        <f>IF(Z173&lt;&gt;""," -R","")</f>
        <v/>
      </c>
      <c r="AB172" s="14" t="str">
        <f>IF(AB173&lt;&gt;""," -R","")</f>
        <v/>
      </c>
      <c r="AD172" s="14" t="str">
        <f>IF(AD173&lt;&gt;""," -R","")</f>
        <v/>
      </c>
      <c r="AF172" s="14" t="str">
        <f t="shared" si="18"/>
        <v/>
      </c>
      <c r="AH172" s="14" t="str">
        <f t="shared" si="19"/>
        <v/>
      </c>
      <c r="AJ172" s="14" t="str">
        <f t="shared" si="20"/>
        <v/>
      </c>
      <c r="AL172" s="14" t="str">
        <f t="shared" si="21"/>
        <v/>
      </c>
      <c r="AN172" s="14" t="str">
        <f t="shared" si="22"/>
        <v/>
      </c>
      <c r="AP172" s="14" t="str">
        <f t="shared" si="23"/>
        <v/>
      </c>
      <c r="AR172" s="14" t="str">
        <f t="shared" si="24"/>
        <v/>
      </c>
      <c r="AT172" s="14" t="str">
        <f t="shared" si="25"/>
        <v/>
      </c>
      <c r="AV172" s="14" t="str">
        <f t="shared" si="26"/>
        <v/>
      </c>
      <c r="AX172" s="14" t="str">
        <f t="shared" si="27"/>
        <v/>
      </c>
      <c r="AZ172" s="14" t="str">
        <f t="shared" si="28"/>
        <v/>
      </c>
      <c r="BB172" s="14" t="str">
        <f t="shared" si="29"/>
        <v/>
      </c>
      <c r="BD172" s="14" t="str">
        <f t="shared" si="30"/>
        <v/>
      </c>
      <c r="BF172" s="14" t="str">
        <f t="shared" si="31"/>
        <v/>
      </c>
      <c r="BH172" s="14" t="str">
        <f t="shared" si="32"/>
        <v/>
      </c>
      <c r="BJ172" s="14" t="str">
        <f t="shared" si="33"/>
        <v/>
      </c>
    </row>
    <row r="173" spans="13:62" x14ac:dyDescent="0.3">
      <c r="M173" s="14">
        <v>1.82</v>
      </c>
      <c r="N173" s="14" t="str">
        <f>IFERROR(VLOOKUP(M173,'CRUCE RIESGOS'!$C$8:$D$160,2,FALSE),"")</f>
        <v/>
      </c>
      <c r="O173" s="14">
        <v>2.8200000000000198</v>
      </c>
      <c r="P173" s="14" t="str">
        <f>IFERROR(VLOOKUP(O173,'CRUCE RIESGOS'!$C$8:$D$160,2,FALSE),"")</f>
        <v/>
      </c>
      <c r="Q173" s="14">
        <v>3.8200000000000398</v>
      </c>
      <c r="R173" s="14" t="str">
        <f>IFERROR(VLOOKUP(Q173,'CRUCE RIESGOS'!$C$8:$D$160,2,FALSE),"")</f>
        <v/>
      </c>
      <c r="S173" s="14">
        <v>4.8200000000000598</v>
      </c>
      <c r="T173" s="14" t="str">
        <f>IFERROR(VLOOKUP(S173,'CRUCE RIESGOS'!$C$8:$D$160,2,FALSE),"")</f>
        <v/>
      </c>
      <c r="U173" s="14">
        <v>5.8200000000000802</v>
      </c>
      <c r="V173" s="14" t="str">
        <f>IFERROR(VLOOKUP(U173,'CRUCE RIESGOS'!$C$8:$D$160,2,FALSE),"")</f>
        <v/>
      </c>
      <c r="W173" s="14">
        <v>6.8200000000000998</v>
      </c>
      <c r="X173" s="14" t="str">
        <f>IFERROR(VLOOKUP(W173,'CRUCE RIESGOS'!$C$8:$D$160,2,FALSE),"")</f>
        <v/>
      </c>
      <c r="Y173" s="14">
        <v>7.8200000000001202</v>
      </c>
      <c r="Z173" s="14" t="str">
        <f>IFERROR(VLOOKUP(Y173,'CRUCE RIESGOS'!$C$8:$D$160,2,FALSE),"")</f>
        <v/>
      </c>
      <c r="AA173" s="14">
        <v>8.8200000000001406</v>
      </c>
      <c r="AB173" s="14" t="str">
        <f>IFERROR(VLOOKUP(AA173,'CRUCE RIESGOS'!$C$8:$D$160,2,FALSE),"")</f>
        <v/>
      </c>
      <c r="AC173" s="14">
        <v>9.8200000000001602</v>
      </c>
      <c r="AD173" s="14" t="str">
        <f>IFERROR(VLOOKUP(AC173,'CRUCE RIESGOS'!$C$8:$D$160,2,FALSE),"")</f>
        <v/>
      </c>
      <c r="AE173" s="14">
        <v>10.820000000000199</v>
      </c>
      <c r="AF173" s="14" t="str">
        <f>IFERROR(VLOOKUP(AE173,'CRUCE RIESGOS'!$C$8:$D$160,2,FALSE),"")</f>
        <v/>
      </c>
      <c r="AG173" s="14">
        <v>11.820000000000199</v>
      </c>
      <c r="AH173" s="14" t="str">
        <f>IFERROR(VLOOKUP(AG173,'CRUCE RIESGOS'!$C$8:$D$160,2,FALSE),"")</f>
        <v/>
      </c>
      <c r="AI173" s="14">
        <v>12.820000000000199</v>
      </c>
      <c r="AJ173" s="14" t="str">
        <f>IFERROR(VLOOKUP(AI173,'CRUCE RIESGOS'!$C$8:$D$160,2,FALSE),"")</f>
        <v/>
      </c>
      <c r="AK173" s="14">
        <v>13.820000000000199</v>
      </c>
      <c r="AL173" s="14" t="str">
        <f>IFERROR(VLOOKUP(AK173,'CRUCE RIESGOS'!$C$8:$D$160,2,FALSE),"")</f>
        <v/>
      </c>
      <c r="AM173" s="14">
        <v>14.8200000000003</v>
      </c>
      <c r="AN173" s="14" t="str">
        <f>IFERROR(VLOOKUP(AM173,'CRUCE RIESGOS'!$C$8:$D$160,2,FALSE),"")</f>
        <v/>
      </c>
      <c r="AO173" s="14">
        <v>15.8200000000003</v>
      </c>
      <c r="AP173" s="14" t="str">
        <f>IFERROR(VLOOKUP(AO173,'CRUCE RIESGOS'!$C$8:$D$160,2,FALSE),"")</f>
        <v/>
      </c>
      <c r="AQ173" s="14">
        <v>16.820000000000299</v>
      </c>
      <c r="AR173" s="14" t="str">
        <f>IFERROR(VLOOKUP(AQ173,'CRUCE RIESGOS'!$C$8:$D$160,2,FALSE),"")</f>
        <v/>
      </c>
      <c r="AS173" s="14">
        <v>17.820000000000299</v>
      </c>
      <c r="AT173" s="14" t="str">
        <f>IFERROR(VLOOKUP(AS173,'CRUCE RIESGOS'!$C$8:$D$160,2,FALSE),"")</f>
        <v/>
      </c>
      <c r="AU173" s="14">
        <v>18.820000000000299</v>
      </c>
      <c r="AV173" s="14" t="str">
        <f>IFERROR(VLOOKUP(AU173,'CRUCE RIESGOS'!$C$8:$D$160,2,FALSE),"")</f>
        <v/>
      </c>
      <c r="AW173" s="14">
        <v>19.820000000000402</v>
      </c>
      <c r="AX173" s="14" t="str">
        <f>IFERROR(VLOOKUP(AW173,'CRUCE RIESGOS'!$C$8:$D$160,2,FALSE),"")</f>
        <v/>
      </c>
      <c r="AY173" s="14">
        <v>20.820000000000402</v>
      </c>
      <c r="AZ173" s="14" t="str">
        <f>IFERROR(VLOOKUP(AY173,'CRUCE RIESGOS'!$C$8:$D$160,2,FALSE),"")</f>
        <v/>
      </c>
      <c r="BA173" s="14">
        <v>21.820000000000402</v>
      </c>
      <c r="BB173" s="14" t="str">
        <f>IFERROR(VLOOKUP(BA173,'CRUCE RIESGOS'!$C$8:$D$160,2,FALSE),"")</f>
        <v/>
      </c>
      <c r="BC173" s="14">
        <v>22.820000000000402</v>
      </c>
      <c r="BD173" s="14" t="str">
        <f>IFERROR(VLOOKUP(BC173,'CRUCE RIESGOS'!$C$8:$D$160,2,FALSE),"")</f>
        <v/>
      </c>
      <c r="BE173" s="14">
        <v>23.820000000000402</v>
      </c>
      <c r="BF173" s="14" t="str">
        <f>IFERROR(VLOOKUP(BE173,'CRUCE RIESGOS'!$C$8:$D$160,2,FALSE),"")</f>
        <v/>
      </c>
      <c r="BG173" s="14">
        <v>24.820000000000501</v>
      </c>
      <c r="BH173" s="14" t="str">
        <f>IFERROR(VLOOKUP(BG173,'CRUCE RIESGOS'!$C$8:$D$160,2,FALSE),"")</f>
        <v/>
      </c>
      <c r="BI173" s="14">
        <v>25.820000000000501</v>
      </c>
      <c r="BJ173" s="14" t="str">
        <f>IFERROR(VLOOKUP(BI173,'CRUCE RIESGOS'!$C$8:$D$160,2,FALSE),"")</f>
        <v/>
      </c>
    </row>
    <row r="174" spans="13:62" x14ac:dyDescent="0.3">
      <c r="N174" s="14" t="str">
        <f t="shared" si="17"/>
        <v/>
      </c>
      <c r="P174" s="14" t="str">
        <f>IF(P175&lt;&gt;""," -R","")</f>
        <v/>
      </c>
      <c r="R174" s="14" t="str">
        <f>IF(R175&lt;&gt;""," -R","")</f>
        <v/>
      </c>
      <c r="T174" s="14" t="str">
        <f>IF(T175&lt;&gt;""," -R","")</f>
        <v/>
      </c>
      <c r="V174" s="14" t="str">
        <f>IF(V175&lt;&gt;""," -R","")</f>
        <v/>
      </c>
      <c r="X174" s="14" t="str">
        <f>IF(X175&lt;&gt;""," -R","")</f>
        <v/>
      </c>
      <c r="Z174" s="14" t="str">
        <f>IF(Z175&lt;&gt;""," -R","")</f>
        <v/>
      </c>
      <c r="AB174" s="14" t="str">
        <f>IF(AB175&lt;&gt;""," -R","")</f>
        <v/>
      </c>
      <c r="AD174" s="14" t="str">
        <f>IF(AD175&lt;&gt;""," -R","")</f>
        <v/>
      </c>
      <c r="AF174" s="14" t="str">
        <f t="shared" si="18"/>
        <v/>
      </c>
      <c r="AH174" s="14" t="str">
        <f t="shared" si="19"/>
        <v/>
      </c>
      <c r="AJ174" s="14" t="str">
        <f t="shared" si="20"/>
        <v/>
      </c>
      <c r="AL174" s="14" t="str">
        <f t="shared" si="21"/>
        <v/>
      </c>
      <c r="AN174" s="14" t="str">
        <f t="shared" si="22"/>
        <v/>
      </c>
      <c r="AP174" s="14" t="str">
        <f t="shared" si="23"/>
        <v/>
      </c>
      <c r="AR174" s="14" t="str">
        <f t="shared" si="24"/>
        <v/>
      </c>
      <c r="AT174" s="14" t="str">
        <f t="shared" si="25"/>
        <v/>
      </c>
      <c r="AV174" s="14" t="str">
        <f t="shared" si="26"/>
        <v/>
      </c>
      <c r="AX174" s="14" t="str">
        <f t="shared" si="27"/>
        <v/>
      </c>
      <c r="AZ174" s="14" t="str">
        <f t="shared" si="28"/>
        <v/>
      </c>
      <c r="BB174" s="14" t="str">
        <f t="shared" si="29"/>
        <v/>
      </c>
      <c r="BD174" s="14" t="str">
        <f t="shared" si="30"/>
        <v/>
      </c>
      <c r="BF174" s="14" t="str">
        <f t="shared" si="31"/>
        <v/>
      </c>
      <c r="BH174" s="14" t="str">
        <f t="shared" si="32"/>
        <v/>
      </c>
      <c r="BJ174" s="14" t="str">
        <f t="shared" si="33"/>
        <v/>
      </c>
    </row>
    <row r="175" spans="13:62" x14ac:dyDescent="0.3">
      <c r="M175" s="14">
        <v>1.83</v>
      </c>
      <c r="N175" s="14" t="str">
        <f>IFERROR(VLOOKUP(M175,'CRUCE RIESGOS'!$C$8:$D$160,2,FALSE),"")</f>
        <v/>
      </c>
      <c r="O175" s="14">
        <v>2.8300000000000201</v>
      </c>
      <c r="P175" s="14" t="str">
        <f>IFERROR(VLOOKUP(O175,'CRUCE RIESGOS'!$C$8:$D$160,2,FALSE),"")</f>
        <v/>
      </c>
      <c r="Q175" s="14">
        <v>3.83000000000004</v>
      </c>
      <c r="R175" s="14" t="str">
        <f>IFERROR(VLOOKUP(Q175,'CRUCE RIESGOS'!$C$8:$D$160,2,FALSE),"")</f>
        <v/>
      </c>
      <c r="S175" s="14">
        <v>4.8300000000000596</v>
      </c>
      <c r="T175" s="14" t="str">
        <f>IFERROR(VLOOKUP(S175,'CRUCE RIESGOS'!$C$8:$D$160,2,FALSE),"")</f>
        <v/>
      </c>
      <c r="U175" s="14">
        <v>5.83000000000008</v>
      </c>
      <c r="V175" s="14" t="str">
        <f>IFERROR(VLOOKUP(U175,'CRUCE RIESGOS'!$C$8:$D$160,2,FALSE),"")</f>
        <v/>
      </c>
      <c r="W175" s="14">
        <v>6.8300000000001004</v>
      </c>
      <c r="X175" s="14" t="str">
        <f>IFERROR(VLOOKUP(W175,'CRUCE RIESGOS'!$C$8:$D$160,2,FALSE),"")</f>
        <v/>
      </c>
      <c r="Y175" s="14">
        <v>7.83000000000012</v>
      </c>
      <c r="Z175" s="14" t="str">
        <f>IFERROR(VLOOKUP(Y175,'CRUCE RIESGOS'!$C$8:$D$160,2,FALSE),"")</f>
        <v/>
      </c>
      <c r="AA175" s="14">
        <v>8.8300000000001404</v>
      </c>
      <c r="AB175" s="14" t="str">
        <f>IFERROR(VLOOKUP(AA175,'CRUCE RIESGOS'!$C$8:$D$160,2,FALSE),"")</f>
        <v/>
      </c>
      <c r="AC175" s="14">
        <v>9.8300000000001599</v>
      </c>
      <c r="AD175" s="14" t="str">
        <f>IFERROR(VLOOKUP(AC175,'CRUCE RIESGOS'!$C$8:$D$160,2,FALSE),"")</f>
        <v/>
      </c>
      <c r="AE175" s="14">
        <v>10.830000000000201</v>
      </c>
      <c r="AF175" s="14" t="str">
        <f>IFERROR(VLOOKUP(AE175,'CRUCE RIESGOS'!$C$8:$D$160,2,FALSE),"")</f>
        <v/>
      </c>
      <c r="AG175" s="14">
        <v>11.830000000000201</v>
      </c>
      <c r="AH175" s="14" t="str">
        <f>IFERROR(VLOOKUP(AG175,'CRUCE RIESGOS'!$C$8:$D$160,2,FALSE),"")</f>
        <v/>
      </c>
      <c r="AI175" s="14">
        <v>12.830000000000201</v>
      </c>
      <c r="AJ175" s="14" t="str">
        <f>IFERROR(VLOOKUP(AI175,'CRUCE RIESGOS'!$C$8:$D$160,2,FALSE),"")</f>
        <v/>
      </c>
      <c r="AK175" s="14">
        <v>13.830000000000201</v>
      </c>
      <c r="AL175" s="14" t="str">
        <f>IFERROR(VLOOKUP(AK175,'CRUCE RIESGOS'!$C$8:$D$160,2,FALSE),"")</f>
        <v/>
      </c>
      <c r="AM175" s="14">
        <v>14.8300000000003</v>
      </c>
      <c r="AN175" s="14" t="str">
        <f>IFERROR(VLOOKUP(AM175,'CRUCE RIESGOS'!$C$8:$D$160,2,FALSE),"")</f>
        <v/>
      </c>
      <c r="AO175" s="14">
        <v>15.8300000000003</v>
      </c>
      <c r="AP175" s="14" t="str">
        <f>IFERROR(VLOOKUP(AO175,'CRUCE RIESGOS'!$C$8:$D$160,2,FALSE),"")</f>
        <v/>
      </c>
      <c r="AQ175" s="14">
        <v>16.8300000000003</v>
      </c>
      <c r="AR175" s="14" t="str">
        <f>IFERROR(VLOOKUP(AQ175,'CRUCE RIESGOS'!$C$8:$D$160,2,FALSE),"")</f>
        <v/>
      </c>
      <c r="AS175" s="14">
        <v>17.8300000000003</v>
      </c>
      <c r="AT175" s="14" t="str">
        <f>IFERROR(VLOOKUP(AS175,'CRUCE RIESGOS'!$C$8:$D$160,2,FALSE),"")</f>
        <v/>
      </c>
      <c r="AU175" s="14">
        <v>18.8300000000003</v>
      </c>
      <c r="AV175" s="14" t="str">
        <f>IFERROR(VLOOKUP(AU175,'CRUCE RIESGOS'!$C$8:$D$160,2,FALSE),"")</f>
        <v/>
      </c>
      <c r="AW175" s="14">
        <v>19.8300000000004</v>
      </c>
      <c r="AX175" s="14" t="str">
        <f>IFERROR(VLOOKUP(AW175,'CRUCE RIESGOS'!$C$8:$D$160,2,FALSE),"")</f>
        <v/>
      </c>
      <c r="AY175" s="14">
        <v>20.8300000000004</v>
      </c>
      <c r="AZ175" s="14" t="str">
        <f>IFERROR(VLOOKUP(AY175,'CRUCE RIESGOS'!$C$8:$D$160,2,FALSE),"")</f>
        <v/>
      </c>
      <c r="BA175" s="14">
        <v>21.8300000000004</v>
      </c>
      <c r="BB175" s="14" t="str">
        <f>IFERROR(VLOOKUP(BA175,'CRUCE RIESGOS'!$C$8:$D$160,2,FALSE),"")</f>
        <v/>
      </c>
      <c r="BC175" s="14">
        <v>22.8300000000004</v>
      </c>
      <c r="BD175" s="14" t="str">
        <f>IFERROR(VLOOKUP(BC175,'CRUCE RIESGOS'!$C$8:$D$160,2,FALSE),"")</f>
        <v/>
      </c>
      <c r="BE175" s="14">
        <v>23.8300000000004</v>
      </c>
      <c r="BF175" s="14" t="str">
        <f>IFERROR(VLOOKUP(BE175,'CRUCE RIESGOS'!$C$8:$D$160,2,FALSE),"")</f>
        <v/>
      </c>
      <c r="BG175" s="14">
        <v>24.830000000000499</v>
      </c>
      <c r="BH175" s="14" t="str">
        <f>IFERROR(VLOOKUP(BG175,'CRUCE RIESGOS'!$C$8:$D$160,2,FALSE),"")</f>
        <v/>
      </c>
      <c r="BI175" s="14">
        <v>25.830000000000499</v>
      </c>
      <c r="BJ175" s="14" t="str">
        <f>IFERROR(VLOOKUP(BI175,'CRUCE RIESGOS'!$C$8:$D$160,2,FALSE),"")</f>
        <v/>
      </c>
    </row>
    <row r="176" spans="13:62" x14ac:dyDescent="0.3">
      <c r="N176" s="14" t="str">
        <f t="shared" si="17"/>
        <v/>
      </c>
      <c r="P176" s="14" t="str">
        <f>IF(P177&lt;&gt;""," -R","")</f>
        <v/>
      </c>
      <c r="R176" s="14" t="str">
        <f>IF(R177&lt;&gt;""," -R","")</f>
        <v/>
      </c>
      <c r="T176" s="14" t="str">
        <f>IF(T177&lt;&gt;""," -R","")</f>
        <v/>
      </c>
      <c r="V176" s="14" t="str">
        <f>IF(V177&lt;&gt;""," -R","")</f>
        <v/>
      </c>
      <c r="X176" s="14" t="str">
        <f>IF(X177&lt;&gt;""," -R","")</f>
        <v/>
      </c>
      <c r="Z176" s="14" t="str">
        <f>IF(Z177&lt;&gt;""," -R","")</f>
        <v/>
      </c>
      <c r="AB176" s="14" t="str">
        <f>IF(AB177&lt;&gt;""," -R","")</f>
        <v/>
      </c>
      <c r="AD176" s="14" t="str">
        <f>IF(AD177&lt;&gt;""," -R","")</f>
        <v/>
      </c>
      <c r="AF176" s="14" t="str">
        <f t="shared" si="18"/>
        <v/>
      </c>
      <c r="AH176" s="14" t="str">
        <f t="shared" si="19"/>
        <v/>
      </c>
      <c r="AJ176" s="14" t="str">
        <f t="shared" si="20"/>
        <v/>
      </c>
      <c r="AL176" s="14" t="str">
        <f t="shared" si="21"/>
        <v/>
      </c>
      <c r="AN176" s="14" t="str">
        <f t="shared" si="22"/>
        <v/>
      </c>
      <c r="AP176" s="14" t="str">
        <f t="shared" si="23"/>
        <v/>
      </c>
      <c r="AR176" s="14" t="str">
        <f t="shared" si="24"/>
        <v/>
      </c>
      <c r="AT176" s="14" t="str">
        <f t="shared" si="25"/>
        <v/>
      </c>
      <c r="AV176" s="14" t="str">
        <f t="shared" si="26"/>
        <v/>
      </c>
      <c r="AX176" s="14" t="str">
        <f t="shared" si="27"/>
        <v/>
      </c>
      <c r="AZ176" s="14" t="str">
        <f t="shared" si="28"/>
        <v/>
      </c>
      <c r="BB176" s="14" t="str">
        <f t="shared" si="29"/>
        <v/>
      </c>
      <c r="BD176" s="14" t="str">
        <f t="shared" si="30"/>
        <v/>
      </c>
      <c r="BF176" s="14" t="str">
        <f t="shared" si="31"/>
        <v/>
      </c>
      <c r="BH176" s="14" t="str">
        <f t="shared" si="32"/>
        <v/>
      </c>
      <c r="BJ176" s="14" t="str">
        <f t="shared" si="33"/>
        <v/>
      </c>
    </row>
    <row r="177" spans="13:62" x14ac:dyDescent="0.3">
      <c r="M177" s="14">
        <v>1.84</v>
      </c>
      <c r="N177" s="14" t="str">
        <f>IFERROR(VLOOKUP(M177,'CRUCE RIESGOS'!$C$8:$D$160,2,FALSE),"")</f>
        <v/>
      </c>
      <c r="O177" s="14">
        <v>2.8400000000000198</v>
      </c>
      <c r="P177" s="14" t="str">
        <f>IFERROR(VLOOKUP(O177,'CRUCE RIESGOS'!$C$8:$D$160,2,FALSE),"")</f>
        <v/>
      </c>
      <c r="Q177" s="14">
        <v>3.8400000000000398</v>
      </c>
      <c r="R177" s="14" t="str">
        <f>IFERROR(VLOOKUP(Q177,'CRUCE RIESGOS'!$C$8:$D$160,2,FALSE),"")</f>
        <v/>
      </c>
      <c r="S177" s="14">
        <v>4.8400000000000603</v>
      </c>
      <c r="T177" s="14" t="str">
        <f>IFERROR(VLOOKUP(S177,'CRUCE RIESGOS'!$C$8:$D$160,2,FALSE),"")</f>
        <v/>
      </c>
      <c r="U177" s="14">
        <v>5.8400000000000798</v>
      </c>
      <c r="V177" s="14" t="str">
        <f>IFERROR(VLOOKUP(U177,'CRUCE RIESGOS'!$C$8:$D$160,2,FALSE),"")</f>
        <v/>
      </c>
      <c r="W177" s="14">
        <v>6.8400000000001002</v>
      </c>
      <c r="X177" s="14" t="str">
        <f>IFERROR(VLOOKUP(W177,'CRUCE RIESGOS'!$C$8:$D$160,2,FALSE),"")</f>
        <v/>
      </c>
      <c r="Y177" s="14">
        <v>7.8400000000001198</v>
      </c>
      <c r="Z177" s="14" t="str">
        <f>IFERROR(VLOOKUP(Y177,'CRUCE RIESGOS'!$C$8:$D$160,2,FALSE),"")</f>
        <v/>
      </c>
      <c r="AA177" s="14">
        <v>8.8400000000001402</v>
      </c>
      <c r="AB177" s="14" t="str">
        <f>IFERROR(VLOOKUP(AA177,'CRUCE RIESGOS'!$C$8:$D$160,2,FALSE),"")</f>
        <v/>
      </c>
      <c r="AC177" s="14">
        <v>9.8400000000001597</v>
      </c>
      <c r="AD177" s="14" t="str">
        <f>IFERROR(VLOOKUP(AC177,'CRUCE RIESGOS'!$C$8:$D$160,2,FALSE),"")</f>
        <v/>
      </c>
      <c r="AE177" s="14">
        <v>10.840000000000201</v>
      </c>
      <c r="AF177" s="14" t="str">
        <f>IFERROR(VLOOKUP(AE177,'CRUCE RIESGOS'!$C$8:$D$160,2,FALSE),"")</f>
        <v/>
      </c>
      <c r="AG177" s="14">
        <v>11.840000000000201</v>
      </c>
      <c r="AH177" s="14" t="str">
        <f>IFERROR(VLOOKUP(AG177,'CRUCE RIESGOS'!$C$8:$D$160,2,FALSE),"")</f>
        <v/>
      </c>
      <c r="AI177" s="14">
        <v>12.840000000000201</v>
      </c>
      <c r="AJ177" s="14" t="str">
        <f>IFERROR(VLOOKUP(AI177,'CRUCE RIESGOS'!$C$8:$D$160,2,FALSE),"")</f>
        <v/>
      </c>
      <c r="AK177" s="14">
        <v>13.840000000000201</v>
      </c>
      <c r="AL177" s="14" t="str">
        <f>IFERROR(VLOOKUP(AK177,'CRUCE RIESGOS'!$C$8:$D$160,2,FALSE),"")</f>
        <v/>
      </c>
      <c r="AM177" s="14">
        <v>14.8400000000003</v>
      </c>
      <c r="AN177" s="14" t="str">
        <f>IFERROR(VLOOKUP(AM177,'CRUCE RIESGOS'!$C$8:$D$160,2,FALSE),"")</f>
        <v/>
      </c>
      <c r="AO177" s="14">
        <v>15.8400000000003</v>
      </c>
      <c r="AP177" s="14" t="str">
        <f>IFERROR(VLOOKUP(AO177,'CRUCE RIESGOS'!$C$8:$D$160,2,FALSE),"")</f>
        <v/>
      </c>
      <c r="AQ177" s="14">
        <v>16.840000000000298</v>
      </c>
      <c r="AR177" s="14" t="str">
        <f>IFERROR(VLOOKUP(AQ177,'CRUCE RIESGOS'!$C$8:$D$160,2,FALSE),"")</f>
        <v/>
      </c>
      <c r="AS177" s="14">
        <v>17.840000000000298</v>
      </c>
      <c r="AT177" s="14" t="str">
        <f>IFERROR(VLOOKUP(AS177,'CRUCE RIESGOS'!$C$8:$D$160,2,FALSE),"")</f>
        <v/>
      </c>
      <c r="AU177" s="14">
        <v>18.840000000000298</v>
      </c>
      <c r="AV177" s="14" t="str">
        <f>IFERROR(VLOOKUP(AU177,'CRUCE RIESGOS'!$C$8:$D$160,2,FALSE),"")</f>
        <v/>
      </c>
      <c r="AW177" s="14">
        <v>19.840000000000401</v>
      </c>
      <c r="AX177" s="14" t="str">
        <f>IFERROR(VLOOKUP(AW177,'CRUCE RIESGOS'!$C$8:$D$160,2,FALSE),"")</f>
        <v/>
      </c>
      <c r="AY177" s="14">
        <v>20.840000000000401</v>
      </c>
      <c r="AZ177" s="14" t="str">
        <f>IFERROR(VLOOKUP(AY177,'CRUCE RIESGOS'!$C$8:$D$160,2,FALSE),"")</f>
        <v/>
      </c>
      <c r="BA177" s="14">
        <v>21.840000000000401</v>
      </c>
      <c r="BB177" s="14" t="str">
        <f>IFERROR(VLOOKUP(BA177,'CRUCE RIESGOS'!$C$8:$D$160,2,FALSE),"")</f>
        <v/>
      </c>
      <c r="BC177" s="14">
        <v>22.840000000000401</v>
      </c>
      <c r="BD177" s="14" t="str">
        <f>IFERROR(VLOOKUP(BC177,'CRUCE RIESGOS'!$C$8:$D$160,2,FALSE),"")</f>
        <v/>
      </c>
      <c r="BE177" s="14">
        <v>23.840000000000401</v>
      </c>
      <c r="BF177" s="14" t="str">
        <f>IFERROR(VLOOKUP(BE177,'CRUCE RIESGOS'!$C$8:$D$160,2,FALSE),"")</f>
        <v/>
      </c>
      <c r="BG177" s="14">
        <v>24.840000000000501</v>
      </c>
      <c r="BH177" s="14" t="str">
        <f>IFERROR(VLOOKUP(BG177,'CRUCE RIESGOS'!$C$8:$D$160,2,FALSE),"")</f>
        <v/>
      </c>
      <c r="BI177" s="14">
        <v>25.840000000000501</v>
      </c>
      <c r="BJ177" s="14" t="str">
        <f>IFERROR(VLOOKUP(BI177,'CRUCE RIESGOS'!$C$8:$D$160,2,FALSE),"")</f>
        <v/>
      </c>
    </row>
    <row r="178" spans="13:62" x14ac:dyDescent="0.3">
      <c r="N178" s="14" t="str">
        <f t="shared" si="17"/>
        <v/>
      </c>
      <c r="P178" s="14" t="str">
        <f>IF(P179&lt;&gt;""," -R","")</f>
        <v/>
      </c>
      <c r="R178" s="14" t="str">
        <f>IF(R179&lt;&gt;""," -R","")</f>
        <v/>
      </c>
      <c r="T178" s="14" t="str">
        <f>IF(T179&lt;&gt;""," -R","")</f>
        <v/>
      </c>
      <c r="V178" s="14" t="str">
        <f>IF(V179&lt;&gt;""," -R","")</f>
        <v/>
      </c>
      <c r="X178" s="14" t="str">
        <f>IF(X179&lt;&gt;""," -R","")</f>
        <v/>
      </c>
      <c r="Z178" s="14" t="str">
        <f>IF(Z179&lt;&gt;""," -R","")</f>
        <v/>
      </c>
      <c r="AB178" s="14" t="str">
        <f>IF(AB179&lt;&gt;""," -R","")</f>
        <v/>
      </c>
      <c r="AD178" s="14" t="str">
        <f>IF(AD179&lt;&gt;""," -R","")</f>
        <v/>
      </c>
      <c r="AF178" s="14" t="str">
        <f t="shared" si="18"/>
        <v/>
      </c>
      <c r="AH178" s="14" t="str">
        <f t="shared" si="19"/>
        <v/>
      </c>
      <c r="AJ178" s="14" t="str">
        <f t="shared" si="20"/>
        <v/>
      </c>
      <c r="AL178" s="14" t="str">
        <f t="shared" si="21"/>
        <v/>
      </c>
      <c r="AN178" s="14" t="str">
        <f t="shared" si="22"/>
        <v/>
      </c>
      <c r="AP178" s="14" t="str">
        <f t="shared" si="23"/>
        <v/>
      </c>
      <c r="AR178" s="14" t="str">
        <f t="shared" si="24"/>
        <v/>
      </c>
      <c r="AT178" s="14" t="str">
        <f t="shared" si="25"/>
        <v/>
      </c>
      <c r="AV178" s="14" t="str">
        <f t="shared" si="26"/>
        <v/>
      </c>
      <c r="AX178" s="14" t="str">
        <f t="shared" si="27"/>
        <v/>
      </c>
      <c r="AZ178" s="14" t="str">
        <f t="shared" si="28"/>
        <v/>
      </c>
      <c r="BB178" s="14" t="str">
        <f t="shared" si="29"/>
        <v/>
      </c>
      <c r="BD178" s="14" t="str">
        <f t="shared" si="30"/>
        <v/>
      </c>
      <c r="BF178" s="14" t="str">
        <f t="shared" si="31"/>
        <v/>
      </c>
      <c r="BH178" s="14" t="str">
        <f t="shared" si="32"/>
        <v/>
      </c>
      <c r="BJ178" s="14" t="str">
        <f t="shared" si="33"/>
        <v/>
      </c>
    </row>
    <row r="179" spans="13:62" x14ac:dyDescent="0.3">
      <c r="M179" s="14">
        <v>1.85</v>
      </c>
      <c r="N179" s="14" t="str">
        <f>IFERROR(VLOOKUP(M179,'CRUCE RIESGOS'!$C$8:$D$160,2,FALSE),"")</f>
        <v/>
      </c>
      <c r="O179" s="14">
        <v>2.8500000000000201</v>
      </c>
      <c r="P179" s="14" t="str">
        <f>IFERROR(VLOOKUP(O179,'CRUCE RIESGOS'!$C$8:$D$160,2,FALSE),"")</f>
        <v/>
      </c>
      <c r="Q179" s="14">
        <v>3.8500000000000401</v>
      </c>
      <c r="R179" s="14" t="str">
        <f>IFERROR(VLOOKUP(Q179,'CRUCE RIESGOS'!$C$8:$D$160,2,FALSE),"")</f>
        <v/>
      </c>
      <c r="S179" s="14">
        <v>4.85000000000006</v>
      </c>
      <c r="T179" s="14" t="str">
        <f>IFERROR(VLOOKUP(S179,'CRUCE RIESGOS'!$C$8:$D$160,2,FALSE),"")</f>
        <v/>
      </c>
      <c r="U179" s="14">
        <v>5.8500000000000796</v>
      </c>
      <c r="V179" s="14" t="str">
        <f>IFERROR(VLOOKUP(U179,'CRUCE RIESGOS'!$C$8:$D$160,2,FALSE),"")</f>
        <v/>
      </c>
      <c r="W179" s="14">
        <v>6.8500000000001</v>
      </c>
      <c r="X179" s="14" t="str">
        <f>IFERROR(VLOOKUP(W179,'CRUCE RIESGOS'!$C$8:$D$160,2,FALSE),"")</f>
        <v/>
      </c>
      <c r="Y179" s="14">
        <v>7.8500000000001204</v>
      </c>
      <c r="Z179" s="14" t="str">
        <f>IFERROR(VLOOKUP(Y179,'CRUCE RIESGOS'!$C$8:$D$160,2,FALSE),"")</f>
        <v/>
      </c>
      <c r="AA179" s="14">
        <v>8.85000000000014</v>
      </c>
      <c r="AB179" s="14" t="str">
        <f>IFERROR(VLOOKUP(AA179,'CRUCE RIESGOS'!$C$8:$D$160,2,FALSE),"")</f>
        <v/>
      </c>
      <c r="AC179" s="14">
        <v>9.8500000000001595</v>
      </c>
      <c r="AD179" s="14" t="str">
        <f>IFERROR(VLOOKUP(AC179,'CRUCE RIESGOS'!$C$8:$D$160,2,FALSE),"")</f>
        <v/>
      </c>
      <c r="AE179" s="14">
        <v>10.8500000000002</v>
      </c>
      <c r="AF179" s="14" t="str">
        <f>IFERROR(VLOOKUP(AE179,'CRUCE RIESGOS'!$C$8:$D$160,2,FALSE),"")</f>
        <v/>
      </c>
      <c r="AG179" s="14">
        <v>11.8500000000002</v>
      </c>
      <c r="AH179" s="14" t="str">
        <f>IFERROR(VLOOKUP(AG179,'CRUCE RIESGOS'!$C$8:$D$160,2,FALSE),"")</f>
        <v/>
      </c>
      <c r="AI179" s="14">
        <v>12.8500000000002</v>
      </c>
      <c r="AJ179" s="14" t="str">
        <f>IFERROR(VLOOKUP(AI179,'CRUCE RIESGOS'!$C$8:$D$160,2,FALSE),"")</f>
        <v/>
      </c>
      <c r="AK179" s="14">
        <v>13.8500000000002</v>
      </c>
      <c r="AL179" s="14" t="str">
        <f>IFERROR(VLOOKUP(AK179,'CRUCE RIESGOS'!$C$8:$D$160,2,FALSE),"")</f>
        <v/>
      </c>
      <c r="AM179" s="14">
        <v>14.8500000000003</v>
      </c>
      <c r="AN179" s="14" t="str">
        <f>IFERROR(VLOOKUP(AM179,'CRUCE RIESGOS'!$C$8:$D$160,2,FALSE),"")</f>
        <v/>
      </c>
      <c r="AO179" s="14">
        <v>15.8500000000003</v>
      </c>
      <c r="AP179" s="14" t="str">
        <f>IFERROR(VLOOKUP(AO179,'CRUCE RIESGOS'!$C$8:$D$160,2,FALSE),"")</f>
        <v/>
      </c>
      <c r="AQ179" s="14">
        <v>16.8500000000003</v>
      </c>
      <c r="AR179" s="14" t="str">
        <f>IFERROR(VLOOKUP(AQ179,'CRUCE RIESGOS'!$C$8:$D$160,2,FALSE),"")</f>
        <v/>
      </c>
      <c r="AS179" s="14">
        <v>17.8500000000003</v>
      </c>
      <c r="AT179" s="14" t="str">
        <f>IFERROR(VLOOKUP(AS179,'CRUCE RIESGOS'!$C$8:$D$160,2,FALSE),"")</f>
        <v/>
      </c>
      <c r="AU179" s="14">
        <v>18.8500000000003</v>
      </c>
      <c r="AV179" s="14" t="str">
        <f>IFERROR(VLOOKUP(AU179,'CRUCE RIESGOS'!$C$8:$D$160,2,FALSE),"")</f>
        <v/>
      </c>
      <c r="AW179" s="14">
        <v>19.850000000000399</v>
      </c>
      <c r="AX179" s="14" t="str">
        <f>IFERROR(VLOOKUP(AW179,'CRUCE RIESGOS'!$C$8:$D$160,2,FALSE),"")</f>
        <v/>
      </c>
      <c r="AY179" s="14">
        <v>20.850000000000399</v>
      </c>
      <c r="AZ179" s="14" t="str">
        <f>IFERROR(VLOOKUP(AY179,'CRUCE RIESGOS'!$C$8:$D$160,2,FALSE),"")</f>
        <v/>
      </c>
      <c r="BA179" s="14">
        <v>21.850000000000399</v>
      </c>
      <c r="BB179" s="14" t="str">
        <f>IFERROR(VLOOKUP(BA179,'CRUCE RIESGOS'!$C$8:$D$160,2,FALSE),"")</f>
        <v/>
      </c>
      <c r="BC179" s="14">
        <v>22.850000000000399</v>
      </c>
      <c r="BD179" s="14" t="str">
        <f>IFERROR(VLOOKUP(BC179,'CRUCE RIESGOS'!$C$8:$D$160,2,FALSE),"")</f>
        <v/>
      </c>
      <c r="BE179" s="14">
        <v>23.850000000000399</v>
      </c>
      <c r="BF179" s="14" t="str">
        <f>IFERROR(VLOOKUP(BE179,'CRUCE RIESGOS'!$C$8:$D$160,2,FALSE),"")</f>
        <v/>
      </c>
      <c r="BG179" s="14">
        <v>24.850000000000499</v>
      </c>
      <c r="BH179" s="14" t="str">
        <f>IFERROR(VLOOKUP(BG179,'CRUCE RIESGOS'!$C$8:$D$160,2,FALSE),"")</f>
        <v/>
      </c>
      <c r="BI179" s="14">
        <v>25.850000000000499</v>
      </c>
      <c r="BJ179" s="14" t="str">
        <f>IFERROR(VLOOKUP(BI179,'CRUCE RIESGOS'!$C$8:$D$160,2,FALSE),"")</f>
        <v/>
      </c>
    </row>
    <row r="180" spans="13:62" x14ac:dyDescent="0.3">
      <c r="N180" s="14" t="str">
        <f t="shared" si="17"/>
        <v/>
      </c>
      <c r="P180" s="14" t="str">
        <f>IF(P181&lt;&gt;""," -R","")</f>
        <v/>
      </c>
      <c r="R180" s="14" t="str">
        <f>IF(R181&lt;&gt;""," -R","")</f>
        <v/>
      </c>
      <c r="T180" s="14" t="str">
        <f>IF(T181&lt;&gt;""," -R","")</f>
        <v/>
      </c>
      <c r="V180" s="14" t="str">
        <f>IF(V181&lt;&gt;""," -R","")</f>
        <v/>
      </c>
      <c r="X180" s="14" t="str">
        <f>IF(X181&lt;&gt;""," -R","")</f>
        <v/>
      </c>
      <c r="Z180" s="14" t="str">
        <f>IF(Z181&lt;&gt;""," -R","")</f>
        <v/>
      </c>
      <c r="AB180" s="14" t="str">
        <f>IF(AB181&lt;&gt;""," -R","")</f>
        <v/>
      </c>
      <c r="AD180" s="14" t="str">
        <f>IF(AD181&lt;&gt;""," -R","")</f>
        <v/>
      </c>
      <c r="AF180" s="14" t="str">
        <f t="shared" si="18"/>
        <v/>
      </c>
      <c r="AH180" s="14" t="str">
        <f t="shared" si="19"/>
        <v/>
      </c>
      <c r="AJ180" s="14" t="str">
        <f t="shared" si="20"/>
        <v/>
      </c>
      <c r="AL180" s="14" t="str">
        <f t="shared" si="21"/>
        <v/>
      </c>
      <c r="AN180" s="14" t="str">
        <f t="shared" si="22"/>
        <v/>
      </c>
      <c r="AP180" s="14" t="str">
        <f t="shared" si="23"/>
        <v/>
      </c>
      <c r="AR180" s="14" t="str">
        <f t="shared" si="24"/>
        <v/>
      </c>
      <c r="AT180" s="14" t="str">
        <f t="shared" si="25"/>
        <v/>
      </c>
      <c r="AV180" s="14" t="str">
        <f t="shared" si="26"/>
        <v/>
      </c>
      <c r="AX180" s="14" t="str">
        <f t="shared" si="27"/>
        <v/>
      </c>
      <c r="AZ180" s="14" t="str">
        <f t="shared" si="28"/>
        <v/>
      </c>
      <c r="BB180" s="14" t="str">
        <f t="shared" si="29"/>
        <v/>
      </c>
      <c r="BD180" s="14" t="str">
        <f t="shared" si="30"/>
        <v/>
      </c>
      <c r="BF180" s="14" t="str">
        <f t="shared" si="31"/>
        <v/>
      </c>
      <c r="BH180" s="14" t="str">
        <f t="shared" si="32"/>
        <v/>
      </c>
      <c r="BJ180" s="14" t="str">
        <f t="shared" si="33"/>
        <v/>
      </c>
    </row>
    <row r="181" spans="13:62" x14ac:dyDescent="0.3">
      <c r="M181" s="14">
        <v>1.86</v>
      </c>
      <c r="N181" s="14" t="str">
        <f>IFERROR(VLOOKUP(M181,'CRUCE RIESGOS'!$C$8:$D$160,2,FALSE),"")</f>
        <v/>
      </c>
      <c r="O181" s="14">
        <v>2.8600000000000199</v>
      </c>
      <c r="P181" s="14" t="str">
        <f>IFERROR(VLOOKUP(O181,'CRUCE RIESGOS'!$C$8:$D$160,2,FALSE),"")</f>
        <v/>
      </c>
      <c r="Q181" s="14">
        <v>3.8600000000000398</v>
      </c>
      <c r="R181" s="14" t="str">
        <f>IFERROR(VLOOKUP(Q181,'CRUCE RIESGOS'!$C$8:$D$160,2,FALSE),"")</f>
        <v/>
      </c>
      <c r="S181" s="14">
        <v>4.8600000000000598</v>
      </c>
      <c r="T181" s="14" t="str">
        <f>IFERROR(VLOOKUP(S181,'CRUCE RIESGOS'!$C$8:$D$160,2,FALSE),"")</f>
        <v/>
      </c>
      <c r="U181" s="14">
        <v>5.8600000000000803</v>
      </c>
      <c r="V181" s="14" t="str">
        <f>IFERROR(VLOOKUP(U181,'CRUCE RIESGOS'!$C$8:$D$160,2,FALSE),"")</f>
        <v/>
      </c>
      <c r="W181" s="14">
        <v>6.8600000000000998</v>
      </c>
      <c r="X181" s="14" t="str">
        <f>IFERROR(VLOOKUP(W181,'CRUCE RIESGOS'!$C$8:$D$160,2,FALSE),"")</f>
        <v/>
      </c>
      <c r="Y181" s="14">
        <v>7.8600000000001202</v>
      </c>
      <c r="Z181" s="14" t="str">
        <f>IFERROR(VLOOKUP(Y181,'CRUCE RIESGOS'!$C$8:$D$160,2,FALSE),"")</f>
        <v/>
      </c>
      <c r="AA181" s="14">
        <v>8.8600000000001398</v>
      </c>
      <c r="AB181" s="14" t="str">
        <f>IFERROR(VLOOKUP(AA181,'CRUCE RIESGOS'!$C$8:$D$160,2,FALSE),"")</f>
        <v/>
      </c>
      <c r="AC181" s="14">
        <v>9.8600000000001593</v>
      </c>
      <c r="AD181" s="14" t="str">
        <f>IFERROR(VLOOKUP(AC181,'CRUCE RIESGOS'!$C$8:$D$160,2,FALSE),"")</f>
        <v/>
      </c>
      <c r="AE181" s="14">
        <v>10.8600000000002</v>
      </c>
      <c r="AF181" s="14" t="str">
        <f>IFERROR(VLOOKUP(AE181,'CRUCE RIESGOS'!$C$8:$D$160,2,FALSE),"")</f>
        <v/>
      </c>
      <c r="AG181" s="14">
        <v>11.8600000000002</v>
      </c>
      <c r="AH181" s="14" t="str">
        <f>IFERROR(VLOOKUP(AG181,'CRUCE RIESGOS'!$C$8:$D$160,2,FALSE),"")</f>
        <v/>
      </c>
      <c r="AI181" s="14">
        <v>12.8600000000002</v>
      </c>
      <c r="AJ181" s="14" t="str">
        <f>IFERROR(VLOOKUP(AI181,'CRUCE RIESGOS'!$C$8:$D$160,2,FALSE),"")</f>
        <v/>
      </c>
      <c r="AK181" s="14">
        <v>13.8600000000002</v>
      </c>
      <c r="AL181" s="14" t="str">
        <f>IFERROR(VLOOKUP(AK181,'CRUCE RIESGOS'!$C$8:$D$160,2,FALSE),"")</f>
        <v/>
      </c>
      <c r="AM181" s="14">
        <v>14.8600000000003</v>
      </c>
      <c r="AN181" s="14" t="str">
        <f>IFERROR(VLOOKUP(AM181,'CRUCE RIESGOS'!$C$8:$D$160,2,FALSE),"")</f>
        <v/>
      </c>
      <c r="AO181" s="14">
        <v>15.8600000000003</v>
      </c>
      <c r="AP181" s="14" t="str">
        <f>IFERROR(VLOOKUP(AO181,'CRUCE RIESGOS'!$C$8:$D$160,2,FALSE),"")</f>
        <v/>
      </c>
      <c r="AQ181" s="14">
        <v>16.860000000000301</v>
      </c>
      <c r="AR181" s="14" t="str">
        <f>IFERROR(VLOOKUP(AQ181,'CRUCE RIESGOS'!$C$8:$D$160,2,FALSE),"")</f>
        <v/>
      </c>
      <c r="AS181" s="14">
        <v>17.860000000000301</v>
      </c>
      <c r="AT181" s="14" t="str">
        <f>IFERROR(VLOOKUP(AS181,'CRUCE RIESGOS'!$C$8:$D$160,2,FALSE),"")</f>
        <v/>
      </c>
      <c r="AU181" s="14">
        <v>18.860000000000301</v>
      </c>
      <c r="AV181" s="14" t="str">
        <f>IFERROR(VLOOKUP(AU181,'CRUCE RIESGOS'!$C$8:$D$160,2,FALSE),"")</f>
        <v/>
      </c>
      <c r="AW181" s="14">
        <v>19.860000000000401</v>
      </c>
      <c r="AX181" s="14" t="str">
        <f>IFERROR(VLOOKUP(AW181,'CRUCE RIESGOS'!$C$8:$D$160,2,FALSE),"")</f>
        <v/>
      </c>
      <c r="AY181" s="14">
        <v>20.860000000000401</v>
      </c>
      <c r="AZ181" s="14" t="str">
        <f>IFERROR(VLOOKUP(AY181,'CRUCE RIESGOS'!$C$8:$D$160,2,FALSE),"")</f>
        <v/>
      </c>
      <c r="BA181" s="14">
        <v>21.860000000000401</v>
      </c>
      <c r="BB181" s="14" t="str">
        <f>IFERROR(VLOOKUP(BA181,'CRUCE RIESGOS'!$C$8:$D$160,2,FALSE),"")</f>
        <v/>
      </c>
      <c r="BC181" s="14">
        <v>22.860000000000401</v>
      </c>
      <c r="BD181" s="14" t="str">
        <f>IFERROR(VLOOKUP(BC181,'CRUCE RIESGOS'!$C$8:$D$160,2,FALSE),"")</f>
        <v/>
      </c>
      <c r="BE181" s="14">
        <v>23.860000000000401</v>
      </c>
      <c r="BF181" s="14" t="str">
        <f>IFERROR(VLOOKUP(BE181,'CRUCE RIESGOS'!$C$8:$D$160,2,FALSE),"")</f>
        <v/>
      </c>
      <c r="BG181" s="14">
        <v>24.8600000000005</v>
      </c>
      <c r="BH181" s="14" t="str">
        <f>IFERROR(VLOOKUP(BG181,'CRUCE RIESGOS'!$C$8:$D$160,2,FALSE),"")</f>
        <v/>
      </c>
      <c r="BI181" s="14">
        <v>25.8600000000005</v>
      </c>
      <c r="BJ181" s="14" t="str">
        <f>IFERROR(VLOOKUP(BI181,'CRUCE RIESGOS'!$C$8:$D$160,2,FALSE),"")</f>
        <v/>
      </c>
    </row>
    <row r="182" spans="13:62" x14ac:dyDescent="0.3">
      <c r="N182" s="14" t="str">
        <f t="shared" si="17"/>
        <v/>
      </c>
      <c r="P182" s="14" t="str">
        <f>IF(P183&lt;&gt;""," -R","")</f>
        <v/>
      </c>
      <c r="R182" s="14" t="str">
        <f>IF(R183&lt;&gt;""," -R","")</f>
        <v/>
      </c>
      <c r="T182" s="14" t="str">
        <f>IF(T183&lt;&gt;""," -R","")</f>
        <v/>
      </c>
      <c r="V182" s="14" t="str">
        <f>IF(V183&lt;&gt;""," -R","")</f>
        <v/>
      </c>
      <c r="X182" s="14" t="str">
        <f>IF(X183&lt;&gt;""," -R","")</f>
        <v/>
      </c>
      <c r="Z182" s="14" t="str">
        <f>IF(Z183&lt;&gt;""," -R","")</f>
        <v/>
      </c>
      <c r="AB182" s="14" t="str">
        <f>IF(AB183&lt;&gt;""," -R","")</f>
        <v/>
      </c>
      <c r="AD182" s="14" t="str">
        <f>IF(AD183&lt;&gt;""," -R","")</f>
        <v/>
      </c>
      <c r="AF182" s="14" t="str">
        <f t="shared" si="18"/>
        <v/>
      </c>
      <c r="AH182" s="14" t="str">
        <f t="shared" si="19"/>
        <v/>
      </c>
      <c r="AJ182" s="14" t="str">
        <f t="shared" si="20"/>
        <v/>
      </c>
      <c r="AL182" s="14" t="str">
        <f t="shared" si="21"/>
        <v/>
      </c>
      <c r="AN182" s="14" t="str">
        <f t="shared" si="22"/>
        <v/>
      </c>
      <c r="AP182" s="14" t="str">
        <f t="shared" si="23"/>
        <v/>
      </c>
      <c r="AR182" s="14" t="str">
        <f t="shared" si="24"/>
        <v/>
      </c>
      <c r="AT182" s="14" t="str">
        <f t="shared" si="25"/>
        <v/>
      </c>
      <c r="AV182" s="14" t="str">
        <f t="shared" si="26"/>
        <v/>
      </c>
      <c r="AX182" s="14" t="str">
        <f t="shared" si="27"/>
        <v/>
      </c>
      <c r="AZ182" s="14" t="str">
        <f t="shared" si="28"/>
        <v/>
      </c>
      <c r="BB182" s="14" t="str">
        <f t="shared" si="29"/>
        <v/>
      </c>
      <c r="BD182" s="14" t="str">
        <f t="shared" si="30"/>
        <v/>
      </c>
      <c r="BF182" s="14" t="str">
        <f t="shared" si="31"/>
        <v/>
      </c>
      <c r="BH182" s="14" t="str">
        <f t="shared" si="32"/>
        <v/>
      </c>
      <c r="BJ182" s="14" t="str">
        <f t="shared" si="33"/>
        <v/>
      </c>
    </row>
    <row r="183" spans="13:62" x14ac:dyDescent="0.3">
      <c r="M183" s="14">
        <v>1.87</v>
      </c>
      <c r="N183" s="14" t="str">
        <f>IFERROR(VLOOKUP(M183,'CRUCE RIESGOS'!$C$8:$D$160,2,FALSE),"")</f>
        <v/>
      </c>
      <c r="O183" s="14">
        <v>2.8700000000000201</v>
      </c>
      <c r="P183" s="14" t="str">
        <f>IFERROR(VLOOKUP(O183,'CRUCE RIESGOS'!$C$8:$D$160,2,FALSE),"")</f>
        <v/>
      </c>
      <c r="Q183" s="14">
        <v>3.8700000000000401</v>
      </c>
      <c r="R183" s="14" t="str">
        <f>IFERROR(VLOOKUP(Q183,'CRUCE RIESGOS'!$C$8:$D$160,2,FALSE),"")</f>
        <v/>
      </c>
      <c r="S183" s="14">
        <v>4.8700000000000596</v>
      </c>
      <c r="T183" s="14" t="str">
        <f>IFERROR(VLOOKUP(S183,'CRUCE RIESGOS'!$C$8:$D$160,2,FALSE),"")</f>
        <v/>
      </c>
      <c r="U183" s="14">
        <v>5.87000000000008</v>
      </c>
      <c r="V183" s="14" t="str">
        <f>IFERROR(VLOOKUP(U183,'CRUCE RIESGOS'!$C$8:$D$160,2,FALSE),"")</f>
        <v/>
      </c>
      <c r="W183" s="14">
        <v>6.8700000000000996</v>
      </c>
      <c r="X183" s="14" t="str">
        <f>IFERROR(VLOOKUP(W183,'CRUCE RIESGOS'!$C$8:$D$160,2,FALSE),"")</f>
        <v/>
      </c>
      <c r="Y183" s="14">
        <v>7.87000000000012</v>
      </c>
      <c r="Z183" s="14" t="str">
        <f>IFERROR(VLOOKUP(Y183,'CRUCE RIESGOS'!$C$8:$D$160,2,FALSE),"")</f>
        <v/>
      </c>
      <c r="AA183" s="14">
        <v>8.8700000000001396</v>
      </c>
      <c r="AB183" s="14" t="str">
        <f>IFERROR(VLOOKUP(AA183,'CRUCE RIESGOS'!$C$8:$D$160,2,FALSE),"")</f>
        <v/>
      </c>
      <c r="AC183" s="14">
        <v>9.8700000000001609</v>
      </c>
      <c r="AD183" s="14" t="str">
        <f>IFERROR(VLOOKUP(AC183,'CRUCE RIESGOS'!$C$8:$D$160,2,FALSE),"")</f>
        <v/>
      </c>
      <c r="AE183" s="14">
        <v>10.8700000000002</v>
      </c>
      <c r="AF183" s="14" t="str">
        <f>IFERROR(VLOOKUP(AE183,'CRUCE RIESGOS'!$C$8:$D$160,2,FALSE),"")</f>
        <v/>
      </c>
      <c r="AG183" s="14">
        <v>11.8700000000002</v>
      </c>
      <c r="AH183" s="14" t="str">
        <f>IFERROR(VLOOKUP(AG183,'CRUCE RIESGOS'!$C$8:$D$160,2,FALSE),"")</f>
        <v/>
      </c>
      <c r="AI183" s="14">
        <v>12.8700000000002</v>
      </c>
      <c r="AJ183" s="14" t="str">
        <f>IFERROR(VLOOKUP(AI183,'CRUCE RIESGOS'!$C$8:$D$160,2,FALSE),"")</f>
        <v/>
      </c>
      <c r="AK183" s="14">
        <v>13.8700000000002</v>
      </c>
      <c r="AL183" s="14" t="str">
        <f>IFERROR(VLOOKUP(AK183,'CRUCE RIESGOS'!$C$8:$D$160,2,FALSE),"")</f>
        <v/>
      </c>
      <c r="AM183" s="14">
        <v>14.870000000000299</v>
      </c>
      <c r="AN183" s="14" t="str">
        <f>IFERROR(VLOOKUP(AM183,'CRUCE RIESGOS'!$C$8:$D$160,2,FALSE),"")</f>
        <v/>
      </c>
      <c r="AO183" s="14">
        <v>15.870000000000299</v>
      </c>
      <c r="AP183" s="14" t="str">
        <f>IFERROR(VLOOKUP(AO183,'CRUCE RIESGOS'!$C$8:$D$160,2,FALSE),"")</f>
        <v/>
      </c>
      <c r="AQ183" s="14">
        <v>16.870000000000299</v>
      </c>
      <c r="AR183" s="14" t="str">
        <f>IFERROR(VLOOKUP(AQ183,'CRUCE RIESGOS'!$C$8:$D$160,2,FALSE),"")</f>
        <v/>
      </c>
      <c r="AS183" s="14">
        <v>17.870000000000299</v>
      </c>
      <c r="AT183" s="14" t="str">
        <f>IFERROR(VLOOKUP(AS183,'CRUCE RIESGOS'!$C$8:$D$160,2,FALSE),"")</f>
        <v/>
      </c>
      <c r="AU183" s="14">
        <v>18.870000000000299</v>
      </c>
      <c r="AV183" s="14" t="str">
        <f>IFERROR(VLOOKUP(AU183,'CRUCE RIESGOS'!$C$8:$D$160,2,FALSE),"")</f>
        <v/>
      </c>
      <c r="AW183" s="14">
        <v>19.870000000000399</v>
      </c>
      <c r="AX183" s="14" t="str">
        <f>IFERROR(VLOOKUP(AW183,'CRUCE RIESGOS'!$C$8:$D$160,2,FALSE),"")</f>
        <v/>
      </c>
      <c r="AY183" s="14">
        <v>20.870000000000399</v>
      </c>
      <c r="AZ183" s="14" t="str">
        <f>IFERROR(VLOOKUP(AY183,'CRUCE RIESGOS'!$C$8:$D$160,2,FALSE),"")</f>
        <v/>
      </c>
      <c r="BA183" s="14">
        <v>21.870000000000399</v>
      </c>
      <c r="BB183" s="14" t="str">
        <f>IFERROR(VLOOKUP(BA183,'CRUCE RIESGOS'!$C$8:$D$160,2,FALSE),"")</f>
        <v/>
      </c>
      <c r="BC183" s="14">
        <v>22.870000000000399</v>
      </c>
      <c r="BD183" s="14" t="str">
        <f>IFERROR(VLOOKUP(BC183,'CRUCE RIESGOS'!$C$8:$D$160,2,FALSE),"")</f>
        <v/>
      </c>
      <c r="BE183" s="14">
        <v>23.870000000000399</v>
      </c>
      <c r="BF183" s="14" t="str">
        <f>IFERROR(VLOOKUP(BE183,'CRUCE RIESGOS'!$C$8:$D$160,2,FALSE),"")</f>
        <v/>
      </c>
      <c r="BG183" s="14">
        <v>24.870000000000498</v>
      </c>
      <c r="BH183" s="14" t="str">
        <f>IFERROR(VLOOKUP(BG183,'CRUCE RIESGOS'!$C$8:$D$160,2,FALSE),"")</f>
        <v/>
      </c>
      <c r="BI183" s="14">
        <v>25.870000000000498</v>
      </c>
      <c r="BJ183" s="14" t="str">
        <f>IFERROR(VLOOKUP(BI183,'CRUCE RIESGOS'!$C$8:$D$160,2,FALSE),"")</f>
        <v/>
      </c>
    </row>
    <row r="184" spans="13:62" x14ac:dyDescent="0.3">
      <c r="N184" s="14" t="str">
        <f t="shared" si="17"/>
        <v/>
      </c>
      <c r="P184" s="14" t="str">
        <f>IF(P185&lt;&gt;""," -R","")</f>
        <v/>
      </c>
      <c r="R184" s="14" t="str">
        <f>IF(R185&lt;&gt;""," -R","")</f>
        <v/>
      </c>
      <c r="T184" s="14" t="str">
        <f>IF(T185&lt;&gt;""," -R","")</f>
        <v/>
      </c>
      <c r="V184" s="14" t="str">
        <f>IF(V185&lt;&gt;""," -R","")</f>
        <v/>
      </c>
      <c r="X184" s="14" t="str">
        <f>IF(X185&lt;&gt;""," -R","")</f>
        <v/>
      </c>
      <c r="Z184" s="14" t="str">
        <f>IF(Z185&lt;&gt;""," -R","")</f>
        <v/>
      </c>
      <c r="AB184" s="14" t="str">
        <f>IF(AB185&lt;&gt;""," -R","")</f>
        <v/>
      </c>
      <c r="AD184" s="14" t="str">
        <f>IF(AD185&lt;&gt;""," -R","")</f>
        <v/>
      </c>
      <c r="AF184" s="14" t="str">
        <f t="shared" si="18"/>
        <v/>
      </c>
      <c r="AH184" s="14" t="str">
        <f t="shared" si="19"/>
        <v/>
      </c>
      <c r="AJ184" s="14" t="str">
        <f t="shared" si="20"/>
        <v/>
      </c>
      <c r="AL184" s="14" t="str">
        <f t="shared" si="21"/>
        <v/>
      </c>
      <c r="AN184" s="14" t="str">
        <f t="shared" si="22"/>
        <v/>
      </c>
      <c r="AP184" s="14" t="str">
        <f t="shared" si="23"/>
        <v/>
      </c>
      <c r="AR184" s="14" t="str">
        <f t="shared" si="24"/>
        <v/>
      </c>
      <c r="AT184" s="14" t="str">
        <f t="shared" si="25"/>
        <v/>
      </c>
      <c r="AV184" s="14" t="str">
        <f t="shared" si="26"/>
        <v/>
      </c>
      <c r="AX184" s="14" t="str">
        <f t="shared" si="27"/>
        <v/>
      </c>
      <c r="AZ184" s="14" t="str">
        <f t="shared" si="28"/>
        <v/>
      </c>
      <c r="BB184" s="14" t="str">
        <f t="shared" si="29"/>
        <v/>
      </c>
      <c r="BD184" s="14" t="str">
        <f t="shared" si="30"/>
        <v/>
      </c>
      <c r="BF184" s="14" t="str">
        <f t="shared" si="31"/>
        <v/>
      </c>
      <c r="BH184" s="14" t="str">
        <f t="shared" si="32"/>
        <v/>
      </c>
      <c r="BJ184" s="14" t="str">
        <f t="shared" si="33"/>
        <v/>
      </c>
    </row>
    <row r="185" spans="13:62" x14ac:dyDescent="0.3">
      <c r="M185" s="14">
        <v>1.88</v>
      </c>
      <c r="N185" s="14" t="str">
        <f>IFERROR(VLOOKUP(M185,'CRUCE RIESGOS'!$C$8:$D$160,2,FALSE),"")</f>
        <v/>
      </c>
      <c r="O185" s="14">
        <v>2.8800000000000199</v>
      </c>
      <c r="P185" s="14" t="str">
        <f>IFERROR(VLOOKUP(O185,'CRUCE RIESGOS'!$C$8:$D$160,2,FALSE),"")</f>
        <v/>
      </c>
      <c r="Q185" s="14">
        <v>3.8800000000000399</v>
      </c>
      <c r="R185" s="14" t="str">
        <f>IFERROR(VLOOKUP(Q185,'CRUCE RIESGOS'!$C$8:$D$160,2,FALSE),"")</f>
        <v/>
      </c>
      <c r="S185" s="14">
        <v>4.8800000000000603</v>
      </c>
      <c r="T185" s="14" t="str">
        <f>IFERROR(VLOOKUP(S185,'CRUCE RIESGOS'!$C$8:$D$160,2,FALSE),"")</f>
        <v/>
      </c>
      <c r="U185" s="14">
        <v>5.8800000000000798</v>
      </c>
      <c r="V185" s="14" t="str">
        <f>IFERROR(VLOOKUP(U185,'CRUCE RIESGOS'!$C$8:$D$160,2,FALSE),"")</f>
        <v/>
      </c>
      <c r="W185" s="14">
        <v>6.8800000000001003</v>
      </c>
      <c r="X185" s="14" t="str">
        <f>IFERROR(VLOOKUP(W185,'CRUCE RIESGOS'!$C$8:$D$160,2,FALSE),"")</f>
        <v/>
      </c>
      <c r="Y185" s="14">
        <v>7.8800000000001198</v>
      </c>
      <c r="Z185" s="14" t="str">
        <f>IFERROR(VLOOKUP(Y185,'CRUCE RIESGOS'!$C$8:$D$160,2,FALSE),"")</f>
        <v/>
      </c>
      <c r="AA185" s="14">
        <v>8.8800000000001393</v>
      </c>
      <c r="AB185" s="14" t="str">
        <f>IFERROR(VLOOKUP(AA185,'CRUCE RIESGOS'!$C$8:$D$160,2,FALSE),"")</f>
        <v/>
      </c>
      <c r="AC185" s="14">
        <v>9.8800000000001607</v>
      </c>
      <c r="AD185" s="14" t="str">
        <f>IFERROR(VLOOKUP(AC185,'CRUCE RIESGOS'!$C$8:$D$160,2,FALSE),"")</f>
        <v/>
      </c>
      <c r="AE185" s="14">
        <v>10.8800000000002</v>
      </c>
      <c r="AF185" s="14" t="str">
        <f>IFERROR(VLOOKUP(AE185,'CRUCE RIESGOS'!$C$8:$D$160,2,FALSE),"")</f>
        <v/>
      </c>
      <c r="AG185" s="14">
        <v>11.8800000000002</v>
      </c>
      <c r="AH185" s="14" t="str">
        <f>IFERROR(VLOOKUP(AG185,'CRUCE RIESGOS'!$C$8:$D$160,2,FALSE),"")</f>
        <v/>
      </c>
      <c r="AI185" s="14">
        <v>12.8800000000002</v>
      </c>
      <c r="AJ185" s="14" t="str">
        <f>IFERROR(VLOOKUP(AI185,'CRUCE RIESGOS'!$C$8:$D$160,2,FALSE),"")</f>
        <v/>
      </c>
      <c r="AK185" s="14">
        <v>13.8800000000002</v>
      </c>
      <c r="AL185" s="14" t="str">
        <f>IFERROR(VLOOKUP(AK185,'CRUCE RIESGOS'!$C$8:$D$160,2,FALSE),"")</f>
        <v/>
      </c>
      <c r="AM185" s="14">
        <v>14.880000000000299</v>
      </c>
      <c r="AN185" s="14" t="str">
        <f>IFERROR(VLOOKUP(AM185,'CRUCE RIESGOS'!$C$8:$D$160,2,FALSE),"")</f>
        <v/>
      </c>
      <c r="AO185" s="14">
        <v>15.880000000000299</v>
      </c>
      <c r="AP185" s="14" t="str">
        <f>IFERROR(VLOOKUP(AO185,'CRUCE RIESGOS'!$C$8:$D$160,2,FALSE),"")</f>
        <v/>
      </c>
      <c r="AQ185" s="14">
        <v>16.880000000000301</v>
      </c>
      <c r="AR185" s="14" t="str">
        <f>IFERROR(VLOOKUP(AQ185,'CRUCE RIESGOS'!$C$8:$D$160,2,FALSE),"")</f>
        <v/>
      </c>
      <c r="AS185" s="14">
        <v>17.880000000000301</v>
      </c>
      <c r="AT185" s="14" t="str">
        <f>IFERROR(VLOOKUP(AS185,'CRUCE RIESGOS'!$C$8:$D$160,2,FALSE),"")</f>
        <v/>
      </c>
      <c r="AU185" s="14">
        <v>18.880000000000301</v>
      </c>
      <c r="AV185" s="14" t="str">
        <f>IFERROR(VLOOKUP(AU185,'CRUCE RIESGOS'!$C$8:$D$160,2,FALSE),"")</f>
        <v/>
      </c>
      <c r="AW185" s="14">
        <v>19.8800000000004</v>
      </c>
      <c r="AX185" s="14" t="str">
        <f>IFERROR(VLOOKUP(AW185,'CRUCE RIESGOS'!$C$8:$D$160,2,FALSE),"")</f>
        <v/>
      </c>
      <c r="AY185" s="14">
        <v>20.8800000000004</v>
      </c>
      <c r="AZ185" s="14" t="str">
        <f>IFERROR(VLOOKUP(AY185,'CRUCE RIESGOS'!$C$8:$D$160,2,FALSE),"")</f>
        <v/>
      </c>
      <c r="BA185" s="14">
        <v>21.8800000000004</v>
      </c>
      <c r="BB185" s="14" t="str">
        <f>IFERROR(VLOOKUP(BA185,'CRUCE RIESGOS'!$C$8:$D$160,2,FALSE),"")</f>
        <v/>
      </c>
      <c r="BC185" s="14">
        <v>22.8800000000004</v>
      </c>
      <c r="BD185" s="14" t="str">
        <f>IFERROR(VLOOKUP(BC185,'CRUCE RIESGOS'!$C$8:$D$160,2,FALSE),"")</f>
        <v/>
      </c>
      <c r="BE185" s="14">
        <v>23.8800000000004</v>
      </c>
      <c r="BF185" s="14" t="str">
        <f>IFERROR(VLOOKUP(BE185,'CRUCE RIESGOS'!$C$8:$D$160,2,FALSE),"")</f>
        <v/>
      </c>
      <c r="BG185" s="14">
        <v>24.8800000000005</v>
      </c>
      <c r="BH185" s="14" t="str">
        <f>IFERROR(VLOOKUP(BG185,'CRUCE RIESGOS'!$C$8:$D$160,2,FALSE),"")</f>
        <v/>
      </c>
      <c r="BI185" s="14">
        <v>25.8800000000005</v>
      </c>
      <c r="BJ185" s="14" t="str">
        <f>IFERROR(VLOOKUP(BI185,'CRUCE RIESGOS'!$C$8:$D$160,2,FALSE),"")</f>
        <v/>
      </c>
    </row>
    <row r="186" spans="13:62" x14ac:dyDescent="0.3">
      <c r="N186" s="14" t="str">
        <f t="shared" si="17"/>
        <v/>
      </c>
      <c r="P186" s="14" t="str">
        <f>IF(P187&lt;&gt;""," -R","")</f>
        <v/>
      </c>
      <c r="R186" s="14" t="str">
        <f>IF(R187&lt;&gt;""," -R","")</f>
        <v/>
      </c>
      <c r="T186" s="14" t="str">
        <f>IF(T187&lt;&gt;""," -R","")</f>
        <v/>
      </c>
      <c r="V186" s="14" t="str">
        <f>IF(V187&lt;&gt;""," -R","")</f>
        <v/>
      </c>
      <c r="X186" s="14" t="str">
        <f>IF(X187&lt;&gt;""," -R","")</f>
        <v/>
      </c>
      <c r="Z186" s="14" t="str">
        <f>IF(Z187&lt;&gt;""," -R","")</f>
        <v/>
      </c>
      <c r="AB186" s="14" t="str">
        <f>IF(AB187&lt;&gt;""," -R","")</f>
        <v/>
      </c>
      <c r="AD186" s="14" t="str">
        <f>IF(AD187&lt;&gt;""," -R","")</f>
        <v/>
      </c>
      <c r="AF186" s="14" t="str">
        <f t="shared" si="18"/>
        <v/>
      </c>
      <c r="AH186" s="14" t="str">
        <f t="shared" si="19"/>
        <v/>
      </c>
      <c r="AJ186" s="14" t="str">
        <f t="shared" si="20"/>
        <v/>
      </c>
      <c r="AL186" s="14" t="str">
        <f t="shared" si="21"/>
        <v/>
      </c>
      <c r="AN186" s="14" t="str">
        <f t="shared" si="22"/>
        <v/>
      </c>
      <c r="AP186" s="14" t="str">
        <f t="shared" si="23"/>
        <v/>
      </c>
      <c r="AR186" s="14" t="str">
        <f t="shared" si="24"/>
        <v/>
      </c>
      <c r="AT186" s="14" t="str">
        <f t="shared" si="25"/>
        <v/>
      </c>
      <c r="AV186" s="14" t="str">
        <f t="shared" si="26"/>
        <v/>
      </c>
      <c r="AX186" s="14" t="str">
        <f t="shared" si="27"/>
        <v/>
      </c>
      <c r="AZ186" s="14" t="str">
        <f t="shared" si="28"/>
        <v/>
      </c>
      <c r="BB186" s="14" t="str">
        <f t="shared" si="29"/>
        <v/>
      </c>
      <c r="BD186" s="14" t="str">
        <f t="shared" si="30"/>
        <v/>
      </c>
      <c r="BF186" s="14" t="str">
        <f t="shared" si="31"/>
        <v/>
      </c>
      <c r="BH186" s="14" t="str">
        <f t="shared" si="32"/>
        <v/>
      </c>
      <c r="BJ186" s="14" t="str">
        <f t="shared" si="33"/>
        <v/>
      </c>
    </row>
    <row r="187" spans="13:62" x14ac:dyDescent="0.3">
      <c r="M187" s="14">
        <v>1.89</v>
      </c>
      <c r="N187" s="14" t="str">
        <f>IFERROR(VLOOKUP(M187,'CRUCE RIESGOS'!$C$8:$D$160,2,FALSE),"")</f>
        <v/>
      </c>
      <c r="O187" s="14">
        <v>2.8900000000000201</v>
      </c>
      <c r="P187" s="14" t="str">
        <f>IFERROR(VLOOKUP(O187,'CRUCE RIESGOS'!$C$8:$D$160,2,FALSE),"")</f>
        <v/>
      </c>
      <c r="Q187" s="14">
        <v>3.8900000000000401</v>
      </c>
      <c r="R187" s="14" t="str">
        <f>IFERROR(VLOOKUP(Q187,'CRUCE RIESGOS'!$C$8:$D$160,2,FALSE),"")</f>
        <v/>
      </c>
      <c r="S187" s="14">
        <v>4.8900000000000601</v>
      </c>
      <c r="T187" s="14" t="str">
        <f>IFERROR(VLOOKUP(S187,'CRUCE RIESGOS'!$C$8:$D$160,2,FALSE),"")</f>
        <v/>
      </c>
      <c r="U187" s="14">
        <v>5.8900000000000796</v>
      </c>
      <c r="V187" s="14" t="str">
        <f>IFERROR(VLOOKUP(U187,'CRUCE RIESGOS'!$C$8:$D$160,2,FALSE),"")</f>
        <v/>
      </c>
      <c r="W187" s="14">
        <v>6.8900000000001</v>
      </c>
      <c r="X187" s="14" t="str">
        <f>IFERROR(VLOOKUP(W187,'CRUCE RIESGOS'!$C$8:$D$160,2,FALSE),"")</f>
        <v/>
      </c>
      <c r="Y187" s="14">
        <v>7.8900000000001196</v>
      </c>
      <c r="Z187" s="14" t="str">
        <f>IFERROR(VLOOKUP(Y187,'CRUCE RIESGOS'!$C$8:$D$160,2,FALSE),"")</f>
        <v/>
      </c>
      <c r="AA187" s="14">
        <v>8.8900000000001391</v>
      </c>
      <c r="AB187" s="14" t="str">
        <f>IFERROR(VLOOKUP(AA187,'CRUCE RIESGOS'!$C$8:$D$160,2,FALSE),"")</f>
        <v/>
      </c>
      <c r="AC187" s="14">
        <v>9.8900000000001604</v>
      </c>
      <c r="AD187" s="14" t="str">
        <f>IFERROR(VLOOKUP(AC187,'CRUCE RIESGOS'!$C$8:$D$160,2,FALSE),"")</f>
        <v/>
      </c>
      <c r="AE187" s="14">
        <v>10.8900000000002</v>
      </c>
      <c r="AF187" s="14" t="str">
        <f>IFERROR(VLOOKUP(AE187,'CRUCE RIESGOS'!$C$8:$D$160,2,FALSE),"")</f>
        <v/>
      </c>
      <c r="AG187" s="14">
        <v>11.8900000000002</v>
      </c>
      <c r="AH187" s="14" t="str">
        <f>IFERROR(VLOOKUP(AG187,'CRUCE RIESGOS'!$C$8:$D$160,2,FALSE),"")</f>
        <v/>
      </c>
      <c r="AI187" s="14">
        <v>12.8900000000002</v>
      </c>
      <c r="AJ187" s="14" t="str">
        <f>IFERROR(VLOOKUP(AI187,'CRUCE RIESGOS'!$C$8:$D$160,2,FALSE),"")</f>
        <v/>
      </c>
      <c r="AK187" s="14">
        <v>13.8900000000002</v>
      </c>
      <c r="AL187" s="14" t="str">
        <f>IFERROR(VLOOKUP(AK187,'CRUCE RIESGOS'!$C$8:$D$160,2,FALSE),"")</f>
        <v/>
      </c>
      <c r="AM187" s="14">
        <v>14.890000000000301</v>
      </c>
      <c r="AN187" s="14" t="str">
        <f>IFERROR(VLOOKUP(AM187,'CRUCE RIESGOS'!$C$8:$D$160,2,FALSE),"")</f>
        <v/>
      </c>
      <c r="AO187" s="14">
        <v>15.890000000000301</v>
      </c>
      <c r="AP187" s="14" t="str">
        <f>IFERROR(VLOOKUP(AO187,'CRUCE RIESGOS'!$C$8:$D$160,2,FALSE),"")</f>
        <v/>
      </c>
      <c r="AQ187" s="14">
        <v>16.890000000000299</v>
      </c>
      <c r="AR187" s="14" t="str">
        <f>IFERROR(VLOOKUP(AQ187,'CRUCE RIESGOS'!$C$8:$D$160,2,FALSE),"")</f>
        <v/>
      </c>
      <c r="AS187" s="14">
        <v>17.890000000000299</v>
      </c>
      <c r="AT187" s="14" t="str">
        <f>IFERROR(VLOOKUP(AS187,'CRUCE RIESGOS'!$C$8:$D$160,2,FALSE),"")</f>
        <v/>
      </c>
      <c r="AU187" s="14">
        <v>18.890000000000299</v>
      </c>
      <c r="AV187" s="14" t="str">
        <f>IFERROR(VLOOKUP(AU187,'CRUCE RIESGOS'!$C$8:$D$160,2,FALSE),"")</f>
        <v/>
      </c>
      <c r="AW187" s="14">
        <v>19.890000000000398</v>
      </c>
      <c r="AX187" s="14" t="str">
        <f>IFERROR(VLOOKUP(AW187,'CRUCE RIESGOS'!$C$8:$D$160,2,FALSE),"")</f>
        <v/>
      </c>
      <c r="AY187" s="14">
        <v>20.890000000000398</v>
      </c>
      <c r="AZ187" s="14" t="str">
        <f>IFERROR(VLOOKUP(AY187,'CRUCE RIESGOS'!$C$8:$D$160,2,FALSE),"")</f>
        <v/>
      </c>
      <c r="BA187" s="14">
        <v>21.890000000000398</v>
      </c>
      <c r="BB187" s="14" t="str">
        <f>IFERROR(VLOOKUP(BA187,'CRUCE RIESGOS'!$C$8:$D$160,2,FALSE),"")</f>
        <v/>
      </c>
      <c r="BC187" s="14">
        <v>22.890000000000398</v>
      </c>
      <c r="BD187" s="14" t="str">
        <f>IFERROR(VLOOKUP(BC187,'CRUCE RIESGOS'!$C$8:$D$160,2,FALSE),"")</f>
        <v/>
      </c>
      <c r="BE187" s="14">
        <v>23.890000000000398</v>
      </c>
      <c r="BF187" s="14" t="str">
        <f>IFERROR(VLOOKUP(BE187,'CRUCE RIESGOS'!$C$8:$D$160,2,FALSE),"")</f>
        <v/>
      </c>
      <c r="BG187" s="14">
        <v>24.890000000000502</v>
      </c>
      <c r="BH187" s="14" t="str">
        <f>IFERROR(VLOOKUP(BG187,'CRUCE RIESGOS'!$C$8:$D$160,2,FALSE),"")</f>
        <v/>
      </c>
      <c r="BI187" s="14">
        <v>25.890000000000502</v>
      </c>
      <c r="BJ187" s="14" t="str">
        <f>IFERROR(VLOOKUP(BI187,'CRUCE RIESGOS'!$C$8:$D$160,2,FALSE),"")</f>
        <v/>
      </c>
    </row>
    <row r="188" spans="13:62" x14ac:dyDescent="0.3">
      <c r="N188" s="14" t="str">
        <f t="shared" si="17"/>
        <v/>
      </c>
      <c r="P188" s="14" t="str">
        <f>IF(P189&lt;&gt;""," -R","")</f>
        <v/>
      </c>
      <c r="R188" s="14" t="str">
        <f>IF(R189&lt;&gt;""," -R","")</f>
        <v/>
      </c>
      <c r="T188" s="14" t="str">
        <f>IF(T189&lt;&gt;""," -R","")</f>
        <v/>
      </c>
      <c r="V188" s="14" t="str">
        <f>IF(V189&lt;&gt;""," -R","")</f>
        <v/>
      </c>
      <c r="X188" s="14" t="str">
        <f>IF(X189&lt;&gt;""," -R","")</f>
        <v/>
      </c>
      <c r="Z188" s="14" t="str">
        <f>IF(Z189&lt;&gt;""," -R","")</f>
        <v/>
      </c>
      <c r="AB188" s="14" t="str">
        <f>IF(AB189&lt;&gt;""," -R","")</f>
        <v/>
      </c>
      <c r="AD188" s="14" t="str">
        <f>IF(AD189&lt;&gt;""," -R","")</f>
        <v/>
      </c>
      <c r="AF188" s="14" t="str">
        <f t="shared" si="18"/>
        <v/>
      </c>
      <c r="AH188" s="14" t="str">
        <f t="shared" si="19"/>
        <v/>
      </c>
      <c r="AJ188" s="14" t="str">
        <f t="shared" si="20"/>
        <v/>
      </c>
      <c r="AL188" s="14" t="str">
        <f t="shared" si="21"/>
        <v/>
      </c>
      <c r="AN188" s="14" t="str">
        <f t="shared" si="22"/>
        <v/>
      </c>
      <c r="AP188" s="14" t="str">
        <f t="shared" si="23"/>
        <v/>
      </c>
      <c r="AR188" s="14" t="str">
        <f t="shared" si="24"/>
        <v/>
      </c>
      <c r="AT188" s="14" t="str">
        <f t="shared" si="25"/>
        <v/>
      </c>
      <c r="AV188" s="14" t="str">
        <f t="shared" si="26"/>
        <v/>
      </c>
      <c r="AX188" s="14" t="str">
        <f t="shared" si="27"/>
        <v/>
      </c>
      <c r="AZ188" s="14" t="str">
        <f t="shared" si="28"/>
        <v/>
      </c>
      <c r="BB188" s="14" t="str">
        <f t="shared" si="29"/>
        <v/>
      </c>
      <c r="BD188" s="14" t="str">
        <f t="shared" si="30"/>
        <v/>
      </c>
      <c r="BF188" s="14" t="str">
        <f t="shared" si="31"/>
        <v/>
      </c>
      <c r="BH188" s="14" t="str">
        <f t="shared" si="32"/>
        <v/>
      </c>
      <c r="BJ188" s="14" t="str">
        <f t="shared" si="33"/>
        <v/>
      </c>
    </row>
    <row r="189" spans="13:62" x14ac:dyDescent="0.3">
      <c r="M189" s="14">
        <v>1.9</v>
      </c>
      <c r="N189" s="14" t="str">
        <f>IFERROR(VLOOKUP(M189,'CRUCE RIESGOS'!$C$8:$D$160,2,FALSE),"")</f>
        <v/>
      </c>
      <c r="O189" s="14">
        <v>2.9000000000000199</v>
      </c>
      <c r="P189" s="14" t="str">
        <f>IFERROR(VLOOKUP(O189,'CRUCE RIESGOS'!$C$8:$D$160,2,FALSE),"")</f>
        <v/>
      </c>
      <c r="Q189" s="14">
        <v>3.9000000000000399</v>
      </c>
      <c r="R189" s="14" t="str">
        <f>IFERROR(VLOOKUP(Q189,'CRUCE RIESGOS'!$C$8:$D$160,2,FALSE),"")</f>
        <v/>
      </c>
      <c r="S189" s="14">
        <v>4.9000000000000599</v>
      </c>
      <c r="T189" s="14" t="str">
        <f>IFERROR(VLOOKUP(S189,'CRUCE RIESGOS'!$C$8:$D$160,2,FALSE),"")</f>
        <v/>
      </c>
      <c r="U189" s="14">
        <v>5.9000000000000803</v>
      </c>
      <c r="V189" s="14" t="str">
        <f>IFERROR(VLOOKUP(U189,'CRUCE RIESGOS'!$C$8:$D$160,2,FALSE),"")</f>
        <v/>
      </c>
      <c r="W189" s="14">
        <v>6.9000000000000998</v>
      </c>
      <c r="X189" s="14" t="str">
        <f>IFERROR(VLOOKUP(W189,'CRUCE RIESGOS'!$C$8:$D$160,2,FALSE),"")</f>
        <v/>
      </c>
      <c r="Y189" s="14">
        <v>7.9000000000001203</v>
      </c>
      <c r="Z189" s="14" t="str">
        <f>IFERROR(VLOOKUP(Y189,'CRUCE RIESGOS'!$C$8:$D$160,2,FALSE),"")</f>
        <v/>
      </c>
      <c r="AA189" s="14">
        <v>8.9000000000001407</v>
      </c>
      <c r="AB189" s="14" t="str">
        <f>IFERROR(VLOOKUP(AA189,'CRUCE RIESGOS'!$C$8:$D$160,2,FALSE),"")</f>
        <v/>
      </c>
      <c r="AC189" s="14">
        <v>9.9000000000001602</v>
      </c>
      <c r="AD189" s="14" t="str">
        <f>IFERROR(VLOOKUP(AC189,'CRUCE RIESGOS'!$C$8:$D$160,2,FALSE),"")</f>
        <v/>
      </c>
      <c r="AE189" s="14">
        <v>10.900000000000199</v>
      </c>
      <c r="AF189" s="14" t="str">
        <f>IFERROR(VLOOKUP(AE189,'CRUCE RIESGOS'!$C$8:$D$160,2,FALSE),"")</f>
        <v/>
      </c>
      <c r="AG189" s="14">
        <v>11.900000000000199</v>
      </c>
      <c r="AH189" s="14" t="str">
        <f>IFERROR(VLOOKUP(AG189,'CRUCE RIESGOS'!$C$8:$D$160,2,FALSE),"")</f>
        <v/>
      </c>
      <c r="AI189" s="14">
        <v>12.900000000000199</v>
      </c>
      <c r="AJ189" s="14" t="str">
        <f>IFERROR(VLOOKUP(AI189,'CRUCE RIESGOS'!$C$8:$D$160,2,FALSE),"")</f>
        <v/>
      </c>
      <c r="AK189" s="14">
        <v>13.900000000000199</v>
      </c>
      <c r="AL189" s="14" t="str">
        <f>IFERROR(VLOOKUP(AK189,'CRUCE RIESGOS'!$C$8:$D$160,2,FALSE),"")</f>
        <v/>
      </c>
      <c r="AM189" s="14">
        <v>14.900000000000301</v>
      </c>
      <c r="AN189" s="14" t="str">
        <f>IFERROR(VLOOKUP(AM189,'CRUCE RIESGOS'!$C$8:$D$160,2,FALSE),"")</f>
        <v/>
      </c>
      <c r="AO189" s="14">
        <v>15.900000000000301</v>
      </c>
      <c r="AP189" s="14" t="str">
        <f>IFERROR(VLOOKUP(AO189,'CRUCE RIESGOS'!$C$8:$D$160,2,FALSE),"")</f>
        <v/>
      </c>
      <c r="AQ189" s="14">
        <v>16.900000000000301</v>
      </c>
      <c r="AR189" s="14" t="str">
        <f>IFERROR(VLOOKUP(AQ189,'CRUCE RIESGOS'!$C$8:$D$160,2,FALSE),"")</f>
        <v/>
      </c>
      <c r="AS189" s="14">
        <v>17.900000000000301</v>
      </c>
      <c r="AT189" s="14" t="str">
        <f>IFERROR(VLOOKUP(AS189,'CRUCE RIESGOS'!$C$8:$D$160,2,FALSE),"")</f>
        <v/>
      </c>
      <c r="AU189" s="14">
        <v>18.900000000000301</v>
      </c>
      <c r="AV189" s="14" t="str">
        <f>IFERROR(VLOOKUP(AU189,'CRUCE RIESGOS'!$C$8:$D$160,2,FALSE),"")</f>
        <v/>
      </c>
      <c r="AW189" s="14">
        <v>19.9000000000004</v>
      </c>
      <c r="AX189" s="14" t="str">
        <f>IFERROR(VLOOKUP(AW189,'CRUCE RIESGOS'!$C$8:$D$160,2,FALSE),"")</f>
        <v/>
      </c>
      <c r="AY189" s="14">
        <v>20.9000000000004</v>
      </c>
      <c r="AZ189" s="14" t="str">
        <f>IFERROR(VLOOKUP(AY189,'CRUCE RIESGOS'!$C$8:$D$160,2,FALSE),"")</f>
        <v/>
      </c>
      <c r="BA189" s="14">
        <v>21.9000000000004</v>
      </c>
      <c r="BB189" s="14" t="str">
        <f>IFERROR(VLOOKUP(BA189,'CRUCE RIESGOS'!$C$8:$D$160,2,FALSE),"")</f>
        <v/>
      </c>
      <c r="BC189" s="14">
        <v>22.9000000000004</v>
      </c>
      <c r="BD189" s="14" t="str">
        <f>IFERROR(VLOOKUP(BC189,'CRUCE RIESGOS'!$C$8:$D$160,2,FALSE),"")</f>
        <v/>
      </c>
      <c r="BE189" s="14">
        <v>23.9000000000004</v>
      </c>
      <c r="BF189" s="14" t="str">
        <f>IFERROR(VLOOKUP(BE189,'CRUCE RIESGOS'!$C$8:$D$160,2,FALSE),"")</f>
        <v/>
      </c>
      <c r="BG189" s="14">
        <v>24.9000000000005</v>
      </c>
      <c r="BH189" s="14" t="str">
        <f>IFERROR(VLOOKUP(BG189,'CRUCE RIESGOS'!$C$8:$D$160,2,FALSE),"")</f>
        <v/>
      </c>
      <c r="BI189" s="14">
        <v>25.9000000000005</v>
      </c>
      <c r="BJ189" s="14" t="str">
        <f>IFERROR(VLOOKUP(BI189,'CRUCE RIESGOS'!$C$8:$D$160,2,FALSE),"")</f>
        <v/>
      </c>
    </row>
    <row r="190" spans="13:62" x14ac:dyDescent="0.3">
      <c r="N190" s="14" t="str">
        <f t="shared" si="17"/>
        <v/>
      </c>
      <c r="P190" s="14" t="str">
        <f>IF(P191&lt;&gt;""," -R","")</f>
        <v/>
      </c>
      <c r="R190" s="14" t="str">
        <f>IF(R191&lt;&gt;""," -R","")</f>
        <v/>
      </c>
      <c r="T190" s="14" t="str">
        <f>IF(T191&lt;&gt;""," -R","")</f>
        <v/>
      </c>
      <c r="V190" s="14" t="str">
        <f>IF(V191&lt;&gt;""," -R","")</f>
        <v/>
      </c>
      <c r="X190" s="14" t="str">
        <f>IF(X191&lt;&gt;""," -R","")</f>
        <v/>
      </c>
      <c r="Z190" s="14" t="str">
        <f>IF(Z191&lt;&gt;""," -R","")</f>
        <v/>
      </c>
      <c r="AB190" s="14" t="str">
        <f>IF(AB191&lt;&gt;""," -R","")</f>
        <v/>
      </c>
      <c r="AD190" s="14" t="str">
        <f>IF(AD191&lt;&gt;""," -R","")</f>
        <v/>
      </c>
      <c r="AF190" s="14" t="str">
        <f t="shared" si="18"/>
        <v/>
      </c>
      <c r="AH190" s="14" t="str">
        <f t="shared" si="19"/>
        <v/>
      </c>
      <c r="AJ190" s="14" t="str">
        <f t="shared" si="20"/>
        <v/>
      </c>
      <c r="AL190" s="14" t="str">
        <f t="shared" si="21"/>
        <v/>
      </c>
      <c r="AN190" s="14" t="str">
        <f t="shared" si="22"/>
        <v/>
      </c>
      <c r="AP190" s="14" t="str">
        <f t="shared" si="23"/>
        <v/>
      </c>
      <c r="AR190" s="14" t="str">
        <f t="shared" si="24"/>
        <v/>
      </c>
      <c r="AT190" s="14" t="str">
        <f t="shared" si="25"/>
        <v/>
      </c>
      <c r="AV190" s="14" t="str">
        <f t="shared" si="26"/>
        <v/>
      </c>
      <c r="AX190" s="14" t="str">
        <f t="shared" si="27"/>
        <v/>
      </c>
      <c r="AZ190" s="14" t="str">
        <f t="shared" si="28"/>
        <v/>
      </c>
      <c r="BB190" s="14" t="str">
        <f t="shared" si="29"/>
        <v/>
      </c>
      <c r="BD190" s="14" t="str">
        <f t="shared" si="30"/>
        <v/>
      </c>
      <c r="BF190" s="14" t="str">
        <f t="shared" si="31"/>
        <v/>
      </c>
      <c r="BH190" s="14" t="str">
        <f t="shared" si="32"/>
        <v/>
      </c>
      <c r="BJ190" s="14" t="str">
        <f t="shared" si="33"/>
        <v/>
      </c>
    </row>
    <row r="191" spans="13:62" x14ac:dyDescent="0.3">
      <c r="M191" s="14">
        <v>1.91</v>
      </c>
      <c r="N191" s="14" t="str">
        <f>IFERROR(VLOOKUP(M191,'CRUCE RIESGOS'!$C$8:$D$160,2,FALSE),"")</f>
        <v/>
      </c>
      <c r="O191" s="14">
        <v>2.9100000000000201</v>
      </c>
      <c r="P191" s="14" t="str">
        <f>IFERROR(VLOOKUP(O191,'CRUCE RIESGOS'!$C$8:$D$160,2,FALSE),"")</f>
        <v/>
      </c>
      <c r="Q191" s="14">
        <v>3.9100000000000401</v>
      </c>
      <c r="R191" s="14" t="str">
        <f>IFERROR(VLOOKUP(Q191,'CRUCE RIESGOS'!$C$8:$D$160,2,FALSE),"")</f>
        <v/>
      </c>
      <c r="S191" s="14">
        <v>4.9100000000000597</v>
      </c>
      <c r="T191" s="14" t="str">
        <f>IFERROR(VLOOKUP(S191,'CRUCE RIESGOS'!$C$8:$D$160,2,FALSE),"")</f>
        <v/>
      </c>
      <c r="U191" s="14">
        <v>5.9100000000000801</v>
      </c>
      <c r="V191" s="14" t="str">
        <f>IFERROR(VLOOKUP(U191,'CRUCE RIESGOS'!$C$8:$D$160,2,FALSE),"")</f>
        <v/>
      </c>
      <c r="W191" s="14">
        <v>6.9100000000000996</v>
      </c>
      <c r="X191" s="14" t="str">
        <f>IFERROR(VLOOKUP(W191,'CRUCE RIESGOS'!$C$8:$D$160,2,FALSE),"")</f>
        <v/>
      </c>
      <c r="Y191" s="14">
        <v>7.91000000000012</v>
      </c>
      <c r="Z191" s="14" t="str">
        <f>IFERROR(VLOOKUP(Y191,'CRUCE RIESGOS'!$C$8:$D$160,2,FALSE),"")</f>
        <v/>
      </c>
      <c r="AA191" s="14">
        <v>8.9100000000001405</v>
      </c>
      <c r="AB191" s="14" t="str">
        <f>IFERROR(VLOOKUP(AA191,'CRUCE RIESGOS'!$C$8:$D$160,2,FALSE),"")</f>
        <v/>
      </c>
      <c r="AC191" s="14">
        <v>9.91000000000016</v>
      </c>
      <c r="AD191" s="14" t="str">
        <f>IFERROR(VLOOKUP(AC191,'CRUCE RIESGOS'!$C$8:$D$160,2,FALSE),"")</f>
        <v/>
      </c>
      <c r="AE191" s="14">
        <v>10.910000000000201</v>
      </c>
      <c r="AF191" s="14" t="str">
        <f>IFERROR(VLOOKUP(AE191,'CRUCE RIESGOS'!$C$8:$D$160,2,FALSE),"")</f>
        <v/>
      </c>
      <c r="AG191" s="14">
        <v>11.910000000000201</v>
      </c>
      <c r="AH191" s="14" t="str">
        <f>IFERROR(VLOOKUP(AG191,'CRUCE RIESGOS'!$C$8:$D$160,2,FALSE),"")</f>
        <v/>
      </c>
      <c r="AI191" s="14">
        <v>12.910000000000201</v>
      </c>
      <c r="AJ191" s="14" t="str">
        <f>IFERROR(VLOOKUP(AI191,'CRUCE RIESGOS'!$C$8:$D$160,2,FALSE),"")</f>
        <v/>
      </c>
      <c r="AK191" s="14">
        <v>13.910000000000201</v>
      </c>
      <c r="AL191" s="14" t="str">
        <f>IFERROR(VLOOKUP(AK191,'CRUCE RIESGOS'!$C$8:$D$160,2,FALSE),"")</f>
        <v/>
      </c>
      <c r="AM191" s="14">
        <v>14.9100000000003</v>
      </c>
      <c r="AN191" s="14" t="str">
        <f>IFERROR(VLOOKUP(AM191,'CRUCE RIESGOS'!$C$8:$D$160,2,FALSE),"")</f>
        <v/>
      </c>
      <c r="AO191" s="14">
        <v>15.9100000000003</v>
      </c>
      <c r="AP191" s="14" t="str">
        <f>IFERROR(VLOOKUP(AO191,'CRUCE RIESGOS'!$C$8:$D$160,2,FALSE),"")</f>
        <v/>
      </c>
      <c r="AQ191" s="14">
        <v>16.910000000000299</v>
      </c>
      <c r="AR191" s="14" t="str">
        <f>IFERROR(VLOOKUP(AQ191,'CRUCE RIESGOS'!$C$8:$D$160,2,FALSE),"")</f>
        <v/>
      </c>
      <c r="AS191" s="14">
        <v>17.910000000000299</v>
      </c>
      <c r="AT191" s="14" t="str">
        <f>IFERROR(VLOOKUP(AS191,'CRUCE RIESGOS'!$C$8:$D$160,2,FALSE),"")</f>
        <v/>
      </c>
      <c r="AU191" s="14">
        <v>18.910000000000299</v>
      </c>
      <c r="AV191" s="14" t="str">
        <f>IFERROR(VLOOKUP(AU191,'CRUCE RIESGOS'!$C$8:$D$160,2,FALSE),"")</f>
        <v/>
      </c>
      <c r="AW191" s="14">
        <v>19.910000000000402</v>
      </c>
      <c r="AX191" s="14" t="str">
        <f>IFERROR(VLOOKUP(AW191,'CRUCE RIESGOS'!$C$8:$D$160,2,FALSE),"")</f>
        <v/>
      </c>
      <c r="AY191" s="14">
        <v>20.910000000000402</v>
      </c>
      <c r="AZ191" s="14" t="str">
        <f>IFERROR(VLOOKUP(AY191,'CRUCE RIESGOS'!$C$8:$D$160,2,FALSE),"")</f>
        <v/>
      </c>
      <c r="BA191" s="14">
        <v>21.910000000000402</v>
      </c>
      <c r="BB191" s="14" t="str">
        <f>IFERROR(VLOOKUP(BA191,'CRUCE RIESGOS'!$C$8:$D$160,2,FALSE),"")</f>
        <v/>
      </c>
      <c r="BC191" s="14">
        <v>22.910000000000402</v>
      </c>
      <c r="BD191" s="14" t="str">
        <f>IFERROR(VLOOKUP(BC191,'CRUCE RIESGOS'!$C$8:$D$160,2,FALSE),"")</f>
        <v/>
      </c>
      <c r="BE191" s="14">
        <v>23.910000000000402</v>
      </c>
      <c r="BF191" s="14" t="str">
        <f>IFERROR(VLOOKUP(BE191,'CRUCE RIESGOS'!$C$8:$D$160,2,FALSE),"")</f>
        <v/>
      </c>
      <c r="BG191" s="14">
        <v>24.910000000000501</v>
      </c>
      <c r="BH191" s="14" t="str">
        <f>IFERROR(VLOOKUP(BG191,'CRUCE RIESGOS'!$C$8:$D$160,2,FALSE),"")</f>
        <v/>
      </c>
      <c r="BI191" s="14">
        <v>25.910000000000501</v>
      </c>
      <c r="BJ191" s="14" t="str">
        <f>IFERROR(VLOOKUP(BI191,'CRUCE RIESGOS'!$C$8:$D$160,2,FALSE),"")</f>
        <v/>
      </c>
    </row>
    <row r="192" spans="13:62" x14ac:dyDescent="0.3">
      <c r="N192" s="14" t="str">
        <f t="shared" si="17"/>
        <v/>
      </c>
      <c r="P192" s="14" t="str">
        <f>IF(P193&lt;&gt;""," -R","")</f>
        <v/>
      </c>
      <c r="R192" s="14" t="str">
        <f>IF(R193&lt;&gt;""," -R","")</f>
        <v/>
      </c>
      <c r="T192" s="14" t="str">
        <f>IF(T193&lt;&gt;""," -R","")</f>
        <v/>
      </c>
      <c r="V192" s="14" t="str">
        <f>IF(V193&lt;&gt;""," -R","")</f>
        <v/>
      </c>
      <c r="X192" s="14" t="str">
        <f>IF(X193&lt;&gt;""," -R","")</f>
        <v/>
      </c>
      <c r="Z192" s="14" t="str">
        <f>IF(Z193&lt;&gt;""," -R","")</f>
        <v/>
      </c>
      <c r="AB192" s="14" t="str">
        <f>IF(AB193&lt;&gt;""," -R","")</f>
        <v/>
      </c>
      <c r="AD192" s="14" t="str">
        <f>IF(AD193&lt;&gt;""," -R","")</f>
        <v/>
      </c>
      <c r="AF192" s="14" t="str">
        <f t="shared" si="18"/>
        <v/>
      </c>
      <c r="AH192" s="14" t="str">
        <f t="shared" si="19"/>
        <v/>
      </c>
      <c r="AJ192" s="14" t="str">
        <f t="shared" si="20"/>
        <v/>
      </c>
      <c r="AL192" s="14" t="str">
        <f t="shared" si="21"/>
        <v/>
      </c>
      <c r="AN192" s="14" t="str">
        <f t="shared" si="22"/>
        <v/>
      </c>
      <c r="AP192" s="14" t="str">
        <f t="shared" si="23"/>
        <v/>
      </c>
      <c r="AR192" s="14" t="str">
        <f t="shared" si="24"/>
        <v/>
      </c>
      <c r="AT192" s="14" t="str">
        <f t="shared" si="25"/>
        <v/>
      </c>
      <c r="AV192" s="14" t="str">
        <f t="shared" si="26"/>
        <v/>
      </c>
      <c r="AX192" s="14" t="str">
        <f t="shared" si="27"/>
        <v/>
      </c>
      <c r="AZ192" s="14" t="str">
        <f t="shared" si="28"/>
        <v/>
      </c>
      <c r="BB192" s="14" t="str">
        <f t="shared" si="29"/>
        <v/>
      </c>
      <c r="BD192" s="14" t="str">
        <f t="shared" si="30"/>
        <v/>
      </c>
      <c r="BF192" s="14" t="str">
        <f t="shared" si="31"/>
        <v/>
      </c>
      <c r="BH192" s="14" t="str">
        <f t="shared" si="32"/>
        <v/>
      </c>
      <c r="BJ192" s="14" t="str">
        <f t="shared" si="33"/>
        <v/>
      </c>
    </row>
    <row r="193" spans="13:62" x14ac:dyDescent="0.3">
      <c r="M193" s="14">
        <v>1.92</v>
      </c>
      <c r="N193" s="14" t="str">
        <f>IFERROR(VLOOKUP(M193,'CRUCE RIESGOS'!$C$8:$D$160,2,FALSE),"")</f>
        <v/>
      </c>
      <c r="O193" s="14">
        <v>2.9200000000000199</v>
      </c>
      <c r="P193" s="14" t="str">
        <f>IFERROR(VLOOKUP(O193,'CRUCE RIESGOS'!$C$8:$D$160,2,FALSE),"")</f>
        <v/>
      </c>
      <c r="Q193" s="14">
        <v>3.9200000000000399</v>
      </c>
      <c r="R193" s="14" t="str">
        <f>IFERROR(VLOOKUP(Q193,'CRUCE RIESGOS'!$C$8:$D$160,2,FALSE),"")</f>
        <v/>
      </c>
      <c r="S193" s="14">
        <v>4.9200000000000603</v>
      </c>
      <c r="T193" s="14" t="str">
        <f>IFERROR(VLOOKUP(S193,'CRUCE RIESGOS'!$C$8:$D$160,2,FALSE),"")</f>
        <v/>
      </c>
      <c r="U193" s="14">
        <v>5.9200000000000799</v>
      </c>
      <c r="V193" s="14" t="str">
        <f>IFERROR(VLOOKUP(U193,'CRUCE RIESGOS'!$C$8:$D$160,2,FALSE),"")</f>
        <v/>
      </c>
      <c r="W193" s="14">
        <v>6.9200000000001003</v>
      </c>
      <c r="X193" s="14" t="str">
        <f>IFERROR(VLOOKUP(W193,'CRUCE RIESGOS'!$C$8:$D$160,2,FALSE),"")</f>
        <v/>
      </c>
      <c r="Y193" s="14">
        <v>7.9200000000001198</v>
      </c>
      <c r="Z193" s="14" t="str">
        <f>IFERROR(VLOOKUP(Y193,'CRUCE RIESGOS'!$C$8:$D$160,2,FALSE),"")</f>
        <v/>
      </c>
      <c r="AA193" s="14">
        <v>8.9200000000001403</v>
      </c>
      <c r="AB193" s="14" t="str">
        <f>IFERROR(VLOOKUP(AA193,'CRUCE RIESGOS'!$C$8:$D$160,2,FALSE),"")</f>
        <v/>
      </c>
      <c r="AC193" s="14">
        <v>9.9200000000001598</v>
      </c>
      <c r="AD193" s="14" t="str">
        <f>IFERROR(VLOOKUP(AC193,'CRUCE RIESGOS'!$C$8:$D$160,2,FALSE),"")</f>
        <v/>
      </c>
      <c r="AE193" s="14">
        <v>10.920000000000201</v>
      </c>
      <c r="AF193" s="14" t="str">
        <f>IFERROR(VLOOKUP(AE193,'CRUCE RIESGOS'!$C$8:$D$160,2,FALSE),"")</f>
        <v/>
      </c>
      <c r="AG193" s="14">
        <v>11.920000000000201</v>
      </c>
      <c r="AH193" s="14" t="str">
        <f>IFERROR(VLOOKUP(AG193,'CRUCE RIESGOS'!$C$8:$D$160,2,FALSE),"")</f>
        <v/>
      </c>
      <c r="AI193" s="14">
        <v>12.920000000000201</v>
      </c>
      <c r="AJ193" s="14" t="str">
        <f>IFERROR(VLOOKUP(AI193,'CRUCE RIESGOS'!$C$8:$D$160,2,FALSE),"")</f>
        <v/>
      </c>
      <c r="AK193" s="14">
        <v>13.920000000000201</v>
      </c>
      <c r="AL193" s="14" t="str">
        <f>IFERROR(VLOOKUP(AK193,'CRUCE RIESGOS'!$C$8:$D$160,2,FALSE),"")</f>
        <v/>
      </c>
      <c r="AM193" s="14">
        <v>14.9200000000003</v>
      </c>
      <c r="AN193" s="14" t="str">
        <f>IFERROR(VLOOKUP(AM193,'CRUCE RIESGOS'!$C$8:$D$160,2,FALSE),"")</f>
        <v/>
      </c>
      <c r="AO193" s="14">
        <v>15.9200000000003</v>
      </c>
      <c r="AP193" s="14" t="str">
        <f>IFERROR(VLOOKUP(AO193,'CRUCE RIESGOS'!$C$8:$D$160,2,FALSE),"")</f>
        <v/>
      </c>
      <c r="AQ193" s="14">
        <v>16.9200000000003</v>
      </c>
      <c r="AR193" s="14" t="str">
        <f>IFERROR(VLOOKUP(AQ193,'CRUCE RIESGOS'!$C$8:$D$160,2,FALSE),"")</f>
        <v/>
      </c>
      <c r="AS193" s="14">
        <v>17.9200000000003</v>
      </c>
      <c r="AT193" s="14" t="str">
        <f>IFERROR(VLOOKUP(AS193,'CRUCE RIESGOS'!$C$8:$D$160,2,FALSE),"")</f>
        <v/>
      </c>
      <c r="AU193" s="14">
        <v>18.9200000000003</v>
      </c>
      <c r="AV193" s="14" t="str">
        <f>IFERROR(VLOOKUP(AU193,'CRUCE RIESGOS'!$C$8:$D$160,2,FALSE),"")</f>
        <v/>
      </c>
      <c r="AW193" s="14">
        <v>19.9200000000004</v>
      </c>
      <c r="AX193" s="14" t="str">
        <f>IFERROR(VLOOKUP(AW193,'CRUCE RIESGOS'!$C$8:$D$160,2,FALSE),"")</f>
        <v/>
      </c>
      <c r="AY193" s="14">
        <v>20.9200000000004</v>
      </c>
      <c r="AZ193" s="14" t="str">
        <f>IFERROR(VLOOKUP(AY193,'CRUCE RIESGOS'!$C$8:$D$160,2,FALSE),"")</f>
        <v/>
      </c>
      <c r="BA193" s="14">
        <v>21.9200000000004</v>
      </c>
      <c r="BB193" s="14" t="str">
        <f>IFERROR(VLOOKUP(BA193,'CRUCE RIESGOS'!$C$8:$D$160,2,FALSE),"")</f>
        <v/>
      </c>
      <c r="BC193" s="14">
        <v>22.9200000000004</v>
      </c>
      <c r="BD193" s="14" t="str">
        <f>IFERROR(VLOOKUP(BC193,'CRUCE RIESGOS'!$C$8:$D$160,2,FALSE),"")</f>
        <v/>
      </c>
      <c r="BE193" s="14">
        <v>23.9200000000004</v>
      </c>
      <c r="BF193" s="14" t="str">
        <f>IFERROR(VLOOKUP(BE193,'CRUCE RIESGOS'!$C$8:$D$160,2,FALSE),"")</f>
        <v/>
      </c>
      <c r="BG193" s="14">
        <v>24.920000000000499</v>
      </c>
      <c r="BH193" s="14" t="str">
        <f>IFERROR(VLOOKUP(BG193,'CRUCE RIESGOS'!$C$8:$D$160,2,FALSE),"")</f>
        <v/>
      </c>
      <c r="BI193" s="14">
        <v>25.920000000000499</v>
      </c>
      <c r="BJ193" s="14" t="str">
        <f>IFERROR(VLOOKUP(BI193,'CRUCE RIESGOS'!$C$8:$D$160,2,FALSE),"")</f>
        <v/>
      </c>
    </row>
    <row r="194" spans="13:62" x14ac:dyDescent="0.3">
      <c r="N194" s="14" t="str">
        <f t="shared" si="17"/>
        <v/>
      </c>
      <c r="P194" s="14" t="str">
        <f>IF(P195&lt;&gt;""," -R","")</f>
        <v/>
      </c>
      <c r="R194" s="14" t="str">
        <f>IF(R195&lt;&gt;""," -R","")</f>
        <v/>
      </c>
      <c r="T194" s="14" t="str">
        <f>IF(T195&lt;&gt;""," -R","")</f>
        <v/>
      </c>
      <c r="V194" s="14" t="str">
        <f>IF(V195&lt;&gt;""," -R","")</f>
        <v/>
      </c>
      <c r="X194" s="14" t="str">
        <f>IF(X195&lt;&gt;""," -R","")</f>
        <v/>
      </c>
      <c r="Z194" s="14" t="str">
        <f>IF(Z195&lt;&gt;""," -R","")</f>
        <v/>
      </c>
      <c r="AB194" s="14" t="str">
        <f>IF(AB195&lt;&gt;""," -R","")</f>
        <v/>
      </c>
      <c r="AD194" s="14" t="str">
        <f>IF(AD195&lt;&gt;""," -R","")</f>
        <v/>
      </c>
      <c r="AF194" s="14" t="str">
        <f t="shared" si="18"/>
        <v/>
      </c>
      <c r="AH194" s="14" t="str">
        <f t="shared" si="19"/>
        <v/>
      </c>
      <c r="AJ194" s="14" t="str">
        <f t="shared" si="20"/>
        <v/>
      </c>
      <c r="AL194" s="14" t="str">
        <f t="shared" si="21"/>
        <v/>
      </c>
      <c r="AN194" s="14" t="str">
        <f t="shared" si="22"/>
        <v/>
      </c>
      <c r="AP194" s="14" t="str">
        <f t="shared" si="23"/>
        <v/>
      </c>
      <c r="AR194" s="14" t="str">
        <f t="shared" si="24"/>
        <v/>
      </c>
      <c r="AT194" s="14" t="str">
        <f t="shared" si="25"/>
        <v/>
      </c>
      <c r="AV194" s="14" t="str">
        <f t="shared" si="26"/>
        <v/>
      </c>
      <c r="AX194" s="14" t="str">
        <f t="shared" si="27"/>
        <v/>
      </c>
      <c r="AZ194" s="14" t="str">
        <f t="shared" si="28"/>
        <v/>
      </c>
      <c r="BB194" s="14" t="str">
        <f t="shared" si="29"/>
        <v/>
      </c>
      <c r="BD194" s="14" t="str">
        <f t="shared" si="30"/>
        <v/>
      </c>
      <c r="BF194" s="14" t="str">
        <f t="shared" si="31"/>
        <v/>
      </c>
      <c r="BH194" s="14" t="str">
        <f t="shared" si="32"/>
        <v/>
      </c>
      <c r="BJ194" s="14" t="str">
        <f t="shared" si="33"/>
        <v/>
      </c>
    </row>
    <row r="195" spans="13:62" x14ac:dyDescent="0.3">
      <c r="M195" s="14">
        <v>1.93</v>
      </c>
      <c r="N195" s="14" t="str">
        <f>IFERROR(VLOOKUP(M195,'CRUCE RIESGOS'!$C$8:$D$160,2,FALSE),"")</f>
        <v/>
      </c>
      <c r="O195" s="14">
        <v>2.9300000000000201</v>
      </c>
      <c r="P195" s="14" t="str">
        <f>IFERROR(VLOOKUP(O195,'CRUCE RIESGOS'!$C$8:$D$160,2,FALSE),"")</f>
        <v/>
      </c>
      <c r="Q195" s="14">
        <v>3.9300000000000401</v>
      </c>
      <c r="R195" s="14" t="str">
        <f>IFERROR(VLOOKUP(Q195,'CRUCE RIESGOS'!$C$8:$D$160,2,FALSE),"")</f>
        <v/>
      </c>
      <c r="S195" s="14">
        <v>4.9300000000000601</v>
      </c>
      <c r="T195" s="14" t="str">
        <f>IFERROR(VLOOKUP(S195,'CRUCE RIESGOS'!$C$8:$D$160,2,FALSE),"")</f>
        <v/>
      </c>
      <c r="U195" s="14">
        <v>5.9300000000000797</v>
      </c>
      <c r="V195" s="14" t="str">
        <f>IFERROR(VLOOKUP(U195,'CRUCE RIESGOS'!$C$8:$D$160,2,FALSE),"")</f>
        <v/>
      </c>
      <c r="W195" s="14">
        <v>6.9300000000001001</v>
      </c>
      <c r="X195" s="14" t="str">
        <f>IFERROR(VLOOKUP(W195,'CRUCE RIESGOS'!$C$8:$D$160,2,FALSE),"")</f>
        <v/>
      </c>
      <c r="Y195" s="14">
        <v>7.9300000000001196</v>
      </c>
      <c r="Z195" s="14" t="str">
        <f>IFERROR(VLOOKUP(Y195,'CRUCE RIESGOS'!$C$8:$D$160,2,FALSE),"")</f>
        <v/>
      </c>
      <c r="AA195" s="14">
        <v>8.93000000000014</v>
      </c>
      <c r="AB195" s="14" t="str">
        <f>IFERROR(VLOOKUP(AA195,'CRUCE RIESGOS'!$C$8:$D$160,2,FALSE),"")</f>
        <v/>
      </c>
      <c r="AC195" s="14">
        <v>9.9300000000001596</v>
      </c>
      <c r="AD195" s="14" t="str">
        <f>IFERROR(VLOOKUP(AC195,'CRUCE RIESGOS'!$C$8:$D$160,2,FALSE),"")</f>
        <v/>
      </c>
      <c r="AE195" s="14">
        <v>10.9300000000002</v>
      </c>
      <c r="AF195" s="14" t="str">
        <f>IFERROR(VLOOKUP(AE195,'CRUCE RIESGOS'!$C$8:$D$160,2,FALSE),"")</f>
        <v/>
      </c>
      <c r="AG195" s="14">
        <v>11.9300000000002</v>
      </c>
      <c r="AH195" s="14" t="str">
        <f>IFERROR(VLOOKUP(AG195,'CRUCE RIESGOS'!$C$8:$D$160,2,FALSE),"")</f>
        <v/>
      </c>
      <c r="AI195" s="14">
        <v>12.9300000000002</v>
      </c>
      <c r="AJ195" s="14" t="str">
        <f>IFERROR(VLOOKUP(AI195,'CRUCE RIESGOS'!$C$8:$D$160,2,FALSE),"")</f>
        <v/>
      </c>
      <c r="AK195" s="14">
        <v>13.9300000000002</v>
      </c>
      <c r="AL195" s="14" t="str">
        <f>IFERROR(VLOOKUP(AK195,'CRUCE RIESGOS'!$C$8:$D$160,2,FALSE),"")</f>
        <v/>
      </c>
      <c r="AM195" s="14">
        <v>14.9300000000003</v>
      </c>
      <c r="AN195" s="14" t="str">
        <f>IFERROR(VLOOKUP(AM195,'CRUCE RIESGOS'!$C$8:$D$160,2,FALSE),"")</f>
        <v/>
      </c>
      <c r="AO195" s="14">
        <v>15.9300000000003</v>
      </c>
      <c r="AP195" s="14" t="str">
        <f>IFERROR(VLOOKUP(AO195,'CRUCE RIESGOS'!$C$8:$D$160,2,FALSE),"")</f>
        <v/>
      </c>
      <c r="AQ195" s="14">
        <v>16.930000000000302</v>
      </c>
      <c r="AR195" s="14" t="str">
        <f>IFERROR(VLOOKUP(AQ195,'CRUCE RIESGOS'!$C$8:$D$160,2,FALSE),"")</f>
        <v/>
      </c>
      <c r="AS195" s="14">
        <v>17.930000000000302</v>
      </c>
      <c r="AT195" s="14" t="str">
        <f>IFERROR(VLOOKUP(AS195,'CRUCE RIESGOS'!$C$8:$D$160,2,FALSE),"")</f>
        <v/>
      </c>
      <c r="AU195" s="14">
        <v>18.930000000000302</v>
      </c>
      <c r="AV195" s="14" t="str">
        <f>IFERROR(VLOOKUP(AU195,'CRUCE RIESGOS'!$C$8:$D$160,2,FALSE),"")</f>
        <v/>
      </c>
      <c r="AW195" s="14">
        <v>19.930000000000401</v>
      </c>
      <c r="AX195" s="14" t="str">
        <f>IFERROR(VLOOKUP(AW195,'CRUCE RIESGOS'!$C$8:$D$160,2,FALSE),"")</f>
        <v/>
      </c>
      <c r="AY195" s="14">
        <v>20.930000000000401</v>
      </c>
      <c r="AZ195" s="14" t="str">
        <f>IFERROR(VLOOKUP(AY195,'CRUCE RIESGOS'!$C$8:$D$160,2,FALSE),"")</f>
        <v/>
      </c>
      <c r="BA195" s="14">
        <v>21.930000000000401</v>
      </c>
      <c r="BB195" s="14" t="str">
        <f>IFERROR(VLOOKUP(BA195,'CRUCE RIESGOS'!$C$8:$D$160,2,FALSE),"")</f>
        <v/>
      </c>
      <c r="BC195" s="14">
        <v>22.930000000000401</v>
      </c>
      <c r="BD195" s="14" t="str">
        <f>IFERROR(VLOOKUP(BC195,'CRUCE RIESGOS'!$C$8:$D$160,2,FALSE),"")</f>
        <v/>
      </c>
      <c r="BE195" s="14">
        <v>23.930000000000401</v>
      </c>
      <c r="BF195" s="14" t="str">
        <f>IFERROR(VLOOKUP(BE195,'CRUCE RIESGOS'!$C$8:$D$160,2,FALSE),"")</f>
        <v/>
      </c>
      <c r="BG195" s="14">
        <v>24.930000000000501</v>
      </c>
      <c r="BH195" s="14" t="str">
        <f>IFERROR(VLOOKUP(BG195,'CRUCE RIESGOS'!$C$8:$D$160,2,FALSE),"")</f>
        <v/>
      </c>
      <c r="BI195" s="14">
        <v>25.930000000000501</v>
      </c>
      <c r="BJ195" s="14" t="str">
        <f>IFERROR(VLOOKUP(BI195,'CRUCE RIESGOS'!$C$8:$D$160,2,FALSE),"")</f>
        <v/>
      </c>
    </row>
    <row r="196" spans="13:62" x14ac:dyDescent="0.3">
      <c r="N196" s="14" t="str">
        <f t="shared" si="17"/>
        <v/>
      </c>
      <c r="P196" s="14" t="str">
        <f>IF(P197&lt;&gt;""," -R","")</f>
        <v/>
      </c>
      <c r="R196" s="14" t="str">
        <f>IF(R197&lt;&gt;""," -R","")</f>
        <v/>
      </c>
      <c r="T196" s="14" t="str">
        <f>IF(T197&lt;&gt;""," -R","")</f>
        <v/>
      </c>
      <c r="V196" s="14" t="str">
        <f>IF(V197&lt;&gt;""," -R","")</f>
        <v/>
      </c>
      <c r="X196" s="14" t="str">
        <f>IF(X197&lt;&gt;""," -R","")</f>
        <v/>
      </c>
      <c r="Z196" s="14" t="str">
        <f>IF(Z197&lt;&gt;""," -R","")</f>
        <v/>
      </c>
      <c r="AB196" s="14" t="str">
        <f>IF(AB197&lt;&gt;""," -R","")</f>
        <v/>
      </c>
      <c r="AD196" s="14" t="str">
        <f>IF(AD197&lt;&gt;""," -R","")</f>
        <v/>
      </c>
      <c r="AF196" s="14" t="str">
        <f t="shared" si="18"/>
        <v/>
      </c>
      <c r="AH196" s="14" t="str">
        <f t="shared" si="19"/>
        <v/>
      </c>
      <c r="AJ196" s="14" t="str">
        <f t="shared" si="20"/>
        <v/>
      </c>
      <c r="AL196" s="14" t="str">
        <f t="shared" si="21"/>
        <v/>
      </c>
      <c r="AN196" s="14" t="str">
        <f t="shared" si="22"/>
        <v/>
      </c>
      <c r="AP196" s="14" t="str">
        <f t="shared" si="23"/>
        <v/>
      </c>
      <c r="AR196" s="14" t="str">
        <f t="shared" si="24"/>
        <v/>
      </c>
      <c r="AT196" s="14" t="str">
        <f t="shared" si="25"/>
        <v/>
      </c>
      <c r="AV196" s="14" t="str">
        <f t="shared" si="26"/>
        <v/>
      </c>
      <c r="AX196" s="14" t="str">
        <f t="shared" si="27"/>
        <v/>
      </c>
      <c r="AZ196" s="14" t="str">
        <f t="shared" si="28"/>
        <v/>
      </c>
      <c r="BB196" s="14" t="str">
        <f t="shared" si="29"/>
        <v/>
      </c>
      <c r="BD196" s="14" t="str">
        <f t="shared" si="30"/>
        <v/>
      </c>
      <c r="BF196" s="14" t="str">
        <f t="shared" si="31"/>
        <v/>
      </c>
      <c r="BH196" s="14" t="str">
        <f t="shared" si="32"/>
        <v/>
      </c>
      <c r="BJ196" s="14" t="str">
        <f t="shared" si="33"/>
        <v/>
      </c>
    </row>
    <row r="197" spans="13:62" x14ac:dyDescent="0.3">
      <c r="M197" s="14">
        <v>1.94</v>
      </c>
      <c r="N197" s="14" t="str">
        <f>IFERROR(VLOOKUP(M197,'CRUCE RIESGOS'!$C$8:$D$160,2,FALSE),"")</f>
        <v/>
      </c>
      <c r="O197" s="14">
        <v>2.9400000000000199</v>
      </c>
      <c r="P197" s="14" t="str">
        <f>IFERROR(VLOOKUP(O197,'CRUCE RIESGOS'!$C$8:$D$160,2,FALSE),"")</f>
        <v/>
      </c>
      <c r="Q197" s="14">
        <v>3.9400000000000399</v>
      </c>
      <c r="R197" s="14" t="str">
        <f>IFERROR(VLOOKUP(Q197,'CRUCE RIESGOS'!$C$8:$D$160,2,FALSE),"")</f>
        <v/>
      </c>
      <c r="S197" s="14">
        <v>4.9400000000000599</v>
      </c>
      <c r="T197" s="14" t="str">
        <f>IFERROR(VLOOKUP(S197,'CRUCE RIESGOS'!$C$8:$D$160,2,FALSE),"")</f>
        <v/>
      </c>
      <c r="U197" s="14">
        <v>5.9400000000000803</v>
      </c>
      <c r="V197" s="14" t="str">
        <f>IFERROR(VLOOKUP(U197,'CRUCE RIESGOS'!$C$8:$D$160,2,FALSE),"")</f>
        <v/>
      </c>
      <c r="W197" s="14">
        <v>6.9400000000000999</v>
      </c>
      <c r="X197" s="14" t="str">
        <f>IFERROR(VLOOKUP(W197,'CRUCE RIESGOS'!$C$8:$D$160,2,FALSE),"")</f>
        <v/>
      </c>
      <c r="Y197" s="14">
        <v>7.9400000000001203</v>
      </c>
      <c r="Z197" s="14" t="str">
        <f>IFERROR(VLOOKUP(Y197,'CRUCE RIESGOS'!$C$8:$D$160,2,FALSE),"")</f>
        <v/>
      </c>
      <c r="AA197" s="14">
        <v>8.9400000000001398</v>
      </c>
      <c r="AB197" s="14" t="str">
        <f>IFERROR(VLOOKUP(AA197,'CRUCE RIESGOS'!$C$8:$D$160,2,FALSE),"")</f>
        <v/>
      </c>
      <c r="AC197" s="14">
        <v>9.9400000000001594</v>
      </c>
      <c r="AD197" s="14" t="str">
        <f>IFERROR(VLOOKUP(AC197,'CRUCE RIESGOS'!$C$8:$D$160,2,FALSE),"")</f>
        <v/>
      </c>
      <c r="AE197" s="14">
        <v>10.9400000000002</v>
      </c>
      <c r="AF197" s="14" t="str">
        <f>IFERROR(VLOOKUP(AE197,'CRUCE RIESGOS'!$C$8:$D$160,2,FALSE),"")</f>
        <v/>
      </c>
      <c r="AG197" s="14">
        <v>11.9400000000002</v>
      </c>
      <c r="AH197" s="14" t="str">
        <f>IFERROR(VLOOKUP(AG197,'CRUCE RIESGOS'!$C$8:$D$160,2,FALSE),"")</f>
        <v/>
      </c>
      <c r="AI197" s="14">
        <v>12.9400000000002</v>
      </c>
      <c r="AJ197" s="14" t="str">
        <f>IFERROR(VLOOKUP(AI197,'CRUCE RIESGOS'!$C$8:$D$160,2,FALSE),"")</f>
        <v/>
      </c>
      <c r="AK197" s="14">
        <v>13.9400000000002</v>
      </c>
      <c r="AL197" s="14" t="str">
        <f>IFERROR(VLOOKUP(AK197,'CRUCE RIESGOS'!$C$8:$D$160,2,FALSE),"")</f>
        <v/>
      </c>
      <c r="AM197" s="14">
        <v>14.9400000000003</v>
      </c>
      <c r="AN197" s="14" t="str">
        <f>IFERROR(VLOOKUP(AM197,'CRUCE RIESGOS'!$C$8:$D$160,2,FALSE),"")</f>
        <v/>
      </c>
      <c r="AO197" s="14">
        <v>15.9400000000003</v>
      </c>
      <c r="AP197" s="14" t="str">
        <f>IFERROR(VLOOKUP(AO197,'CRUCE RIESGOS'!$C$8:$D$160,2,FALSE),"")</f>
        <v/>
      </c>
      <c r="AQ197" s="14">
        <v>16.9400000000003</v>
      </c>
      <c r="AR197" s="14" t="str">
        <f>IFERROR(VLOOKUP(AQ197,'CRUCE RIESGOS'!$C$8:$D$160,2,FALSE),"")</f>
        <v/>
      </c>
      <c r="AS197" s="14">
        <v>17.9400000000003</v>
      </c>
      <c r="AT197" s="14" t="str">
        <f>IFERROR(VLOOKUP(AS197,'CRUCE RIESGOS'!$C$8:$D$160,2,FALSE),"")</f>
        <v/>
      </c>
      <c r="AU197" s="14">
        <v>18.9400000000003</v>
      </c>
      <c r="AV197" s="14" t="str">
        <f>IFERROR(VLOOKUP(AU197,'CRUCE RIESGOS'!$C$8:$D$160,2,FALSE),"")</f>
        <v/>
      </c>
      <c r="AW197" s="14">
        <v>19.940000000000399</v>
      </c>
      <c r="AX197" s="14" t="str">
        <f>IFERROR(VLOOKUP(AW197,'CRUCE RIESGOS'!$C$8:$D$160,2,FALSE),"")</f>
        <v/>
      </c>
      <c r="AY197" s="14">
        <v>20.940000000000399</v>
      </c>
      <c r="AZ197" s="14" t="str">
        <f>IFERROR(VLOOKUP(AY197,'CRUCE RIESGOS'!$C$8:$D$160,2,FALSE),"")</f>
        <v/>
      </c>
      <c r="BA197" s="14">
        <v>21.940000000000399</v>
      </c>
      <c r="BB197" s="14" t="str">
        <f>IFERROR(VLOOKUP(BA197,'CRUCE RIESGOS'!$C$8:$D$160,2,FALSE),"")</f>
        <v/>
      </c>
      <c r="BC197" s="14">
        <v>22.940000000000399</v>
      </c>
      <c r="BD197" s="14" t="str">
        <f>IFERROR(VLOOKUP(BC197,'CRUCE RIESGOS'!$C$8:$D$160,2,FALSE),"")</f>
        <v/>
      </c>
      <c r="BE197" s="14">
        <v>23.940000000000399</v>
      </c>
      <c r="BF197" s="14" t="str">
        <f>IFERROR(VLOOKUP(BE197,'CRUCE RIESGOS'!$C$8:$D$160,2,FALSE),"")</f>
        <v/>
      </c>
      <c r="BG197" s="14">
        <v>24.940000000000499</v>
      </c>
      <c r="BH197" s="14" t="str">
        <f>IFERROR(VLOOKUP(BG197,'CRUCE RIESGOS'!$C$8:$D$160,2,FALSE),"")</f>
        <v/>
      </c>
      <c r="BI197" s="14">
        <v>25.940000000000499</v>
      </c>
      <c r="BJ197" s="14" t="str">
        <f>IFERROR(VLOOKUP(BI197,'CRUCE RIESGOS'!$C$8:$D$160,2,FALSE),"")</f>
        <v/>
      </c>
    </row>
    <row r="198" spans="13:62" x14ac:dyDescent="0.3">
      <c r="N198" s="14" t="str">
        <f t="shared" si="17"/>
        <v/>
      </c>
      <c r="P198" s="14" t="str">
        <f>IF(P199&lt;&gt;""," -R","")</f>
        <v/>
      </c>
      <c r="R198" s="14" t="str">
        <f>IF(R199&lt;&gt;""," -R","")</f>
        <v/>
      </c>
      <c r="T198" s="14" t="str">
        <f>IF(T199&lt;&gt;""," -R","")</f>
        <v/>
      </c>
      <c r="V198" s="14" t="str">
        <f>IF(V199&lt;&gt;""," -R","")</f>
        <v/>
      </c>
      <c r="X198" s="14" t="str">
        <f>IF(X199&lt;&gt;""," -R","")</f>
        <v/>
      </c>
      <c r="Z198" s="14" t="str">
        <f>IF(Z199&lt;&gt;""," -R","")</f>
        <v/>
      </c>
      <c r="AB198" s="14" t="str">
        <f>IF(AB199&lt;&gt;""," -R","")</f>
        <v/>
      </c>
      <c r="AD198" s="14" t="str">
        <f>IF(AD199&lt;&gt;""," -R","")</f>
        <v/>
      </c>
      <c r="AF198" s="14" t="str">
        <f t="shared" si="18"/>
        <v/>
      </c>
      <c r="AH198" s="14" t="str">
        <f t="shared" si="19"/>
        <v/>
      </c>
      <c r="AJ198" s="14" t="str">
        <f t="shared" si="20"/>
        <v/>
      </c>
      <c r="AL198" s="14" t="str">
        <f t="shared" si="21"/>
        <v/>
      </c>
      <c r="AN198" s="14" t="str">
        <f t="shared" si="22"/>
        <v/>
      </c>
      <c r="AP198" s="14" t="str">
        <f t="shared" si="23"/>
        <v/>
      </c>
      <c r="AR198" s="14" t="str">
        <f t="shared" si="24"/>
        <v/>
      </c>
      <c r="AT198" s="14" t="str">
        <f t="shared" si="25"/>
        <v/>
      </c>
      <c r="AV198" s="14" t="str">
        <f t="shared" si="26"/>
        <v/>
      </c>
      <c r="AX198" s="14" t="str">
        <f t="shared" si="27"/>
        <v/>
      </c>
      <c r="AZ198" s="14" t="str">
        <f t="shared" si="28"/>
        <v/>
      </c>
      <c r="BB198" s="14" t="str">
        <f t="shared" si="29"/>
        <v/>
      </c>
      <c r="BD198" s="14" t="str">
        <f t="shared" si="30"/>
        <v/>
      </c>
      <c r="BF198" s="14" t="str">
        <f t="shared" si="31"/>
        <v/>
      </c>
      <c r="BH198" s="14" t="str">
        <f t="shared" si="32"/>
        <v/>
      </c>
      <c r="BJ198" s="14" t="str">
        <f t="shared" si="33"/>
        <v/>
      </c>
    </row>
    <row r="199" spans="13:62" x14ac:dyDescent="0.3">
      <c r="M199" s="14">
        <v>1.95</v>
      </c>
      <c r="N199" s="14" t="str">
        <f>IFERROR(VLOOKUP(M199,'CRUCE RIESGOS'!$C$8:$D$160,2,FALSE),"")</f>
        <v/>
      </c>
      <c r="O199" s="14">
        <v>2.9500000000000202</v>
      </c>
      <c r="P199" s="14" t="str">
        <f>IFERROR(VLOOKUP(O199,'CRUCE RIESGOS'!$C$8:$D$160,2,FALSE),"")</f>
        <v/>
      </c>
      <c r="Q199" s="14">
        <v>3.9500000000000401</v>
      </c>
      <c r="R199" s="14" t="str">
        <f>IFERROR(VLOOKUP(Q199,'CRUCE RIESGOS'!$C$8:$D$160,2,FALSE),"")</f>
        <v/>
      </c>
      <c r="S199" s="14">
        <v>4.9500000000000597</v>
      </c>
      <c r="T199" s="14" t="str">
        <f>IFERROR(VLOOKUP(S199,'CRUCE RIESGOS'!$C$8:$D$160,2,FALSE),"")</f>
        <v/>
      </c>
      <c r="U199" s="14">
        <v>5.9500000000000801</v>
      </c>
      <c r="V199" s="14" t="str">
        <f>IFERROR(VLOOKUP(U199,'CRUCE RIESGOS'!$C$8:$D$160,2,FALSE),"")</f>
        <v/>
      </c>
      <c r="W199" s="14">
        <v>6.9500000000000997</v>
      </c>
      <c r="X199" s="14" t="str">
        <f>IFERROR(VLOOKUP(W199,'CRUCE RIESGOS'!$C$8:$D$160,2,FALSE),"")</f>
        <v/>
      </c>
      <c r="Y199" s="14">
        <v>7.9500000000001201</v>
      </c>
      <c r="Z199" s="14" t="str">
        <f>IFERROR(VLOOKUP(Y199,'CRUCE RIESGOS'!$C$8:$D$160,2,FALSE),"")</f>
        <v/>
      </c>
      <c r="AA199" s="14">
        <v>8.9500000000001396</v>
      </c>
      <c r="AB199" s="14" t="str">
        <f>IFERROR(VLOOKUP(AA199,'CRUCE RIESGOS'!$C$8:$D$160,2,FALSE),"")</f>
        <v/>
      </c>
      <c r="AC199" s="14">
        <v>9.9500000000001592</v>
      </c>
      <c r="AD199" s="14" t="str">
        <f>IFERROR(VLOOKUP(AC199,'CRUCE RIESGOS'!$C$8:$D$160,2,FALSE),"")</f>
        <v/>
      </c>
      <c r="AE199" s="14">
        <v>10.9500000000002</v>
      </c>
      <c r="AF199" s="14" t="str">
        <f>IFERROR(VLOOKUP(AE199,'CRUCE RIESGOS'!$C$8:$D$160,2,FALSE),"")</f>
        <v/>
      </c>
      <c r="AG199" s="14">
        <v>11.9500000000002</v>
      </c>
      <c r="AH199" s="14" t="str">
        <f>IFERROR(VLOOKUP(AG199,'CRUCE RIESGOS'!$C$8:$D$160,2,FALSE),"")</f>
        <v/>
      </c>
      <c r="AI199" s="14">
        <v>12.9500000000002</v>
      </c>
      <c r="AJ199" s="14" t="str">
        <f>IFERROR(VLOOKUP(AI199,'CRUCE RIESGOS'!$C$8:$D$160,2,FALSE),"")</f>
        <v/>
      </c>
      <c r="AK199" s="14">
        <v>13.9500000000002</v>
      </c>
      <c r="AL199" s="14" t="str">
        <f>IFERROR(VLOOKUP(AK199,'CRUCE RIESGOS'!$C$8:$D$160,2,FALSE),"")</f>
        <v/>
      </c>
      <c r="AM199" s="14">
        <v>14.950000000000299</v>
      </c>
      <c r="AN199" s="14" t="str">
        <f>IFERROR(VLOOKUP(AM199,'CRUCE RIESGOS'!$C$8:$D$160,2,FALSE),"")</f>
        <v/>
      </c>
      <c r="AO199" s="14">
        <v>15.950000000000299</v>
      </c>
      <c r="AP199" s="14" t="str">
        <f>IFERROR(VLOOKUP(AO199,'CRUCE RIESGOS'!$C$8:$D$160,2,FALSE),"")</f>
        <v/>
      </c>
      <c r="AQ199" s="14">
        <v>16.950000000000301</v>
      </c>
      <c r="AR199" s="14" t="str">
        <f>IFERROR(VLOOKUP(AQ199,'CRUCE RIESGOS'!$C$8:$D$160,2,FALSE),"")</f>
        <v/>
      </c>
      <c r="AS199" s="14">
        <v>17.950000000000301</v>
      </c>
      <c r="AT199" s="14" t="str">
        <f>IFERROR(VLOOKUP(AS199,'CRUCE RIESGOS'!$C$8:$D$160,2,FALSE),"")</f>
        <v/>
      </c>
      <c r="AU199" s="14">
        <v>18.950000000000301</v>
      </c>
      <c r="AV199" s="14" t="str">
        <f>IFERROR(VLOOKUP(AU199,'CRUCE RIESGOS'!$C$8:$D$160,2,FALSE),"")</f>
        <v/>
      </c>
      <c r="AW199" s="14">
        <v>19.950000000000401</v>
      </c>
      <c r="AX199" s="14" t="str">
        <f>IFERROR(VLOOKUP(AW199,'CRUCE RIESGOS'!$C$8:$D$160,2,FALSE),"")</f>
        <v/>
      </c>
      <c r="AY199" s="14">
        <v>20.950000000000401</v>
      </c>
      <c r="AZ199" s="14" t="str">
        <f>IFERROR(VLOOKUP(AY199,'CRUCE RIESGOS'!$C$8:$D$160,2,FALSE),"")</f>
        <v/>
      </c>
      <c r="BA199" s="14">
        <v>21.950000000000401</v>
      </c>
      <c r="BB199" s="14" t="str">
        <f>IFERROR(VLOOKUP(BA199,'CRUCE RIESGOS'!$C$8:$D$160,2,FALSE),"")</f>
        <v/>
      </c>
      <c r="BC199" s="14">
        <v>22.950000000000401</v>
      </c>
      <c r="BD199" s="14" t="str">
        <f>IFERROR(VLOOKUP(BC199,'CRUCE RIESGOS'!$C$8:$D$160,2,FALSE),"")</f>
        <v/>
      </c>
      <c r="BE199" s="14">
        <v>23.950000000000401</v>
      </c>
      <c r="BF199" s="14" t="str">
        <f>IFERROR(VLOOKUP(BE199,'CRUCE RIESGOS'!$C$8:$D$160,2,FALSE),"")</f>
        <v/>
      </c>
      <c r="BG199" s="14">
        <v>24.9500000000005</v>
      </c>
      <c r="BH199" s="14" t="str">
        <f>IFERROR(VLOOKUP(BG199,'CRUCE RIESGOS'!$C$8:$D$160,2,FALSE),"")</f>
        <v/>
      </c>
      <c r="BI199" s="14">
        <v>25.9500000000005</v>
      </c>
      <c r="BJ199" s="14" t="str">
        <f>IFERROR(VLOOKUP(BI199,'CRUCE RIESGOS'!$C$8:$D$160,2,FALSE),"")</f>
        <v/>
      </c>
    </row>
    <row r="200" spans="13:62" x14ac:dyDescent="0.3">
      <c r="N200" s="14" t="str">
        <f t="shared" si="17"/>
        <v/>
      </c>
      <c r="P200" s="14" t="str">
        <f>IF(P201&lt;&gt;""," -R","")</f>
        <v/>
      </c>
      <c r="R200" s="14" t="str">
        <f>IF(R201&lt;&gt;""," -R","")</f>
        <v/>
      </c>
      <c r="T200" s="14" t="str">
        <f>IF(T201&lt;&gt;""," -R","")</f>
        <v/>
      </c>
      <c r="V200" s="14" t="str">
        <f>IF(V201&lt;&gt;""," -R","")</f>
        <v/>
      </c>
      <c r="X200" s="14" t="str">
        <f>IF(X201&lt;&gt;""," -R","")</f>
        <v/>
      </c>
      <c r="Z200" s="14" t="str">
        <f>IF(Z201&lt;&gt;""," -R","")</f>
        <v/>
      </c>
      <c r="AB200" s="14" t="str">
        <f>IF(AB201&lt;&gt;""," -R","")</f>
        <v/>
      </c>
      <c r="AD200" s="14" t="str">
        <f>IF(AD201&lt;&gt;""," -R","")</f>
        <v/>
      </c>
      <c r="AF200" s="14" t="str">
        <f t="shared" si="18"/>
        <v/>
      </c>
      <c r="AH200" s="14" t="str">
        <f t="shared" si="19"/>
        <v/>
      </c>
      <c r="AJ200" s="14" t="str">
        <f t="shared" si="20"/>
        <v/>
      </c>
      <c r="AL200" s="14" t="str">
        <f t="shared" si="21"/>
        <v/>
      </c>
      <c r="AN200" s="14" t="str">
        <f t="shared" si="22"/>
        <v/>
      </c>
      <c r="AP200" s="14" t="str">
        <f t="shared" si="23"/>
        <v/>
      </c>
      <c r="AR200" s="14" t="str">
        <f t="shared" si="24"/>
        <v/>
      </c>
      <c r="AT200" s="14" t="str">
        <f t="shared" si="25"/>
        <v/>
      </c>
      <c r="AV200" s="14" t="str">
        <f t="shared" si="26"/>
        <v/>
      </c>
      <c r="AX200" s="14" t="str">
        <f t="shared" si="27"/>
        <v/>
      </c>
      <c r="AZ200" s="14" t="str">
        <f t="shared" si="28"/>
        <v/>
      </c>
      <c r="BB200" s="14" t="str">
        <f t="shared" si="29"/>
        <v/>
      </c>
      <c r="BD200" s="14" t="str">
        <f t="shared" si="30"/>
        <v/>
      </c>
      <c r="BF200" s="14" t="str">
        <f t="shared" si="31"/>
        <v/>
      </c>
      <c r="BH200" s="14" t="str">
        <f t="shared" si="32"/>
        <v/>
      </c>
      <c r="BJ200" s="14" t="str">
        <f t="shared" si="33"/>
        <v/>
      </c>
    </row>
    <row r="201" spans="13:62" x14ac:dyDescent="0.3">
      <c r="M201" s="14">
        <v>1.96</v>
      </c>
      <c r="N201" s="14" t="str">
        <f>IFERROR(VLOOKUP(M201,'CRUCE RIESGOS'!$C$8:$D$160,2,FALSE),"")</f>
        <v/>
      </c>
      <c r="O201" s="14">
        <v>2.9600000000000199</v>
      </c>
      <c r="P201" s="14" t="str">
        <f>IFERROR(VLOOKUP(O201,'CRUCE RIESGOS'!$C$8:$D$160,2,FALSE),"")</f>
        <v/>
      </c>
      <c r="Q201" s="14">
        <v>3.9600000000000399</v>
      </c>
      <c r="R201" s="14" t="str">
        <f>IFERROR(VLOOKUP(Q201,'CRUCE RIESGOS'!$C$8:$D$160,2,FALSE),"")</f>
        <v/>
      </c>
      <c r="S201" s="14">
        <v>4.9600000000000604</v>
      </c>
      <c r="T201" s="14" t="str">
        <f>IFERROR(VLOOKUP(S201,'CRUCE RIESGOS'!$C$8:$D$160,2,FALSE),"")</f>
        <v/>
      </c>
      <c r="U201" s="14">
        <v>5.9600000000000799</v>
      </c>
      <c r="V201" s="14" t="str">
        <f>IFERROR(VLOOKUP(U201,'CRUCE RIESGOS'!$C$8:$D$160,2,FALSE),"")</f>
        <v/>
      </c>
      <c r="W201" s="14">
        <v>6.9600000000001003</v>
      </c>
      <c r="X201" s="14" t="str">
        <f>IFERROR(VLOOKUP(W201,'CRUCE RIESGOS'!$C$8:$D$160,2,FALSE),"")</f>
        <v/>
      </c>
      <c r="Y201" s="14">
        <v>7.9600000000001199</v>
      </c>
      <c r="Z201" s="14" t="str">
        <f>IFERROR(VLOOKUP(Y201,'CRUCE RIESGOS'!$C$8:$D$160,2,FALSE),"")</f>
        <v/>
      </c>
      <c r="AA201" s="14">
        <v>8.9600000000001394</v>
      </c>
      <c r="AB201" s="14" t="str">
        <f>IFERROR(VLOOKUP(AA201,'CRUCE RIESGOS'!$C$8:$D$160,2,FALSE),"")</f>
        <v/>
      </c>
      <c r="AC201" s="14">
        <v>9.9600000000001607</v>
      </c>
      <c r="AD201" s="14" t="str">
        <f>IFERROR(VLOOKUP(AC201,'CRUCE RIESGOS'!$C$8:$D$160,2,FALSE),"")</f>
        <v/>
      </c>
      <c r="AE201" s="14">
        <v>10.9600000000002</v>
      </c>
      <c r="AF201" s="14" t="str">
        <f>IFERROR(VLOOKUP(AE201,'CRUCE RIESGOS'!$C$8:$D$160,2,FALSE),"")</f>
        <v/>
      </c>
      <c r="AG201" s="14">
        <v>11.9600000000002</v>
      </c>
      <c r="AH201" s="14" t="str">
        <f>IFERROR(VLOOKUP(AG201,'CRUCE RIESGOS'!$C$8:$D$160,2,FALSE),"")</f>
        <v/>
      </c>
      <c r="AI201" s="14">
        <v>12.9600000000002</v>
      </c>
      <c r="AJ201" s="14" t="str">
        <f>IFERROR(VLOOKUP(AI201,'CRUCE RIESGOS'!$C$8:$D$160,2,FALSE),"")</f>
        <v/>
      </c>
      <c r="AK201" s="14">
        <v>13.9600000000002</v>
      </c>
      <c r="AL201" s="14" t="str">
        <f>IFERROR(VLOOKUP(AK201,'CRUCE RIESGOS'!$C$8:$D$160,2,FALSE),"")</f>
        <v/>
      </c>
      <c r="AM201" s="14">
        <v>14.960000000000299</v>
      </c>
      <c r="AN201" s="14" t="str">
        <f>IFERROR(VLOOKUP(AM201,'CRUCE RIESGOS'!$C$8:$D$160,2,FALSE),"")</f>
        <v/>
      </c>
      <c r="AO201" s="14">
        <v>15.960000000000299</v>
      </c>
      <c r="AP201" s="14" t="str">
        <f>IFERROR(VLOOKUP(AO201,'CRUCE RIESGOS'!$C$8:$D$160,2,FALSE),"")</f>
        <v/>
      </c>
      <c r="AQ201" s="14">
        <v>16.960000000000299</v>
      </c>
      <c r="AR201" s="14" t="str">
        <f>IFERROR(VLOOKUP(AQ201,'CRUCE RIESGOS'!$C$8:$D$160,2,FALSE),"")</f>
        <v/>
      </c>
      <c r="AS201" s="14">
        <v>17.960000000000299</v>
      </c>
      <c r="AT201" s="14" t="str">
        <f>IFERROR(VLOOKUP(AS201,'CRUCE RIESGOS'!$C$8:$D$160,2,FALSE),"")</f>
        <v/>
      </c>
      <c r="AU201" s="14">
        <v>18.960000000000299</v>
      </c>
      <c r="AV201" s="14" t="str">
        <f>IFERROR(VLOOKUP(AU201,'CRUCE RIESGOS'!$C$8:$D$160,2,FALSE),"")</f>
        <v/>
      </c>
      <c r="AW201" s="14">
        <v>19.960000000000399</v>
      </c>
      <c r="AX201" s="14" t="str">
        <f>IFERROR(VLOOKUP(AW201,'CRUCE RIESGOS'!$C$8:$D$160,2,FALSE),"")</f>
        <v/>
      </c>
      <c r="AY201" s="14">
        <v>20.960000000000399</v>
      </c>
      <c r="AZ201" s="14" t="str">
        <f>IFERROR(VLOOKUP(AY201,'CRUCE RIESGOS'!$C$8:$D$160,2,FALSE),"")</f>
        <v/>
      </c>
      <c r="BA201" s="14">
        <v>21.960000000000399</v>
      </c>
      <c r="BB201" s="14" t="str">
        <f>IFERROR(VLOOKUP(BA201,'CRUCE RIESGOS'!$C$8:$D$160,2,FALSE),"")</f>
        <v/>
      </c>
      <c r="BC201" s="14">
        <v>22.960000000000399</v>
      </c>
      <c r="BD201" s="14" t="str">
        <f>IFERROR(VLOOKUP(BC201,'CRUCE RIESGOS'!$C$8:$D$160,2,FALSE),"")</f>
        <v/>
      </c>
      <c r="BE201" s="14">
        <v>23.960000000000399</v>
      </c>
      <c r="BF201" s="14" t="str">
        <f>IFERROR(VLOOKUP(BE201,'CRUCE RIESGOS'!$C$8:$D$160,2,FALSE),"")</f>
        <v/>
      </c>
      <c r="BG201" s="14">
        <v>24.960000000000498</v>
      </c>
      <c r="BH201" s="14" t="str">
        <f>IFERROR(VLOOKUP(BG201,'CRUCE RIESGOS'!$C$8:$D$160,2,FALSE),"")</f>
        <v/>
      </c>
      <c r="BI201" s="14">
        <v>25.960000000000498</v>
      </c>
      <c r="BJ201" s="14" t="str">
        <f>IFERROR(VLOOKUP(BI201,'CRUCE RIESGOS'!$C$8:$D$160,2,FALSE),"")</f>
        <v/>
      </c>
    </row>
    <row r="202" spans="13:62" x14ac:dyDescent="0.3">
      <c r="N202" s="14" t="str">
        <f>IF(N203&lt;&gt;""," -R","")</f>
        <v/>
      </c>
      <c r="P202" s="14" t="str">
        <f>IF(P203&lt;&gt;""," -R","")</f>
        <v/>
      </c>
      <c r="R202" s="14" t="str">
        <f>IF(R203&lt;&gt;""," -R","")</f>
        <v/>
      </c>
      <c r="T202" s="14" t="str">
        <f>IF(T203&lt;&gt;""," -R","")</f>
        <v/>
      </c>
      <c r="V202" s="14" t="str">
        <f>IF(V203&lt;&gt;""," -R","")</f>
        <v/>
      </c>
      <c r="X202" s="14" t="str">
        <f>IF(X203&lt;&gt;""," -R","")</f>
        <v/>
      </c>
      <c r="Z202" s="14" t="str">
        <f>IF(Z203&lt;&gt;""," -R","")</f>
        <v/>
      </c>
      <c r="AB202" s="14" t="str">
        <f>IF(AB203&lt;&gt;""," -R","")</f>
        <v/>
      </c>
      <c r="AD202" s="14" t="str">
        <f>IF(AD203&lt;&gt;""," -R","")</f>
        <v/>
      </c>
      <c r="AF202" s="14" t="str">
        <f>IF(AF203&lt;&gt;""," -R","")</f>
        <v/>
      </c>
      <c r="AH202" s="14" t="str">
        <f>IF(AH203&lt;&gt;""," -R","")</f>
        <v/>
      </c>
      <c r="AJ202" s="14" t="str">
        <f>IF(AJ203&lt;&gt;""," -R","")</f>
        <v/>
      </c>
      <c r="AL202" s="14" t="str">
        <f>IF(AL203&lt;&gt;""," -R","")</f>
        <v/>
      </c>
      <c r="AN202" s="14" t="str">
        <f>IF(AN203&lt;&gt;""," -R","")</f>
        <v/>
      </c>
      <c r="AP202" s="14" t="str">
        <f>IF(AP203&lt;&gt;""," -R","")</f>
        <v/>
      </c>
      <c r="AR202" s="14" t="str">
        <f>IF(AR203&lt;&gt;""," -R","")</f>
        <v/>
      </c>
      <c r="AT202" s="14" t="str">
        <f>IF(AT203&lt;&gt;""," -R","")</f>
        <v/>
      </c>
      <c r="AV202" s="14" t="str">
        <f>IF(AV203&lt;&gt;""," -R","")</f>
        <v/>
      </c>
      <c r="AX202" s="14" t="str">
        <f>IF(AX203&lt;&gt;""," -R","")</f>
        <v/>
      </c>
      <c r="AZ202" s="14" t="str">
        <f>IF(AZ203&lt;&gt;""," -R","")</f>
        <v/>
      </c>
      <c r="BB202" s="14" t="str">
        <f>IF(BB203&lt;&gt;""," -R","")</f>
        <v/>
      </c>
      <c r="BD202" s="14" t="str">
        <f>IF(BD203&lt;&gt;""," -R","")</f>
        <v/>
      </c>
      <c r="BF202" s="14" t="str">
        <f>IF(BF203&lt;&gt;""," -R","")</f>
        <v/>
      </c>
      <c r="BH202" s="14" t="str">
        <f>IF(BH203&lt;&gt;""," -R","")</f>
        <v/>
      </c>
      <c r="BJ202" s="14" t="str">
        <f>IF(BJ203&lt;&gt;""," -R","")</f>
        <v/>
      </c>
    </row>
    <row r="203" spans="13:62" x14ac:dyDescent="0.3">
      <c r="M203" s="14">
        <v>1.97</v>
      </c>
      <c r="N203" s="14" t="str">
        <f>IFERROR(VLOOKUP(M203,'CRUCE RIESGOS'!$C$8:$D$160,2,FALSE),"")</f>
        <v/>
      </c>
      <c r="O203" s="14">
        <v>2.9700000000000202</v>
      </c>
      <c r="P203" s="14" t="str">
        <f>IFERROR(VLOOKUP(O203,'CRUCE RIESGOS'!$C$8:$D$160,2,FALSE),"")</f>
        <v/>
      </c>
      <c r="Q203" s="14">
        <v>3.9700000000000402</v>
      </c>
      <c r="R203" s="14" t="str">
        <f>IFERROR(VLOOKUP(Q203,'CRUCE RIESGOS'!$C$8:$D$160,2,FALSE),"")</f>
        <v/>
      </c>
      <c r="S203" s="14">
        <v>4.9700000000000601</v>
      </c>
      <c r="T203" s="14" t="str">
        <f>IFERROR(VLOOKUP(S203,'CRUCE RIESGOS'!$C$8:$D$160,2,FALSE),"")</f>
        <v/>
      </c>
      <c r="U203" s="14">
        <v>5.9700000000000797</v>
      </c>
      <c r="V203" s="14" t="str">
        <f>IFERROR(VLOOKUP(U203,'CRUCE RIESGOS'!$C$8:$D$160,2,FALSE),"")</f>
        <v/>
      </c>
      <c r="W203" s="14">
        <v>6.9700000000001001</v>
      </c>
      <c r="X203" s="14" t="str">
        <f>IFERROR(VLOOKUP(W203,'CRUCE RIESGOS'!$C$8:$D$160,2,FALSE),"")</f>
        <v/>
      </c>
      <c r="Y203" s="14">
        <v>7.9700000000001197</v>
      </c>
      <c r="Z203" s="14" t="str">
        <f>IFERROR(VLOOKUP(Y203,'CRUCE RIESGOS'!$C$8:$D$160,2,FALSE),"")</f>
        <v/>
      </c>
      <c r="AA203" s="14">
        <v>8.9700000000001392</v>
      </c>
      <c r="AB203" s="14" t="str">
        <f>IFERROR(VLOOKUP(AA203,'CRUCE RIESGOS'!$C$8:$D$160,2,FALSE),"")</f>
        <v/>
      </c>
      <c r="AC203" s="14">
        <v>9.9700000000001605</v>
      </c>
      <c r="AD203" s="14" t="str">
        <f>IFERROR(VLOOKUP(AC203,'CRUCE RIESGOS'!$C$8:$D$160,2,FALSE),"")</f>
        <v/>
      </c>
      <c r="AE203" s="14">
        <v>10.9700000000002</v>
      </c>
      <c r="AF203" s="14" t="str">
        <f>IFERROR(VLOOKUP(AE203,'CRUCE RIESGOS'!$C$8:$D$160,2,FALSE),"")</f>
        <v/>
      </c>
      <c r="AG203" s="14">
        <v>11.9700000000002</v>
      </c>
      <c r="AH203" s="14" t="str">
        <f>IFERROR(VLOOKUP(AG203,'CRUCE RIESGOS'!$C$8:$D$160,2,FALSE),"")</f>
        <v/>
      </c>
      <c r="AI203" s="14">
        <v>12.9700000000002</v>
      </c>
      <c r="AJ203" s="14" t="str">
        <f>IFERROR(VLOOKUP(AI203,'CRUCE RIESGOS'!$C$8:$D$160,2,FALSE),"")</f>
        <v/>
      </c>
      <c r="AK203" s="14">
        <v>13.9700000000002</v>
      </c>
      <c r="AL203" s="14" t="str">
        <f>IFERROR(VLOOKUP(AK203,'CRUCE RIESGOS'!$C$8:$D$160,2,FALSE),"")</f>
        <v/>
      </c>
      <c r="AM203" s="14">
        <v>14.970000000000301</v>
      </c>
      <c r="AN203" s="14" t="str">
        <f>IFERROR(VLOOKUP(AM203,'CRUCE RIESGOS'!$C$8:$D$160,2,FALSE),"")</f>
        <v/>
      </c>
      <c r="AO203" s="14">
        <v>15.970000000000301</v>
      </c>
      <c r="AP203" s="14" t="str">
        <f>IFERROR(VLOOKUP(AO203,'CRUCE RIESGOS'!$C$8:$D$160,2,FALSE),"")</f>
        <v/>
      </c>
      <c r="AQ203" s="14">
        <v>16.970000000000301</v>
      </c>
      <c r="AR203" s="14" t="str">
        <f>IFERROR(VLOOKUP(AQ203,'CRUCE RIESGOS'!$C$8:$D$160,2,FALSE),"")</f>
        <v/>
      </c>
      <c r="AS203" s="14">
        <v>17.970000000000301</v>
      </c>
      <c r="AT203" s="14" t="str">
        <f>IFERROR(VLOOKUP(AS203,'CRUCE RIESGOS'!$C$8:$D$160,2,FALSE),"")</f>
        <v/>
      </c>
      <c r="AU203" s="14">
        <v>18.970000000000301</v>
      </c>
      <c r="AV203" s="14" t="str">
        <f>IFERROR(VLOOKUP(AU203,'CRUCE RIESGOS'!$C$8:$D$160,2,FALSE),"")</f>
        <v/>
      </c>
      <c r="AW203" s="14">
        <v>19.9700000000004</v>
      </c>
      <c r="AX203" s="14" t="str">
        <f>IFERROR(VLOOKUP(AW203,'CRUCE RIESGOS'!$C$8:$D$160,2,FALSE),"")</f>
        <v/>
      </c>
      <c r="AY203" s="14">
        <v>20.9700000000004</v>
      </c>
      <c r="AZ203" s="14" t="str">
        <f>IFERROR(VLOOKUP(AY203,'CRUCE RIESGOS'!$C$8:$D$160,2,FALSE),"")</f>
        <v/>
      </c>
      <c r="BA203" s="14">
        <v>21.9700000000004</v>
      </c>
      <c r="BB203" s="14" t="str">
        <f>IFERROR(VLOOKUP(BA203,'CRUCE RIESGOS'!$C$8:$D$160,2,FALSE),"")</f>
        <v/>
      </c>
      <c r="BC203" s="14">
        <v>22.9700000000004</v>
      </c>
      <c r="BD203" s="14" t="str">
        <f>IFERROR(VLOOKUP(BC203,'CRUCE RIESGOS'!$C$8:$D$160,2,FALSE),"")</f>
        <v/>
      </c>
      <c r="BE203" s="14">
        <v>23.9700000000004</v>
      </c>
      <c r="BF203" s="14" t="str">
        <f>IFERROR(VLOOKUP(BE203,'CRUCE RIESGOS'!$C$8:$D$160,2,FALSE),"")</f>
        <v/>
      </c>
      <c r="BG203" s="14">
        <v>24.9700000000005</v>
      </c>
      <c r="BH203" s="14" t="str">
        <f>IFERROR(VLOOKUP(BG203,'CRUCE RIESGOS'!$C$8:$D$160,2,FALSE),"")</f>
        <v/>
      </c>
      <c r="BI203" s="14">
        <v>25.9700000000005</v>
      </c>
      <c r="BJ203" s="14" t="str">
        <f>IFERROR(VLOOKUP(BI203,'CRUCE RIESGOS'!$C$8:$D$160,2,FALSE),"")</f>
        <v/>
      </c>
    </row>
    <row r="204" spans="13:62" x14ac:dyDescent="0.3">
      <c r="N204" s="14" t="str">
        <f>IF(N205&lt;&gt;""," -R","")</f>
        <v/>
      </c>
      <c r="P204" s="14" t="str">
        <f>IF(P205&lt;&gt;""," -R","")</f>
        <v/>
      </c>
      <c r="R204" s="14" t="str">
        <f>IF(R205&lt;&gt;""," -R","")</f>
        <v/>
      </c>
      <c r="T204" s="14" t="str">
        <f>IF(T205&lt;&gt;""," -R","")</f>
        <v/>
      </c>
      <c r="V204" s="14" t="str">
        <f>IF(V205&lt;&gt;""," -R","")</f>
        <v/>
      </c>
      <c r="X204" s="14" t="str">
        <f>IF(X205&lt;&gt;""," -R","")</f>
        <v/>
      </c>
      <c r="Z204" s="14" t="str">
        <f>IF(Z205&lt;&gt;""," -R","")</f>
        <v/>
      </c>
      <c r="AB204" s="14" t="str">
        <f>IF(AB205&lt;&gt;""," -R","")</f>
        <v/>
      </c>
      <c r="AD204" s="14" t="str">
        <f>IF(AD205&lt;&gt;""," -R","")</f>
        <v/>
      </c>
      <c r="AF204" s="14" t="str">
        <f>IF(AF205&lt;&gt;""," -R","")</f>
        <v/>
      </c>
      <c r="AH204" s="14" t="str">
        <f>IF(AH205&lt;&gt;""," -R","")</f>
        <v/>
      </c>
      <c r="AJ204" s="14" t="str">
        <f>IF(AJ205&lt;&gt;""," -R","")</f>
        <v/>
      </c>
      <c r="AL204" s="14" t="str">
        <f>IF(AL205&lt;&gt;""," -R","")</f>
        <v/>
      </c>
      <c r="AN204" s="14" t="str">
        <f>IF(AN205&lt;&gt;""," -R","")</f>
        <v/>
      </c>
      <c r="AP204" s="14" t="str">
        <f>IF(AP205&lt;&gt;""," -R","")</f>
        <v/>
      </c>
      <c r="AR204" s="14" t="str">
        <f>IF(AR205&lt;&gt;""," -R","")</f>
        <v/>
      </c>
      <c r="AT204" s="14" t="str">
        <f>IF(AT205&lt;&gt;""," -R","")</f>
        <v/>
      </c>
      <c r="AV204" s="14" t="str">
        <f>IF(AV205&lt;&gt;""," -R","")</f>
        <v/>
      </c>
      <c r="AX204" s="14" t="str">
        <f>IF(AX205&lt;&gt;""," -R","")</f>
        <v/>
      </c>
      <c r="AZ204" s="14" t="str">
        <f>IF(AZ205&lt;&gt;""," -R","")</f>
        <v/>
      </c>
      <c r="BB204" s="14" t="str">
        <f>IF(BB205&lt;&gt;""," -R","")</f>
        <v/>
      </c>
      <c r="BD204" s="14" t="str">
        <f>IF(BD205&lt;&gt;""," -R","")</f>
        <v/>
      </c>
      <c r="BF204" s="14" t="str">
        <f>IF(BF205&lt;&gt;""," -R","")</f>
        <v/>
      </c>
      <c r="BH204" s="14" t="str">
        <f>IF(BH205&lt;&gt;""," -R","")</f>
        <v/>
      </c>
      <c r="BJ204" s="14" t="str">
        <f>IF(BJ205&lt;&gt;""," -R","")</f>
        <v/>
      </c>
    </row>
    <row r="205" spans="13:62" x14ac:dyDescent="0.3">
      <c r="M205" s="14">
        <v>1.98</v>
      </c>
      <c r="N205" s="14" t="str">
        <f>IFERROR(VLOOKUP(M205,'CRUCE RIESGOS'!$C$8:$D$160,2,FALSE),"")</f>
        <v/>
      </c>
      <c r="O205" s="14">
        <v>2.98000000000002</v>
      </c>
      <c r="P205" s="14" t="str">
        <f>IFERROR(VLOOKUP(O205,'CRUCE RIESGOS'!$C$8:$D$160,2,FALSE),"")</f>
        <v/>
      </c>
      <c r="Q205" s="14">
        <v>3.98000000000004</v>
      </c>
      <c r="R205" s="14" t="str">
        <f>IFERROR(VLOOKUP(Q205,'CRUCE RIESGOS'!$C$8:$D$160,2,FALSE),"")</f>
        <v/>
      </c>
      <c r="S205" s="14">
        <v>4.9800000000000599</v>
      </c>
      <c r="T205" s="14" t="str">
        <f>IFERROR(VLOOKUP(S205,'CRUCE RIESGOS'!$C$8:$D$160,2,FALSE),"")</f>
        <v/>
      </c>
      <c r="U205" s="14">
        <v>5.9800000000000804</v>
      </c>
      <c r="V205" s="14" t="str">
        <f>IFERROR(VLOOKUP(U205,'CRUCE RIESGOS'!$C$8:$D$160,2,FALSE),"")</f>
        <v/>
      </c>
      <c r="W205" s="14">
        <v>6.9800000000000999</v>
      </c>
      <c r="X205" s="14" t="str">
        <f>IFERROR(VLOOKUP(W205,'CRUCE RIESGOS'!$C$8:$D$160,2,FALSE),"")</f>
        <v/>
      </c>
      <c r="Y205" s="14">
        <v>7.9800000000001203</v>
      </c>
      <c r="Z205" s="14" t="str">
        <f>IFERROR(VLOOKUP(Y205,'CRUCE RIESGOS'!$C$8:$D$160,2,FALSE),"")</f>
        <v/>
      </c>
      <c r="AA205" s="14">
        <v>8.9800000000001408</v>
      </c>
      <c r="AB205" s="14" t="str">
        <f>IFERROR(VLOOKUP(AA205,'CRUCE RIESGOS'!$C$8:$D$160,2,FALSE),"")</f>
        <v/>
      </c>
      <c r="AC205" s="14">
        <v>9.9800000000001603</v>
      </c>
      <c r="AD205" s="14" t="str">
        <f>IFERROR(VLOOKUP(AC205,'CRUCE RIESGOS'!$C$8:$D$160,2,FALSE),"")</f>
        <v/>
      </c>
      <c r="AE205" s="14">
        <v>10.980000000000199</v>
      </c>
      <c r="AF205" s="14" t="str">
        <f>IFERROR(VLOOKUP(AE205,'CRUCE RIESGOS'!$C$8:$D$160,2,FALSE),"")</f>
        <v/>
      </c>
      <c r="AG205" s="14">
        <v>11.980000000000199</v>
      </c>
      <c r="AH205" s="14" t="str">
        <f>IFERROR(VLOOKUP(AG205,'CRUCE RIESGOS'!$C$8:$D$160,2,FALSE),"")</f>
        <v/>
      </c>
      <c r="AI205" s="14">
        <v>12.980000000000199</v>
      </c>
      <c r="AJ205" s="14" t="str">
        <f>IFERROR(VLOOKUP(AI205,'CRUCE RIESGOS'!$C$8:$D$160,2,FALSE),"")</f>
        <v/>
      </c>
      <c r="AK205" s="14">
        <v>13.980000000000199</v>
      </c>
      <c r="AL205" s="14" t="str">
        <f>IFERROR(VLOOKUP(AK205,'CRUCE RIESGOS'!$C$8:$D$160,2,FALSE),"")</f>
        <v/>
      </c>
      <c r="AM205" s="14">
        <v>14.980000000000301</v>
      </c>
      <c r="AN205" s="14" t="str">
        <f>IFERROR(VLOOKUP(AM205,'CRUCE RIESGOS'!$C$8:$D$160,2,FALSE),"")</f>
        <v/>
      </c>
      <c r="AO205" s="14">
        <v>15.980000000000301</v>
      </c>
      <c r="AP205" s="14" t="str">
        <f>IFERROR(VLOOKUP(AO205,'CRUCE RIESGOS'!$C$8:$D$160,2,FALSE),"")</f>
        <v/>
      </c>
      <c r="AQ205" s="14">
        <v>16.980000000000299</v>
      </c>
      <c r="AR205" s="14" t="str">
        <f>IFERROR(VLOOKUP(AQ205,'CRUCE RIESGOS'!$C$8:$D$160,2,FALSE),"")</f>
        <v/>
      </c>
      <c r="AS205" s="14">
        <v>17.980000000000299</v>
      </c>
      <c r="AT205" s="14" t="str">
        <f>IFERROR(VLOOKUP(AS205,'CRUCE RIESGOS'!$C$8:$D$160,2,FALSE),"")</f>
        <v/>
      </c>
      <c r="AU205" s="14">
        <v>18.980000000000299</v>
      </c>
      <c r="AV205" s="14" t="str">
        <f>IFERROR(VLOOKUP(AU205,'CRUCE RIESGOS'!$C$8:$D$160,2,FALSE),"")</f>
        <v/>
      </c>
      <c r="AW205" s="14">
        <v>19.980000000000398</v>
      </c>
      <c r="AX205" s="14" t="str">
        <f>IFERROR(VLOOKUP(AW205,'CRUCE RIESGOS'!$C$8:$D$160,2,FALSE),"")</f>
        <v/>
      </c>
      <c r="AY205" s="14">
        <v>20.980000000000398</v>
      </c>
      <c r="AZ205" s="14" t="str">
        <f>IFERROR(VLOOKUP(AY205,'CRUCE RIESGOS'!$C$8:$D$160,2,FALSE),"")</f>
        <v/>
      </c>
      <c r="BA205" s="14">
        <v>21.980000000000398</v>
      </c>
      <c r="BB205" s="14" t="str">
        <f>IFERROR(VLOOKUP(BA205,'CRUCE RIESGOS'!$C$8:$D$160,2,FALSE),"")</f>
        <v/>
      </c>
      <c r="BC205" s="14">
        <v>22.980000000000398</v>
      </c>
      <c r="BD205" s="14" t="str">
        <f>IFERROR(VLOOKUP(BC205,'CRUCE RIESGOS'!$C$8:$D$160,2,FALSE),"")</f>
        <v/>
      </c>
      <c r="BE205" s="14">
        <v>23.980000000000398</v>
      </c>
      <c r="BF205" s="14" t="str">
        <f>IFERROR(VLOOKUP(BE205,'CRUCE RIESGOS'!$C$8:$D$160,2,FALSE),"")</f>
        <v/>
      </c>
      <c r="BG205" s="14">
        <v>24.980000000000501</v>
      </c>
      <c r="BH205" s="14" t="str">
        <f>IFERROR(VLOOKUP(BG205,'CRUCE RIESGOS'!$C$8:$D$160,2,FALSE),"")</f>
        <v/>
      </c>
      <c r="BI205" s="14">
        <v>25.980000000000501</v>
      </c>
      <c r="BJ205" s="14" t="str">
        <f>IFERROR(VLOOKUP(BI205,'CRUCE RIESGOS'!$C$8:$D$160,2,FALSE),"")</f>
        <v/>
      </c>
    </row>
    <row r="206" spans="13:62" x14ac:dyDescent="0.3">
      <c r="N206" s="14" t="str">
        <f>IF(N207&lt;&gt;""," -R","")</f>
        <v/>
      </c>
      <c r="P206" s="14" t="str">
        <f>IF(P207&lt;&gt;""," -R","")</f>
        <v/>
      </c>
      <c r="R206" s="14" t="str">
        <f>IF(R207&lt;&gt;""," -R","")</f>
        <v/>
      </c>
      <c r="T206" s="14" t="str">
        <f>IF(T207&lt;&gt;""," -R","")</f>
        <v/>
      </c>
      <c r="V206" s="14" t="str">
        <f>IF(V207&lt;&gt;""," -R","")</f>
        <v/>
      </c>
      <c r="X206" s="14" t="str">
        <f>IF(X207&lt;&gt;""," -R","")</f>
        <v/>
      </c>
      <c r="Z206" s="14" t="str">
        <f>IF(Z207&lt;&gt;""," -R","")</f>
        <v/>
      </c>
      <c r="AB206" s="14" t="str">
        <f>IF(AB207&lt;&gt;""," -R","")</f>
        <v/>
      </c>
      <c r="AD206" s="14" t="str">
        <f>IF(AD207&lt;&gt;""," -R","")</f>
        <v/>
      </c>
      <c r="AF206" s="14" t="str">
        <f>IF(AF207&lt;&gt;""," -R","")</f>
        <v/>
      </c>
      <c r="AH206" s="14" t="str">
        <f>IF(AH207&lt;&gt;""," -R","")</f>
        <v/>
      </c>
      <c r="AJ206" s="14" t="str">
        <f>IF(AJ207&lt;&gt;""," -R","")</f>
        <v/>
      </c>
      <c r="AL206" s="14" t="str">
        <f>IF(AL207&lt;&gt;""," -R","")</f>
        <v/>
      </c>
      <c r="AN206" s="14" t="str">
        <f>IF(AN207&lt;&gt;""," -R","")</f>
        <v/>
      </c>
      <c r="AP206" s="14" t="str">
        <f>IF(AP207&lt;&gt;""," -R","")</f>
        <v/>
      </c>
      <c r="AR206" s="14" t="str">
        <f>IF(AR207&lt;&gt;""," -R","")</f>
        <v/>
      </c>
      <c r="AT206" s="14" t="str">
        <f>IF(AT207&lt;&gt;""," -R","")</f>
        <v/>
      </c>
      <c r="AV206" s="14" t="str">
        <f>IF(AV207&lt;&gt;""," -R","")</f>
        <v/>
      </c>
      <c r="AX206" s="14" t="str">
        <f>IF(AX207&lt;&gt;""," -R","")</f>
        <v/>
      </c>
      <c r="AZ206" s="14" t="str">
        <f>IF(AZ207&lt;&gt;""," -R","")</f>
        <v/>
      </c>
      <c r="BB206" s="14" t="str">
        <f>IF(BB207&lt;&gt;""," -R","")</f>
        <v/>
      </c>
      <c r="BD206" s="14" t="str">
        <f>IF(BD207&lt;&gt;""," -R","")</f>
        <v/>
      </c>
      <c r="BF206" s="14" t="str">
        <f>IF(BF207&lt;&gt;""," -R","")</f>
        <v/>
      </c>
      <c r="BH206" s="14" t="str">
        <f>IF(BH207&lt;&gt;""," -R","")</f>
        <v/>
      </c>
      <c r="BJ206" s="14" t="str">
        <f>IF(BJ207&lt;&gt;""," -R","")</f>
        <v/>
      </c>
    </row>
    <row r="207" spans="13:62" x14ac:dyDescent="0.3">
      <c r="M207" s="14">
        <v>1.99</v>
      </c>
      <c r="N207" s="14" t="str">
        <f>IFERROR(VLOOKUP(M207,'CRUCE RIESGOS'!$C$8:$D$160,2,FALSE),"")</f>
        <v/>
      </c>
      <c r="O207" s="14">
        <v>2.9900000000000202</v>
      </c>
      <c r="P207" s="14" t="str">
        <f>IFERROR(VLOOKUP(O207,'CRUCE RIESGOS'!$C$8:$D$160,2,FALSE),"")</f>
        <v/>
      </c>
      <c r="Q207" s="14">
        <v>3.9900000000000402</v>
      </c>
      <c r="R207" s="14" t="str">
        <f>IFERROR(VLOOKUP(Q207,'CRUCE RIESGOS'!$C$8:$D$160,2,FALSE),"")</f>
        <v/>
      </c>
      <c r="S207" s="14">
        <v>4.9900000000000597</v>
      </c>
      <c r="T207" s="14" t="str">
        <f>IFERROR(VLOOKUP(S207,'CRUCE RIESGOS'!$C$8:$D$160,2,FALSE),"")</f>
        <v/>
      </c>
      <c r="U207" s="14">
        <v>5.9900000000000801</v>
      </c>
      <c r="V207" s="14" t="str">
        <f>IFERROR(VLOOKUP(U207,'CRUCE RIESGOS'!$C$8:$D$160,2,FALSE),"")</f>
        <v/>
      </c>
      <c r="W207" s="14">
        <v>6.9900000000000997</v>
      </c>
      <c r="X207" s="14" t="str">
        <f>IFERROR(VLOOKUP(W207,'CRUCE RIESGOS'!$C$8:$D$160,2,FALSE),"")</f>
        <v/>
      </c>
      <c r="Y207" s="14">
        <v>7.9900000000001201</v>
      </c>
      <c r="Z207" s="14" t="str">
        <f>IFERROR(VLOOKUP(Y207,'CRUCE RIESGOS'!$C$8:$D$160,2,FALSE),"")</f>
        <v/>
      </c>
      <c r="AA207" s="14">
        <v>8.9900000000001405</v>
      </c>
      <c r="AB207" s="14" t="str">
        <f>IFERROR(VLOOKUP(AA207,'CRUCE RIESGOS'!$C$8:$D$160,2,FALSE),"")</f>
        <v/>
      </c>
      <c r="AC207" s="14">
        <v>9.9900000000001601</v>
      </c>
      <c r="AD207" s="14" t="str">
        <f>IFERROR(VLOOKUP(AC207,'CRUCE RIESGOS'!$C$8:$D$160,2,FALSE),"")</f>
        <v/>
      </c>
      <c r="AE207" s="14">
        <v>10.990000000000199</v>
      </c>
      <c r="AF207" s="14" t="str">
        <f>IFERROR(VLOOKUP(AE207,'CRUCE RIESGOS'!$C$8:$D$160,2,FALSE),"")</f>
        <v/>
      </c>
      <c r="AG207" s="14">
        <v>11.990000000000199</v>
      </c>
      <c r="AH207" s="14" t="str">
        <f>IFERROR(VLOOKUP(AG207,'CRUCE RIESGOS'!$C$8:$D$160,2,FALSE),"")</f>
        <v/>
      </c>
      <c r="AI207" s="14">
        <v>12.990000000000199</v>
      </c>
      <c r="AJ207" s="14" t="str">
        <f>IFERROR(VLOOKUP(AI207,'CRUCE RIESGOS'!$C$8:$D$160,2,FALSE),"")</f>
        <v/>
      </c>
      <c r="AK207" s="14">
        <v>13.990000000000199</v>
      </c>
      <c r="AL207" s="14" t="str">
        <f>IFERROR(VLOOKUP(AK207,'CRUCE RIESGOS'!$C$8:$D$160,2,FALSE),"")</f>
        <v/>
      </c>
      <c r="AM207" s="14">
        <v>14.9900000000003</v>
      </c>
      <c r="AN207" s="14" t="str">
        <f>IFERROR(VLOOKUP(AM207,'CRUCE RIESGOS'!$C$8:$D$160,2,FALSE),"")</f>
        <v/>
      </c>
      <c r="AO207" s="14">
        <v>15.9900000000003</v>
      </c>
      <c r="AP207" s="14" t="str">
        <f>IFERROR(VLOOKUP(AO207,'CRUCE RIESGOS'!$C$8:$D$160,2,FALSE),"")</f>
        <v/>
      </c>
      <c r="AQ207" s="14">
        <v>16.9900000000003</v>
      </c>
      <c r="AR207" s="14" t="str">
        <f>IFERROR(VLOOKUP(AQ207,'CRUCE RIESGOS'!$C$8:$D$160,2,FALSE),"")</f>
        <v/>
      </c>
      <c r="AS207" s="14">
        <v>17.9900000000003</v>
      </c>
      <c r="AT207" s="14" t="str">
        <f>IFERROR(VLOOKUP(AS207,'CRUCE RIESGOS'!$C$8:$D$160,2,FALSE),"")</f>
        <v/>
      </c>
      <c r="AU207" s="14">
        <v>18.9900000000003</v>
      </c>
      <c r="AV207" s="14" t="str">
        <f>IFERROR(VLOOKUP(AU207,'CRUCE RIESGOS'!$C$8:$D$160,2,FALSE),"")</f>
        <v/>
      </c>
      <c r="AW207" s="14">
        <v>19.9900000000004</v>
      </c>
      <c r="AX207" s="14" t="str">
        <f>IFERROR(VLOOKUP(AW207,'CRUCE RIESGOS'!$C$8:$D$160,2,FALSE),"")</f>
        <v/>
      </c>
      <c r="AY207" s="14">
        <v>20.9900000000004</v>
      </c>
      <c r="AZ207" s="14" t="str">
        <f>IFERROR(VLOOKUP(AY207,'CRUCE RIESGOS'!$C$8:$D$160,2,FALSE),"")</f>
        <v/>
      </c>
      <c r="BA207" s="14">
        <v>21.9900000000004</v>
      </c>
      <c r="BB207" s="14" t="str">
        <f>IFERROR(VLOOKUP(BA207,'CRUCE RIESGOS'!$C$8:$D$160,2,FALSE),"")</f>
        <v/>
      </c>
      <c r="BC207" s="14">
        <v>22.9900000000004</v>
      </c>
      <c r="BD207" s="14" t="str">
        <f>IFERROR(VLOOKUP(BC207,'CRUCE RIESGOS'!$C$8:$D$160,2,FALSE),"")</f>
        <v/>
      </c>
      <c r="BE207" s="14">
        <v>23.9900000000004</v>
      </c>
      <c r="BF207" s="14" t="str">
        <f>IFERROR(VLOOKUP(BE207,'CRUCE RIESGOS'!$C$8:$D$160,2,FALSE),"")</f>
        <v/>
      </c>
      <c r="BG207" s="14">
        <v>24.990000000000499</v>
      </c>
      <c r="BH207" s="14" t="str">
        <f>IFERROR(VLOOKUP(BG207,'CRUCE RIESGOS'!$C$8:$D$160,2,FALSE),"")</f>
        <v/>
      </c>
      <c r="BI207" s="14">
        <v>25.990000000000499</v>
      </c>
      <c r="BJ207" s="14" t="str">
        <f>IFERROR(VLOOKUP(BI207,'CRUCE RIESGOS'!$C$8:$D$160,2,FALSE),"")</f>
        <v/>
      </c>
    </row>
  </sheetData>
  <sheetProtection algorithmName="SHA-512" hashValue="2Qp0LpsCCCLRbTCs2PAxFoF1P4vKrx6aZ8oR7bHeWX2C7N6AGnnU7aGc2t8NpwlrwnEYWgiEqtAQ2TH6RIccGg==" saltValue="LcmXK4Cl7sFRdWl1h3Vvig==" spinCount="100000" sheet="1" objects="1" scenarios="1"/>
  <mergeCells count="43">
    <mergeCell ref="B1:C4"/>
    <mergeCell ref="D1:H1"/>
    <mergeCell ref="I1:J1"/>
    <mergeCell ref="D2:H2"/>
    <mergeCell ref="I2:J2"/>
    <mergeCell ref="D3:H4"/>
    <mergeCell ref="I3:J3"/>
    <mergeCell ref="I4:J4"/>
    <mergeCell ref="C18:E18"/>
    <mergeCell ref="C19:E19"/>
    <mergeCell ref="G12:H12"/>
    <mergeCell ref="C16:E16"/>
    <mergeCell ref="B13:C13"/>
    <mergeCell ref="B14:C14"/>
    <mergeCell ref="B6:J7"/>
    <mergeCell ref="B11:C11"/>
    <mergeCell ref="B8:C8"/>
    <mergeCell ref="B9:C9"/>
    <mergeCell ref="I10:J10"/>
    <mergeCell ref="B10:C10"/>
    <mergeCell ref="D8:D9"/>
    <mergeCell ref="E8:E9"/>
    <mergeCell ref="G11:H11"/>
    <mergeCell ref="I8:J9"/>
    <mergeCell ref="I11:J11"/>
    <mergeCell ref="F8:F9"/>
    <mergeCell ref="G10:H10"/>
    <mergeCell ref="B21:J21"/>
    <mergeCell ref="B23:J23"/>
    <mergeCell ref="G8:H9"/>
    <mergeCell ref="C15:E15"/>
    <mergeCell ref="G14:H14"/>
    <mergeCell ref="G15:J15"/>
    <mergeCell ref="I16:J16"/>
    <mergeCell ref="I17:J19"/>
    <mergeCell ref="I14:J14"/>
    <mergeCell ref="I13:J13"/>
    <mergeCell ref="I12:J12"/>
    <mergeCell ref="B12:C12"/>
    <mergeCell ref="G13:H13"/>
    <mergeCell ref="H17:H19"/>
    <mergeCell ref="G17:G19"/>
    <mergeCell ref="C17:E17"/>
  </mergeCells>
  <conditionalFormatting sqref="I16">
    <cfRule type="cellIs" dxfId="37" priority="5" operator="equal">
      <formula>"ALTO"</formula>
    </cfRule>
    <cfRule type="cellIs" dxfId="36" priority="6" operator="equal">
      <formula>"EXTREMO"</formula>
    </cfRule>
    <cfRule type="cellIs" dxfId="35" priority="7" operator="equal">
      <formula>"MODERADO"</formula>
    </cfRule>
    <cfRule type="cellIs" dxfId="34" priority="8" operator="equal">
      <formula>"BAJO"</formula>
    </cfRule>
  </conditionalFormatting>
  <conditionalFormatting sqref="I17:J19">
    <cfRule type="cellIs" dxfId="33" priority="1" operator="equal">
      <formula>"EXTREMO"</formula>
    </cfRule>
    <cfRule type="cellIs" dxfId="32" priority="2" operator="equal">
      <formula>"ALTO"</formula>
    </cfRule>
    <cfRule type="cellIs" dxfId="31" priority="3" operator="equal">
      <formula>"MODERADO"</formula>
    </cfRule>
    <cfRule type="cellIs" dxfId="30" priority="4" operator="equal">
      <formula>"BAJO"</formula>
    </cfRule>
  </conditionalFormatting>
  <hyperlinks>
    <hyperlink ref="A6" location="'IDENTIFICACIÓN DOFA'!A1" display="REGRESAR" xr:uid="{00000000-0004-0000-0A00-000000000000}"/>
  </hyperlinks>
  <pageMargins left="0.7" right="0.7" top="0.75" bottom="0.75" header="0.3" footer="0.3"/>
  <pageSetup orientation="portrait" r:id="rId1"/>
  <ignoredErrors>
    <ignoredError sqref="M8:BJ8 M19:BJ207 M11:N11 P11 R11 T11 V11 X11 Z11 AB11 AD11 AF11 AH11 AJ11 AL11 AN11 AP11 AR11 AT11 AV11 AX11 AZ11 BB11 BD11 BF11 BH11 BJ11 M9:S9 BE9:BJ10 M12:BJ14 M16:BJ17 M10 O10:BC10 U9:BC9" formula="1"/>
  </ignoredErrors>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5">
    <tabColor rgb="FFEDE395"/>
  </sheetPr>
  <dimension ref="A1:AW121"/>
  <sheetViews>
    <sheetView showGridLines="0" topLeftCell="D1" zoomScale="70" zoomScaleNormal="70" workbookViewId="0">
      <pane xSplit="1" topLeftCell="E1" activePane="topRight" state="frozen"/>
      <selection activeCell="D1" sqref="D1"/>
      <selection pane="topRight" activeCell="AW11" sqref="AW11"/>
    </sheetView>
  </sheetViews>
  <sheetFormatPr baseColWidth="10" defaultColWidth="11.44140625" defaultRowHeight="14.4" x14ac:dyDescent="0.3"/>
  <cols>
    <col min="1" max="3" width="0" style="19" hidden="1" customWidth="1"/>
    <col min="4" max="4" width="5.33203125" style="82" customWidth="1"/>
    <col min="5" max="5" width="61.109375" style="24" customWidth="1"/>
    <col min="6" max="6" width="73" style="24" customWidth="1"/>
    <col min="7" max="8" width="31.6640625" style="24" customWidth="1"/>
    <col min="9" max="9" width="27.44140625" style="24" customWidth="1"/>
    <col min="10" max="10" width="23.44140625" style="24" bestFit="1" customWidth="1"/>
    <col min="11" max="11" width="40.44140625" style="24" customWidth="1"/>
    <col min="12" max="12" width="81" style="24" bestFit="1" customWidth="1"/>
    <col min="13" max="13" width="45.6640625" style="24" customWidth="1"/>
    <col min="14" max="14" width="25.6640625" style="24" customWidth="1"/>
    <col min="15" max="15" width="30.5546875" style="24" customWidth="1"/>
    <col min="16" max="16" width="27.44140625" style="24" customWidth="1"/>
    <col min="17" max="17" width="28.109375" style="27" customWidth="1"/>
    <col min="18" max="18" width="25" style="19" customWidth="1"/>
    <col min="19" max="19" width="23.44140625" style="19" customWidth="1"/>
    <col min="20" max="20" width="21.109375" style="19" customWidth="1"/>
    <col min="21" max="21" width="21.109375" style="19" hidden="1" customWidth="1"/>
    <col min="22" max="22" width="41.6640625" style="31" hidden="1" customWidth="1"/>
    <col min="23" max="23" width="21.109375" style="19" hidden="1" customWidth="1"/>
    <col min="24" max="24" width="41.6640625" style="31" hidden="1" customWidth="1"/>
    <col min="25" max="25" width="21" style="31" hidden="1" customWidth="1"/>
    <col min="26" max="28" width="41.6640625" style="31" hidden="1" customWidth="1"/>
    <col min="29" max="29" width="26.88671875" style="31" customWidth="1"/>
    <col min="30" max="30" width="41.6640625" style="31" customWidth="1"/>
    <col min="31" max="31" width="21.6640625" style="19" customWidth="1"/>
    <col min="32" max="32" width="17.88671875" style="19" customWidth="1"/>
    <col min="33" max="33" width="22" style="19" customWidth="1"/>
    <col min="34" max="34" width="17.5546875" style="19" customWidth="1"/>
    <col min="35" max="35" width="17.6640625" style="20" hidden="1" customWidth="1"/>
    <col min="36" max="36" width="34.88671875" style="22" hidden="1" customWidth="1"/>
    <col min="37" max="37" width="17.6640625" style="20" hidden="1" customWidth="1"/>
    <col min="38" max="38" width="34.88671875" style="22" hidden="1" customWidth="1"/>
    <col min="39" max="39" width="17.6640625" style="20" customWidth="1"/>
    <col min="40" max="40" width="34.88671875" style="22" customWidth="1"/>
    <col min="41" max="41" width="15.109375" style="20" customWidth="1"/>
    <col min="42" max="42" width="42" style="22" customWidth="1"/>
    <col min="43" max="43" width="17.6640625" style="20" customWidth="1"/>
    <col min="44" max="44" width="34.88671875" style="22" customWidth="1"/>
    <col min="45" max="45" width="17.5546875" style="22" customWidth="1"/>
    <col min="46" max="46" width="42.33203125" style="22" customWidth="1"/>
    <col min="47" max="47" width="17.6640625" style="20" customWidth="1"/>
    <col min="48" max="48" width="42.44140625" style="22" customWidth="1"/>
    <col min="49" max="16384" width="11.44140625" style="19"/>
  </cols>
  <sheetData>
    <row r="1" spans="1:49" ht="22.95" customHeight="1" x14ac:dyDescent="0.3">
      <c r="D1" s="385" t="s">
        <v>71</v>
      </c>
      <c r="E1" s="386"/>
      <c r="F1" s="365" t="s">
        <v>24</v>
      </c>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c r="AI1" s="365"/>
      <c r="AJ1" s="365"/>
      <c r="AK1" s="365"/>
      <c r="AL1" s="365"/>
      <c r="AM1" s="365"/>
      <c r="AN1" s="365"/>
      <c r="AO1" s="365"/>
      <c r="AP1" s="365"/>
      <c r="AQ1" s="365"/>
      <c r="AR1" s="365"/>
      <c r="AS1" s="281"/>
      <c r="AT1" s="281"/>
      <c r="AU1" s="365" t="s">
        <v>25</v>
      </c>
      <c r="AV1" s="365"/>
      <c r="AW1" s="322"/>
    </row>
    <row r="2" spans="1:49" ht="21.6" customHeight="1" x14ac:dyDescent="0.3">
      <c r="D2" s="592"/>
      <c r="E2" s="593"/>
      <c r="F2" s="365" t="s">
        <v>26</v>
      </c>
      <c r="G2" s="365"/>
      <c r="H2" s="365"/>
      <c r="I2" s="365"/>
      <c r="J2" s="365"/>
      <c r="K2" s="365"/>
      <c r="L2" s="365"/>
      <c r="M2" s="365"/>
      <c r="N2" s="365"/>
      <c r="O2" s="365"/>
      <c r="P2" s="365"/>
      <c r="Q2" s="365"/>
      <c r="R2" s="365"/>
      <c r="S2" s="365"/>
      <c r="T2" s="365"/>
      <c r="U2" s="365"/>
      <c r="V2" s="365"/>
      <c r="W2" s="365"/>
      <c r="X2" s="365"/>
      <c r="Y2" s="365"/>
      <c r="Z2" s="365"/>
      <c r="AA2" s="365"/>
      <c r="AB2" s="365"/>
      <c r="AC2" s="365"/>
      <c r="AD2" s="365"/>
      <c r="AE2" s="365"/>
      <c r="AF2" s="365"/>
      <c r="AG2" s="365"/>
      <c r="AH2" s="365"/>
      <c r="AI2" s="365"/>
      <c r="AJ2" s="365"/>
      <c r="AK2" s="365"/>
      <c r="AL2" s="365"/>
      <c r="AM2" s="365"/>
      <c r="AN2" s="365"/>
      <c r="AO2" s="365"/>
      <c r="AP2" s="365"/>
      <c r="AQ2" s="365"/>
      <c r="AR2" s="365"/>
      <c r="AS2" s="281"/>
      <c r="AT2" s="281"/>
      <c r="AU2" s="365" t="s">
        <v>682</v>
      </c>
      <c r="AV2" s="365"/>
      <c r="AW2" s="322"/>
    </row>
    <row r="3" spans="1:49" ht="15" customHeight="1" x14ac:dyDescent="0.3">
      <c r="D3" s="592"/>
      <c r="E3" s="593"/>
      <c r="F3" s="365" t="s">
        <v>27</v>
      </c>
      <c r="G3" s="365"/>
      <c r="H3" s="365"/>
      <c r="I3" s="365"/>
      <c r="J3" s="365"/>
      <c r="K3" s="365"/>
      <c r="L3" s="365"/>
      <c r="M3" s="365"/>
      <c r="N3" s="365"/>
      <c r="O3" s="365"/>
      <c r="P3" s="365"/>
      <c r="Q3" s="365"/>
      <c r="R3" s="365"/>
      <c r="S3" s="365"/>
      <c r="T3" s="365"/>
      <c r="U3" s="365"/>
      <c r="V3" s="365"/>
      <c r="W3" s="365"/>
      <c r="X3" s="365"/>
      <c r="Y3" s="365"/>
      <c r="Z3" s="365"/>
      <c r="AA3" s="365"/>
      <c r="AB3" s="365"/>
      <c r="AC3" s="365"/>
      <c r="AD3" s="365"/>
      <c r="AE3" s="365"/>
      <c r="AF3" s="365"/>
      <c r="AG3" s="365"/>
      <c r="AH3" s="365"/>
      <c r="AI3" s="365"/>
      <c r="AJ3" s="365"/>
      <c r="AK3" s="365"/>
      <c r="AL3" s="365"/>
      <c r="AM3" s="365"/>
      <c r="AN3" s="365"/>
      <c r="AO3" s="365"/>
      <c r="AP3" s="365"/>
      <c r="AQ3" s="365"/>
      <c r="AR3" s="365"/>
      <c r="AS3" s="281"/>
      <c r="AT3" s="281"/>
      <c r="AU3" s="365" t="s">
        <v>683</v>
      </c>
      <c r="AV3" s="365"/>
      <c r="AW3" s="322"/>
    </row>
    <row r="4" spans="1:49" ht="15" customHeight="1" x14ac:dyDescent="0.3">
      <c r="D4" s="388"/>
      <c r="E4" s="389"/>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c r="AL4" s="365"/>
      <c r="AM4" s="365"/>
      <c r="AN4" s="365"/>
      <c r="AO4" s="365"/>
      <c r="AP4" s="365"/>
      <c r="AQ4" s="365"/>
      <c r="AR4" s="365"/>
      <c r="AS4" s="281"/>
      <c r="AT4" s="281"/>
      <c r="AU4" s="365" t="s">
        <v>540</v>
      </c>
      <c r="AV4" s="365"/>
      <c r="AW4" s="322"/>
    </row>
    <row r="5" spans="1:49" x14ac:dyDescent="0.3">
      <c r="D5" s="54"/>
      <c r="E5" s="325" t="s">
        <v>39</v>
      </c>
      <c r="F5" s="52"/>
      <c r="G5" s="52"/>
      <c r="H5" s="52"/>
      <c r="I5" s="52"/>
      <c r="J5" s="52"/>
      <c r="K5" s="52"/>
      <c r="L5" s="52"/>
      <c r="M5" s="52"/>
      <c r="N5" s="52"/>
      <c r="O5" s="52"/>
      <c r="P5" s="52"/>
      <c r="Q5" s="38"/>
      <c r="R5" s="322"/>
      <c r="S5" s="322"/>
      <c r="T5" s="322"/>
      <c r="U5" s="322"/>
      <c r="V5" s="322"/>
      <c r="W5" s="322"/>
      <c r="X5" s="322"/>
      <c r="Y5" s="322"/>
      <c r="Z5" s="322"/>
      <c r="AA5" s="322"/>
      <c r="AB5" s="322"/>
      <c r="AC5" s="322"/>
      <c r="AD5" s="322"/>
      <c r="AE5" s="322"/>
      <c r="AF5" s="322"/>
      <c r="AG5" s="322"/>
      <c r="AH5" s="322"/>
      <c r="AI5" s="326"/>
      <c r="AJ5" s="327"/>
      <c r="AK5" s="326"/>
      <c r="AL5" s="327"/>
      <c r="AM5" s="326"/>
      <c r="AN5" s="327"/>
      <c r="AO5" s="326"/>
      <c r="AP5" s="327"/>
      <c r="AQ5" s="326"/>
      <c r="AR5" s="327"/>
      <c r="AS5" s="327"/>
      <c r="AT5" s="327"/>
      <c r="AU5" s="326"/>
      <c r="AV5" s="327"/>
      <c r="AW5" s="322"/>
    </row>
    <row r="6" spans="1:49" x14ac:dyDescent="0.3">
      <c r="D6" s="54"/>
      <c r="E6" s="52"/>
      <c r="F6" s="52"/>
      <c r="G6" s="52"/>
      <c r="H6" s="52"/>
      <c r="I6" s="52"/>
      <c r="J6" s="52"/>
      <c r="K6" s="52"/>
      <c r="L6" s="52"/>
      <c r="M6" s="52"/>
      <c r="N6" s="52"/>
      <c r="O6" s="52"/>
      <c r="P6" s="52"/>
      <c r="Q6" s="38"/>
      <c r="R6" s="322"/>
      <c r="S6" s="322"/>
      <c r="T6" s="322"/>
      <c r="U6" s="322"/>
      <c r="V6" s="322"/>
      <c r="W6" s="322"/>
      <c r="X6" s="322"/>
      <c r="Y6" s="322"/>
      <c r="Z6" s="322"/>
      <c r="AA6" s="322"/>
      <c r="AB6" s="322"/>
      <c r="AC6" s="322"/>
      <c r="AD6" s="322"/>
      <c r="AE6" s="322"/>
      <c r="AF6" s="322"/>
      <c r="AG6" s="322"/>
      <c r="AH6" s="322"/>
      <c r="AI6" s="326"/>
      <c r="AJ6" s="327"/>
      <c r="AK6" s="326"/>
      <c r="AL6" s="327"/>
      <c r="AM6" s="326"/>
      <c r="AN6" s="327"/>
      <c r="AO6" s="326"/>
      <c r="AP6" s="327"/>
      <c r="AQ6" s="326"/>
      <c r="AR6" s="327"/>
      <c r="AS6" s="327"/>
      <c r="AT6" s="327"/>
      <c r="AU6" s="326"/>
      <c r="AV6" s="327"/>
      <c r="AW6" s="322"/>
    </row>
    <row r="7" spans="1:49" x14ac:dyDescent="0.3">
      <c r="D7" s="54"/>
      <c r="E7" s="52"/>
      <c r="F7" s="52"/>
      <c r="G7" s="52"/>
      <c r="H7" s="52"/>
      <c r="I7" s="52"/>
      <c r="J7" s="52"/>
      <c r="K7" s="52"/>
      <c r="L7" s="52"/>
      <c r="M7" s="52"/>
      <c r="N7" s="52"/>
      <c r="O7" s="52"/>
      <c r="P7" s="52"/>
      <c r="Q7" s="38"/>
      <c r="R7" s="322"/>
      <c r="S7" s="322"/>
      <c r="T7" s="322"/>
      <c r="U7" s="322"/>
      <c r="V7" s="322"/>
      <c r="W7" s="322"/>
      <c r="X7" s="322"/>
      <c r="Y7" s="322"/>
      <c r="Z7" s="322"/>
      <c r="AA7" s="322"/>
      <c r="AB7" s="322"/>
      <c r="AC7" s="322"/>
      <c r="AD7" s="322"/>
      <c r="AE7" s="322"/>
      <c r="AF7" s="322"/>
      <c r="AG7" s="322"/>
      <c r="AH7" s="322"/>
      <c r="AI7" s="326"/>
      <c r="AJ7" s="327"/>
      <c r="AK7" s="326"/>
      <c r="AL7" s="327"/>
      <c r="AM7" s="326"/>
      <c r="AN7" s="327"/>
      <c r="AO7" s="326"/>
      <c r="AP7" s="327"/>
      <c r="AQ7" s="326"/>
      <c r="AR7" s="327"/>
      <c r="AS7" s="327"/>
      <c r="AT7" s="327"/>
      <c r="AU7" s="326"/>
      <c r="AV7" s="327"/>
      <c r="AW7" s="322"/>
    </row>
    <row r="8" spans="1:49" ht="32.25" customHeight="1" x14ac:dyDescent="0.3">
      <c r="A8" s="29"/>
      <c r="B8" s="29"/>
      <c r="C8" s="29"/>
      <c r="D8" s="503" t="s">
        <v>541</v>
      </c>
      <c r="E8" s="503"/>
      <c r="F8" s="503"/>
      <c r="G8" s="503"/>
      <c r="H8" s="503" t="s">
        <v>542</v>
      </c>
      <c r="I8" s="503"/>
      <c r="J8" s="503"/>
      <c r="K8" s="503"/>
      <c r="L8" s="503"/>
      <c r="M8" s="503"/>
      <c r="N8" s="595" t="s">
        <v>440</v>
      </c>
      <c r="O8" s="595"/>
      <c r="P8" s="595"/>
      <c r="Q8" s="595"/>
      <c r="R8" s="595"/>
      <c r="S8" s="595"/>
      <c r="T8" s="595"/>
      <c r="U8" s="595"/>
      <c r="V8" s="595"/>
      <c r="W8" s="595"/>
      <c r="X8" s="595"/>
      <c r="Y8" s="213"/>
      <c r="Z8" s="213"/>
      <c r="AA8" s="213"/>
      <c r="AB8" s="213"/>
      <c r="AC8" s="213"/>
      <c r="AD8" s="213"/>
      <c r="AE8" s="595" t="s">
        <v>543</v>
      </c>
      <c r="AF8" s="595"/>
      <c r="AG8" s="595"/>
      <c r="AH8" s="595"/>
      <c r="AI8" s="594" t="s">
        <v>442</v>
      </c>
      <c r="AJ8" s="594"/>
      <c r="AK8" s="594"/>
      <c r="AL8" s="594"/>
      <c r="AM8" s="594"/>
      <c r="AN8" s="594"/>
      <c r="AO8" s="594"/>
      <c r="AP8" s="594"/>
      <c r="AQ8" s="594"/>
      <c r="AR8" s="594"/>
      <c r="AS8" s="594"/>
      <c r="AT8" s="594"/>
      <c r="AU8" s="594"/>
      <c r="AV8" s="594"/>
      <c r="AW8" s="322"/>
    </row>
    <row r="9" spans="1:49" s="28" customFormat="1" ht="48" customHeight="1" x14ac:dyDescent="0.3">
      <c r="A9" s="30" t="s">
        <v>443</v>
      </c>
      <c r="B9" s="30" t="s">
        <v>444</v>
      </c>
      <c r="C9" s="30" t="s">
        <v>445</v>
      </c>
      <c r="D9" s="104" t="s">
        <v>42</v>
      </c>
      <c r="E9" s="104" t="s">
        <v>446</v>
      </c>
      <c r="F9" s="104" t="s">
        <v>544</v>
      </c>
      <c r="G9" s="104" t="s">
        <v>59</v>
      </c>
      <c r="H9" s="104" t="s">
        <v>469</v>
      </c>
      <c r="I9" s="104" t="s">
        <v>451</v>
      </c>
      <c r="J9" s="104" t="s">
        <v>545</v>
      </c>
      <c r="K9" s="104" t="s">
        <v>46</v>
      </c>
      <c r="L9" s="104" t="s">
        <v>454</v>
      </c>
      <c r="M9" s="104" t="s">
        <v>546</v>
      </c>
      <c r="N9" s="185" t="s">
        <v>460</v>
      </c>
      <c r="O9" s="185" t="s">
        <v>547</v>
      </c>
      <c r="P9" s="185" t="s">
        <v>548</v>
      </c>
      <c r="Q9" s="185" t="s">
        <v>549</v>
      </c>
      <c r="R9" s="185" t="s">
        <v>550</v>
      </c>
      <c r="S9" s="185" t="s">
        <v>551</v>
      </c>
      <c r="T9" s="185" t="s">
        <v>552</v>
      </c>
      <c r="U9" s="185" t="s">
        <v>553</v>
      </c>
      <c r="V9" s="185" t="s">
        <v>554</v>
      </c>
      <c r="W9" s="185" t="s">
        <v>553</v>
      </c>
      <c r="X9" s="185" t="s">
        <v>554</v>
      </c>
      <c r="Y9" s="185" t="s">
        <v>553</v>
      </c>
      <c r="Z9" s="185" t="s">
        <v>554</v>
      </c>
      <c r="AA9" s="185" t="s">
        <v>553</v>
      </c>
      <c r="AB9" s="185" t="s">
        <v>554</v>
      </c>
      <c r="AC9" s="185" t="s">
        <v>553</v>
      </c>
      <c r="AD9" s="185" t="s">
        <v>554</v>
      </c>
      <c r="AE9" s="185" t="s">
        <v>469</v>
      </c>
      <c r="AF9" s="185" t="s">
        <v>451</v>
      </c>
      <c r="AG9" s="185" t="s">
        <v>545</v>
      </c>
      <c r="AH9" s="185" t="s">
        <v>46</v>
      </c>
      <c r="AI9" s="105" t="s">
        <v>467</v>
      </c>
      <c r="AJ9" s="105" t="s">
        <v>471</v>
      </c>
      <c r="AK9" s="105" t="s">
        <v>467</v>
      </c>
      <c r="AL9" s="105" t="s">
        <v>471</v>
      </c>
      <c r="AM9" s="105" t="s">
        <v>467</v>
      </c>
      <c r="AN9" s="105" t="s">
        <v>471</v>
      </c>
      <c r="AO9" s="105" t="s">
        <v>467</v>
      </c>
      <c r="AP9" s="105" t="s">
        <v>471</v>
      </c>
      <c r="AQ9" s="105" t="s">
        <v>467</v>
      </c>
      <c r="AR9" s="105" t="s">
        <v>471</v>
      </c>
      <c r="AS9" s="105" t="s">
        <v>467</v>
      </c>
      <c r="AT9" s="105" t="s">
        <v>471</v>
      </c>
      <c r="AU9" s="105" t="s">
        <v>467</v>
      </c>
      <c r="AV9" s="105" t="s">
        <v>471</v>
      </c>
      <c r="AW9" s="323"/>
    </row>
    <row r="10" spans="1:49" s="31" customFormat="1" ht="39.75" customHeight="1" x14ac:dyDescent="0.3">
      <c r="A10" s="29">
        <f t="shared" ref="A10:A45" si="0">IF(AND(AE10=1,AF10=1),1,IF(AND(AE10=1,AF10=2),2,IF(AND(AE10=1,AF10=3),3,IF(AND(AE10=1,AF10=4),4,IF(AND(AE10=1,AF10=5),5,IF(AND(AE10=2,AF10=1),6,IF(AND(AE10=2,AF10=2),7,IF(AND(AE10=2,AF10=3),8,IF(AND(AE10=2,AF10=4),9,IF(AND(AE10=2,AF10=5),10,IF(AND(AE10=3,AF10=1),11,IF(AND(AE10=3,AF10=2),12,IF(AND(AE10=3,AF10=3),13,IF(AND(AE10=3,AF10=4),14,IF(AND(AE10=3,AF10=5),15,IF(AND(AE10=4,AF10=1),16,IF(AND(AE10=4,AF10=2),17,IF(AND(AE10=4,AF10=3),18,IF(AND(AE10=4,AF10=4),19,IF(AND(AE10=4,AF10=5),20,IF(AND(AE10=5,AF10=1),21,IF(AND(AE10=5,AF10=2),22,IF(AND(AE10=5,AF10=3),23,IF(AND(AE10=5,AF10=4),24,IF(AND(AE10=5,AF10=5),25,"")))))))))))))))))))))))))</f>
        <v>24</v>
      </c>
      <c r="B10" s="29">
        <f>IF(A10="","",1/100)</f>
        <v>0.01</v>
      </c>
      <c r="C10" s="29">
        <f t="shared" ref="C10:C30" si="1">IFERROR(A10+B10,"")</f>
        <v>24.01</v>
      </c>
      <c r="D10" s="468">
        <v>1</v>
      </c>
      <c r="E10" s="3" t="s">
        <v>421</v>
      </c>
      <c r="F10" s="458" t="s">
        <v>555</v>
      </c>
      <c r="G10" s="458" t="s">
        <v>556</v>
      </c>
      <c r="H10" s="531">
        <v>5</v>
      </c>
      <c r="I10" s="531">
        <v>4</v>
      </c>
      <c r="J10" s="575">
        <f>IF(OR(H10="",I10=""),"",H10*I10)</f>
        <v>20</v>
      </c>
      <c r="K10" s="575" t="str">
        <f>IF(J10="","",IF(AND(H10=1,I10=1),"BAJO",IF(AND(H10=1,I10=2),"BAJO",IF(AND(H10=1,I10=3),"MODERADO",IF(AND(H10=1,I10=4),"FAVORABLE",IF(AND(H10=1,I10=5),"FAVORABLE",IF(AND(H10=2,I10=1),"BAJO",IF(AND(H10=2,I10=2),"BAJO",IF(AND(H10=2,I10=3),"MODERADO",IF(AND(H10=2,I10=4),"FAVORABLE",IF(AND(H10=2,I10=5),"ALTO",IF(AND(H10=3,I10=1),"BAJO",IF(AND(H10=3,I10=2),"MODERADO",IF(AND(H10=3,I10=3),"FAVORABLE",IF(AND(H10=3,I10=4),"ALTO",IF(AND(H10=3,I10=5),"ALTO",IF(AND(H10=4,I10=1),"MODERADO",IF(AND(H10=4,I10=2),"FAVORABLE",IF(AND(H10=4,I10=3),"FAVORABLE",IF(AND(H10=4,I10=4),"ALTO",IF(AND(H10=4,I10=5),"ALTO",IF(AND(H10=5,I10=1),"FAVORABLE",IF(AND(H10=5,I10=2),"FAVORABLE",IF(AND(H10=5,I10=3),"ALTO",IF(AND(H10=5,I10=4),"ALTO",IF(AND(H10=5,I10=5),"ALTO",""))))))))))))))))))))))))))</f>
        <v>ALTO</v>
      </c>
      <c r="L10" s="3" t="s">
        <v>557</v>
      </c>
      <c r="M10" s="491" t="s">
        <v>670</v>
      </c>
      <c r="N10" s="531" t="s">
        <v>5</v>
      </c>
      <c r="O10" s="531">
        <v>15</v>
      </c>
      <c r="P10" s="531">
        <v>15</v>
      </c>
      <c r="Q10" s="531">
        <v>30</v>
      </c>
      <c r="R10" s="531">
        <v>15</v>
      </c>
      <c r="S10" s="531">
        <v>25</v>
      </c>
      <c r="T10" s="575">
        <f>IFERROR(SUM(O10:S10),"")</f>
        <v>100</v>
      </c>
      <c r="U10" s="581">
        <v>44511</v>
      </c>
      <c r="V10" s="458" t="s">
        <v>558</v>
      </c>
      <c r="W10" s="581">
        <v>44707</v>
      </c>
      <c r="X10" s="458" t="s">
        <v>559</v>
      </c>
      <c r="Y10" s="464">
        <v>44909</v>
      </c>
      <c r="Z10" s="531" t="s">
        <v>560</v>
      </c>
      <c r="AA10" s="464">
        <v>45054</v>
      </c>
      <c r="AB10" s="531" t="s">
        <v>561</v>
      </c>
      <c r="AC10" s="464">
        <v>45525</v>
      </c>
      <c r="AD10" s="531" t="s">
        <v>642</v>
      </c>
      <c r="AE10" s="575">
        <f>IF(J10="","",IF(OR(N10="",N10="IMPACTO"),H10,IF(T10&lt;=50,H10,IF(AND(T10&lt;=75,H10&lt;5),H10+1,IF(AND(T10&lt;=75,H10=5),H10,IF(AND(T10&lt;=100,H10&lt;4),H10+2,IF(AND(T10&lt;=100,H10=4),H10+1,IF(AND(T10&lt;=100,H10=5),H10,""))))))))</f>
        <v>5</v>
      </c>
      <c r="AF10" s="575">
        <f>IF(J10="","",IF(OR(N10="",N10="PROBABILIDAD"),I10,IF(T10&lt;=50,I10,IF(AND(T10&lt;=75,I10&lt;5),I10+1,IF(AND(T10&lt;=75,I10=5),I10,IF(AND(T10&lt;=100,I10&lt;4),I10+2,IF(AND(T10&lt;=100,I10=4),I10+1,IF(AND(T10&lt;=100,I10=5),I10,""))))))))</f>
        <v>4</v>
      </c>
      <c r="AG10" s="575">
        <f>IF(OR(AE10="",AF10=""),"",AE10*AF10)</f>
        <v>20</v>
      </c>
      <c r="AH10" s="575" t="str">
        <f>IF(AG10="","",IF(AND(AE10=1,AF10=1),"BAJO",IF(AND(AE10=1,AF10=2),"MODERADO",IF(AND(AE10=1,AF10=3),"MODERADO",IF(AND(AE10=1,AF10=4),"MODERADO",IF(AND(AE10=1,AF10=5),"MODERADO",IF(AND(AE10=2,AF10=1),"BAJO",IF(AND(AE10=2,AF10=2),"MODERADO",IF(AND(AE10=2,AF10=3),"MODERADO",IF(AND(AE10=2,AF10=4),"FAVORABLE",IF(AND(AE10=2,AF10=5),"FAVORABLE",IF(AND(AE10=3,AF10=1),"BAJO",IF(AND(AE10=3,AF10=2),"MODERADO",IF(AND(AE10=3,AF10=3),"FAVORABLE",IF(AND(AE10=3,AF10=4),"FAVORABLE",IF(AND(AE10=3,AF10=5),"FAVORABLE",IF(AND(AE10=4,AF10=1),"BAJO",IF(AND(AE10=4,AF10=2),"MODERADO",IF(AND(AE10=4,AF10=3),"FAVORABLE",IF(AND(AE10=4,AF10=4),"FAVORABLE",IF(AND(AE10=4,AF10=5),"ALTO",IF(AND(AE10=5,AF10=1),"BAJO",IF(AND(AE10=5,AF10=2),"MODERADO",IF(AND(AE10=5,AF10=3),"FAVORABLE",IF(AND(AE10=5,AF10=4),"ALTO",IF(AND(AE10=5,AF10=5),"ALTO",""))))))))))))))))))))))))))</f>
        <v>ALTO</v>
      </c>
      <c r="AI10" s="569">
        <v>44112</v>
      </c>
      <c r="AJ10" s="531" t="s">
        <v>562</v>
      </c>
      <c r="AK10" s="569">
        <v>44419</v>
      </c>
      <c r="AL10" s="531" t="s">
        <v>563</v>
      </c>
      <c r="AM10" s="514">
        <v>45138</v>
      </c>
      <c r="AN10" s="468" t="s">
        <v>564</v>
      </c>
      <c r="AO10" s="514">
        <v>45560</v>
      </c>
      <c r="AP10" s="468" t="s">
        <v>565</v>
      </c>
      <c r="AQ10" s="514">
        <v>45758</v>
      </c>
      <c r="AR10" s="491" t="s">
        <v>702</v>
      </c>
      <c r="AS10" s="569">
        <v>45915</v>
      </c>
      <c r="AT10" s="458" t="s">
        <v>707</v>
      </c>
      <c r="AU10" s="569"/>
      <c r="AV10" s="458"/>
      <c r="AW10" s="324"/>
    </row>
    <row r="11" spans="1:49" s="31" customFormat="1" ht="222" customHeight="1" x14ac:dyDescent="0.3">
      <c r="A11" s="29"/>
      <c r="B11" s="29"/>
      <c r="C11" s="29"/>
      <c r="D11" s="470"/>
      <c r="E11" s="3" t="s">
        <v>430</v>
      </c>
      <c r="F11" s="460"/>
      <c r="G11" s="460"/>
      <c r="H11" s="465"/>
      <c r="I11" s="465"/>
      <c r="J11" s="576"/>
      <c r="K11" s="576"/>
      <c r="L11" s="3" t="s">
        <v>673</v>
      </c>
      <c r="M11" s="537"/>
      <c r="N11" s="465"/>
      <c r="O11" s="465"/>
      <c r="P11" s="465"/>
      <c r="Q11" s="465"/>
      <c r="R11" s="465"/>
      <c r="S11" s="465"/>
      <c r="T11" s="576"/>
      <c r="U11" s="576"/>
      <c r="V11" s="460"/>
      <c r="W11" s="576"/>
      <c r="X11" s="460"/>
      <c r="Y11" s="465"/>
      <c r="Z11" s="465"/>
      <c r="AA11" s="488"/>
      <c r="AB11" s="465"/>
      <c r="AC11" s="488"/>
      <c r="AD11" s="465"/>
      <c r="AE11" s="576"/>
      <c r="AF11" s="576"/>
      <c r="AG11" s="576"/>
      <c r="AH11" s="576"/>
      <c r="AI11" s="570"/>
      <c r="AJ11" s="465"/>
      <c r="AK11" s="570"/>
      <c r="AL11" s="465"/>
      <c r="AM11" s="516"/>
      <c r="AN11" s="470"/>
      <c r="AO11" s="516"/>
      <c r="AP11" s="470"/>
      <c r="AQ11" s="516"/>
      <c r="AR11" s="492"/>
      <c r="AS11" s="570"/>
      <c r="AT11" s="460"/>
      <c r="AU11" s="570"/>
      <c r="AV11" s="460"/>
      <c r="AW11" s="324"/>
    </row>
    <row r="12" spans="1:49" s="31" customFormat="1" ht="73.5" hidden="1" customHeight="1" x14ac:dyDescent="0.3">
      <c r="A12" s="29">
        <f t="shared" si="0"/>
        <v>24</v>
      </c>
      <c r="B12" s="29">
        <f>IF(A12="","",(COUNTIF($A$10:A12,A12))/100)</f>
        <v>0.02</v>
      </c>
      <c r="C12" s="29">
        <f t="shared" si="1"/>
        <v>24.02</v>
      </c>
      <c r="D12" s="468">
        <v>2</v>
      </c>
      <c r="E12" s="299" t="s">
        <v>422</v>
      </c>
      <c r="F12" s="583" t="s">
        <v>566</v>
      </c>
      <c r="G12" s="458" t="s">
        <v>567</v>
      </c>
      <c r="H12" s="531">
        <v>5</v>
      </c>
      <c r="I12" s="531">
        <v>4</v>
      </c>
      <c r="J12" s="575">
        <f t="shared" ref="J12:J45" si="2">IF(OR(H12="",I12=""),"",H12*I12)</f>
        <v>20</v>
      </c>
      <c r="K12" s="575" t="str">
        <f t="shared" ref="K12:K78" si="3">IF(J12="","",IF(AND(H12=1,I12=1),"BAJO",IF(AND(H12=1,I12=2),"BAJO",IF(AND(H12=1,I12=3),"MODERADO",IF(AND(H12=1,I12=4),"FAVORABLE",IF(AND(H12=1,I12=5),"FAVORABLE",IF(AND(H12=2,I12=1),"BAJO",IF(AND(H12=2,I12=2),"BAJO",IF(AND(H12=2,I12=3),"MODERADO",IF(AND(H12=2,I12=4),"FAVORABLE",IF(AND(H12=2,I12=5),"ALTO",IF(AND(H12=3,I12=1),"BAJO",IF(AND(H12=3,I12=2),"MODERADO",IF(AND(H12=3,I12=3),"FAVORABLE",IF(AND(H12=3,I12=4),"ALTO",IF(AND(H12=3,I12=5),"ALTO",IF(AND(H12=4,I12=1),"MODERADO",IF(AND(H12=4,I12=2),"FAVORABLE",IF(AND(H12=4,I12=3),"FAVORABLE",IF(AND(H12=4,I12=4),"ALTO",IF(AND(H12=4,I12=5),"ALTO",IF(AND(H12=5,I12=1),"FAVORABLE",IF(AND(H12=5,I12=2),"FAVORABLE",IF(AND(H12=5,I12=3),"ALTO",IF(AND(H12=5,I12=4),"ALTO",IF(AND(H12=5,I12=5),"ALTO",""))))))))))))))))))))))))))</f>
        <v>ALTO</v>
      </c>
      <c r="L12" s="300" t="s">
        <v>672</v>
      </c>
      <c r="M12" s="151"/>
      <c r="N12" s="586" t="s">
        <v>5</v>
      </c>
      <c r="O12" s="531">
        <v>15</v>
      </c>
      <c r="P12" s="531">
        <v>15</v>
      </c>
      <c r="Q12" s="531">
        <v>30</v>
      </c>
      <c r="R12" s="531">
        <v>15</v>
      </c>
      <c r="S12" s="531">
        <v>25</v>
      </c>
      <c r="T12" s="575">
        <f>IFERROR(SUM(O12:S12),"")</f>
        <v>100</v>
      </c>
      <c r="U12" s="581">
        <v>44511</v>
      </c>
      <c r="V12" s="458" t="s">
        <v>558</v>
      </c>
      <c r="W12" s="581">
        <v>44707</v>
      </c>
      <c r="X12" s="458" t="s">
        <v>569</v>
      </c>
      <c r="Y12" s="464">
        <v>44909</v>
      </c>
      <c r="Z12" s="531" t="s">
        <v>570</v>
      </c>
      <c r="AA12" s="464">
        <v>45054</v>
      </c>
      <c r="AB12" s="531" t="s">
        <v>571</v>
      </c>
      <c r="AC12" s="464">
        <v>45525</v>
      </c>
      <c r="AD12" s="531" t="s">
        <v>644</v>
      </c>
      <c r="AE12" s="575">
        <f>IF(J12="","",IF(OR(N12="",N12="IMPACTO"),H12,IF(T12&lt;=50,H12,IF(AND(T12&lt;=75,H12&lt;5),H12+1,IF(AND(T12&lt;=75,H12=5),H12,IF(AND(T12&lt;=100,H12&lt;4),H12+2,IF(AND(T12&lt;=100,H12=4),H12+1,IF(AND(T12&lt;=100,H12=5),H12,""))))))))</f>
        <v>5</v>
      </c>
      <c r="AF12" s="575">
        <f t="shared" ref="AF12:AF78" si="4">IF(J12="","",IF(OR(N12="",N12="PROBABILIDAD"),I12,IF(T12&lt;=50,I12,IF(AND(T12&lt;=75,I12&lt;5),I12+1,IF(AND(T12&lt;=75,I12=5),I12,IF(AND(T12&lt;=100,I12&lt;4),I12+2,IF(AND(T12&lt;=100,I12=4),I12+1,IF(AND(T12&lt;=100,I12=5),I12,""))))))))</f>
        <v>4</v>
      </c>
      <c r="AG12" s="575">
        <f t="shared" ref="AG12:AG23" si="5">IF(OR(AE12="",AF12=""),"",AE12*AF12)</f>
        <v>20</v>
      </c>
      <c r="AH12" s="575" t="str">
        <f t="shared" ref="AH12:AH78" si="6">IF(AG12="","",IF(AND(AE12=1,AF12=1),"BAJO",IF(AND(AE12=1,AF12=2),"MODERADO",IF(AND(AE12=1,AF12=3),"MODERADO",IF(AND(AE12=1,AF12=4),"MODERADO",IF(AND(AE12=1,AF12=5),"MODERADO",IF(AND(AE12=2,AF12=1),"BAJO",IF(AND(AE12=2,AF12=2),"MODERADO",IF(AND(AE12=2,AF12=3),"MODERADO",IF(AND(AE12=2,AF12=4),"FAVORABLE",IF(AND(AE12=2,AF12=5),"FAVORABLE",IF(AND(AE12=3,AF12=1),"BAJO",IF(AND(AE12=3,AF12=2),"MODERADO",IF(AND(AE12=3,AF12=3),"FAVORABLE",IF(AND(AE12=3,AF12=4),"FAVORABLE",IF(AND(AE12=3,AF12=5),"FAVORABLE",IF(AND(AE12=4,AF12=1),"BAJO",IF(AND(AE12=4,AF12=2),"MODERADO",IF(AND(AE12=4,AF12=3),"FAVORABLE",IF(AND(AE12=4,AF12=4),"FAVORABLE",IF(AND(AE12=4,AF12=5),"ALTO",IF(AND(AE12=5,AF12=1),"BAJO",IF(AND(AE12=5,AF12=2),"MODERADO",IF(AND(AE12=5,AF12=3),"FAVORABLE",IF(AND(AE12=5,AF12=4),"ALTO",IF(AND(AE12=5,AF12=5),"ALTO",""))))))))))))))))))))))))))</f>
        <v>ALTO</v>
      </c>
      <c r="AI12" s="569">
        <v>44112</v>
      </c>
      <c r="AJ12" s="531" t="s">
        <v>572</v>
      </c>
      <c r="AK12" s="569">
        <v>44419</v>
      </c>
      <c r="AL12" s="531" t="s">
        <v>573</v>
      </c>
      <c r="AM12" s="572">
        <v>45138</v>
      </c>
      <c r="AN12" s="468" t="s">
        <v>574</v>
      </c>
      <c r="AO12" s="514">
        <v>45560</v>
      </c>
      <c r="AP12" s="468" t="s">
        <v>575</v>
      </c>
      <c r="AQ12" s="334"/>
      <c r="AR12" s="25"/>
      <c r="AS12" s="25"/>
      <c r="AT12" s="25"/>
      <c r="AU12" s="198"/>
      <c r="AV12" s="3"/>
      <c r="AW12" s="324"/>
    </row>
    <row r="13" spans="1:49" s="31" customFormat="1" ht="56.25" customHeight="1" x14ac:dyDescent="0.3">
      <c r="A13" s="29"/>
      <c r="B13" s="29"/>
      <c r="C13" s="29"/>
      <c r="D13" s="469"/>
      <c r="E13" s="3" t="s">
        <v>426</v>
      </c>
      <c r="F13" s="584"/>
      <c r="G13" s="459"/>
      <c r="H13" s="467"/>
      <c r="I13" s="467"/>
      <c r="J13" s="580"/>
      <c r="K13" s="580"/>
      <c r="L13" s="297" t="s">
        <v>676</v>
      </c>
      <c r="M13" s="151" t="s">
        <v>677</v>
      </c>
      <c r="N13" s="587"/>
      <c r="O13" s="467"/>
      <c r="P13" s="467"/>
      <c r="Q13" s="467"/>
      <c r="R13" s="467"/>
      <c r="S13" s="467"/>
      <c r="T13" s="580"/>
      <c r="U13" s="582"/>
      <c r="V13" s="459"/>
      <c r="W13" s="582"/>
      <c r="X13" s="459"/>
      <c r="Y13" s="536"/>
      <c r="Z13" s="467"/>
      <c r="AA13" s="536"/>
      <c r="AB13" s="467"/>
      <c r="AC13" s="536"/>
      <c r="AD13" s="467"/>
      <c r="AE13" s="580"/>
      <c r="AF13" s="580"/>
      <c r="AG13" s="580"/>
      <c r="AH13" s="580"/>
      <c r="AI13" s="571"/>
      <c r="AJ13" s="467"/>
      <c r="AK13" s="571"/>
      <c r="AL13" s="467"/>
      <c r="AM13" s="573"/>
      <c r="AN13" s="469"/>
      <c r="AO13" s="515"/>
      <c r="AP13" s="469"/>
      <c r="AQ13" s="514">
        <v>45758</v>
      </c>
      <c r="AR13" s="468" t="s">
        <v>702</v>
      </c>
      <c r="AS13" s="569">
        <v>45915</v>
      </c>
      <c r="AT13" s="458" t="s">
        <v>708</v>
      </c>
      <c r="AU13" s="569"/>
      <c r="AV13" s="458"/>
      <c r="AW13" s="324"/>
    </row>
    <row r="14" spans="1:49" s="31" customFormat="1" ht="56.25" customHeight="1" x14ac:dyDescent="0.3">
      <c r="A14" s="29"/>
      <c r="B14" s="29"/>
      <c r="C14" s="29"/>
      <c r="D14" s="469"/>
      <c r="E14" s="3" t="s">
        <v>669</v>
      </c>
      <c r="F14" s="584"/>
      <c r="G14" s="459"/>
      <c r="H14" s="467"/>
      <c r="I14" s="467"/>
      <c r="J14" s="580"/>
      <c r="K14" s="580"/>
      <c r="L14" s="297" t="s">
        <v>674</v>
      </c>
      <c r="M14" s="589" t="s">
        <v>568</v>
      </c>
      <c r="N14" s="587"/>
      <c r="O14" s="467"/>
      <c r="P14" s="467"/>
      <c r="Q14" s="467"/>
      <c r="R14" s="467"/>
      <c r="S14" s="467"/>
      <c r="T14" s="580"/>
      <c r="U14" s="582"/>
      <c r="V14" s="459"/>
      <c r="W14" s="582"/>
      <c r="X14" s="459"/>
      <c r="Y14" s="536"/>
      <c r="Z14" s="467"/>
      <c r="AA14" s="536"/>
      <c r="AB14" s="467"/>
      <c r="AC14" s="536"/>
      <c r="AD14" s="467"/>
      <c r="AE14" s="580"/>
      <c r="AF14" s="580"/>
      <c r="AG14" s="580"/>
      <c r="AH14" s="580"/>
      <c r="AI14" s="571"/>
      <c r="AJ14" s="467"/>
      <c r="AK14" s="571"/>
      <c r="AL14" s="467"/>
      <c r="AM14" s="573"/>
      <c r="AN14" s="469"/>
      <c r="AO14" s="515"/>
      <c r="AP14" s="469"/>
      <c r="AQ14" s="515"/>
      <c r="AR14" s="469"/>
      <c r="AS14" s="571"/>
      <c r="AT14" s="459"/>
      <c r="AU14" s="571"/>
      <c r="AV14" s="459"/>
      <c r="AW14" s="324"/>
    </row>
    <row r="15" spans="1:49" s="31" customFormat="1" ht="56.25" customHeight="1" x14ac:dyDescent="0.3">
      <c r="A15" s="29"/>
      <c r="B15" s="29"/>
      <c r="C15" s="29"/>
      <c r="D15" s="469"/>
      <c r="E15" s="3" t="s">
        <v>427</v>
      </c>
      <c r="F15" s="584"/>
      <c r="G15" s="459"/>
      <c r="H15" s="467"/>
      <c r="I15" s="467"/>
      <c r="J15" s="580"/>
      <c r="K15" s="580"/>
      <c r="L15" s="297" t="s">
        <v>678</v>
      </c>
      <c r="M15" s="590"/>
      <c r="N15" s="587"/>
      <c r="O15" s="467"/>
      <c r="P15" s="467"/>
      <c r="Q15" s="467"/>
      <c r="R15" s="467"/>
      <c r="S15" s="467"/>
      <c r="T15" s="580"/>
      <c r="U15" s="582"/>
      <c r="V15" s="459"/>
      <c r="W15" s="582"/>
      <c r="X15" s="459"/>
      <c r="Y15" s="536"/>
      <c r="Z15" s="467"/>
      <c r="AA15" s="536"/>
      <c r="AB15" s="467"/>
      <c r="AC15" s="536"/>
      <c r="AD15" s="467"/>
      <c r="AE15" s="580"/>
      <c r="AF15" s="580"/>
      <c r="AG15" s="580"/>
      <c r="AH15" s="580"/>
      <c r="AI15" s="571"/>
      <c r="AJ15" s="467"/>
      <c r="AK15" s="571"/>
      <c r="AL15" s="467"/>
      <c r="AM15" s="573"/>
      <c r="AN15" s="469"/>
      <c r="AO15" s="515"/>
      <c r="AP15" s="469"/>
      <c r="AQ15" s="515"/>
      <c r="AR15" s="469"/>
      <c r="AS15" s="571"/>
      <c r="AT15" s="459"/>
      <c r="AU15" s="571"/>
      <c r="AV15" s="459"/>
      <c r="AW15" s="324"/>
    </row>
    <row r="16" spans="1:49" s="31" customFormat="1" ht="43.5" customHeight="1" x14ac:dyDescent="0.3">
      <c r="A16" s="29"/>
      <c r="B16" s="29"/>
      <c r="C16" s="29"/>
      <c r="D16" s="470"/>
      <c r="E16" s="3" t="s">
        <v>671</v>
      </c>
      <c r="F16" s="585"/>
      <c r="G16" s="460"/>
      <c r="H16" s="465"/>
      <c r="I16" s="465"/>
      <c r="J16" s="576"/>
      <c r="K16" s="576"/>
      <c r="L16" s="297" t="s">
        <v>675</v>
      </c>
      <c r="M16" s="591"/>
      <c r="N16" s="588"/>
      <c r="O16" s="465"/>
      <c r="P16" s="465"/>
      <c r="Q16" s="465"/>
      <c r="R16" s="465"/>
      <c r="S16" s="465"/>
      <c r="T16" s="576"/>
      <c r="U16" s="576"/>
      <c r="V16" s="460"/>
      <c r="W16" s="576"/>
      <c r="X16" s="460"/>
      <c r="Y16" s="465"/>
      <c r="Z16" s="465"/>
      <c r="AA16" s="465"/>
      <c r="AB16" s="465"/>
      <c r="AC16" s="465"/>
      <c r="AD16" s="465"/>
      <c r="AE16" s="576"/>
      <c r="AF16" s="576"/>
      <c r="AG16" s="576"/>
      <c r="AH16" s="576"/>
      <c r="AI16" s="570"/>
      <c r="AJ16" s="465"/>
      <c r="AK16" s="570"/>
      <c r="AL16" s="465"/>
      <c r="AM16" s="574"/>
      <c r="AN16" s="470"/>
      <c r="AO16" s="516"/>
      <c r="AP16" s="470"/>
      <c r="AQ16" s="516"/>
      <c r="AR16" s="470"/>
      <c r="AS16" s="570"/>
      <c r="AT16" s="460"/>
      <c r="AU16" s="570"/>
      <c r="AV16" s="460"/>
      <c r="AW16" s="324"/>
    </row>
    <row r="17" spans="1:49" s="31" customFormat="1" ht="409.2" customHeight="1" x14ac:dyDescent="0.3">
      <c r="A17" s="29">
        <f t="shared" si="0"/>
        <v>24</v>
      </c>
      <c r="B17" s="29">
        <f>IF(A17="","",(COUNTIF($A$10:A17,A17))/100)</f>
        <v>0.03</v>
      </c>
      <c r="C17" s="29">
        <f t="shared" si="1"/>
        <v>24.03</v>
      </c>
      <c r="D17" s="34">
        <v>3</v>
      </c>
      <c r="E17" s="3" t="s">
        <v>424</v>
      </c>
      <c r="F17" s="577" t="s">
        <v>576</v>
      </c>
      <c r="G17" s="531" t="s">
        <v>556</v>
      </c>
      <c r="H17" s="531">
        <v>5</v>
      </c>
      <c r="I17" s="531">
        <v>4</v>
      </c>
      <c r="J17" s="468">
        <f t="shared" si="2"/>
        <v>20</v>
      </c>
      <c r="K17" s="468" t="str">
        <f t="shared" si="3"/>
        <v>ALTO</v>
      </c>
      <c r="L17" s="206" t="s">
        <v>679</v>
      </c>
      <c r="M17" s="289" t="s">
        <v>577</v>
      </c>
      <c r="N17" s="531" t="s">
        <v>5</v>
      </c>
      <c r="O17" s="531">
        <v>15</v>
      </c>
      <c r="P17" s="531">
        <v>15</v>
      </c>
      <c r="Q17" s="531">
        <v>30</v>
      </c>
      <c r="R17" s="531">
        <v>15</v>
      </c>
      <c r="S17" s="531">
        <v>25</v>
      </c>
      <c r="T17" s="468">
        <f t="shared" ref="T17:T78" si="7">IFERROR(SUM(O17:S17),"")</f>
        <v>100</v>
      </c>
      <c r="U17" s="216">
        <v>44511</v>
      </c>
      <c r="V17" s="3" t="s">
        <v>558</v>
      </c>
      <c r="W17" s="216">
        <v>44707</v>
      </c>
      <c r="X17" s="3" t="s">
        <v>578</v>
      </c>
      <c r="Y17" s="215">
        <v>44909</v>
      </c>
      <c r="Z17" s="3" t="s">
        <v>579</v>
      </c>
      <c r="AA17" s="222">
        <v>45054</v>
      </c>
      <c r="AB17" s="3" t="s">
        <v>580</v>
      </c>
      <c r="AC17" s="464">
        <v>45525</v>
      </c>
      <c r="AD17" s="531" t="s">
        <v>643</v>
      </c>
      <c r="AE17" s="468">
        <f>IF(J17="","",IF(OR(N17="",N17="IMPACTO"),H17,IF(T17&lt;=50,H17,IF(AND(T17&lt;=75,H17&lt;5),H17+1,IF(AND(T17&lt;=75,H17=5),H17,IF(AND(T17&lt;=100,H17&lt;4),H17+2,IF(AND(T17&lt;=100,H17=4),H17+1,IF(AND(T17&lt;=100,H17=5),H17,""))))))))</f>
        <v>5</v>
      </c>
      <c r="AF17" s="468">
        <f t="shared" si="4"/>
        <v>4</v>
      </c>
      <c r="AG17" s="468">
        <f t="shared" si="5"/>
        <v>20</v>
      </c>
      <c r="AH17" s="468" t="str">
        <f t="shared" si="6"/>
        <v>ALTO</v>
      </c>
      <c r="AI17" s="569">
        <v>44112</v>
      </c>
      <c r="AJ17" s="531" t="s">
        <v>581</v>
      </c>
      <c r="AK17" s="569">
        <v>44419</v>
      </c>
      <c r="AL17" s="531" t="s">
        <v>582</v>
      </c>
      <c r="AM17" s="514">
        <v>45138</v>
      </c>
      <c r="AN17" s="468" t="s">
        <v>583</v>
      </c>
      <c r="AO17" s="514">
        <v>45560</v>
      </c>
      <c r="AP17" s="468" t="s">
        <v>705</v>
      </c>
      <c r="AQ17" s="514">
        <v>45758</v>
      </c>
      <c r="AR17" s="468" t="s">
        <v>702</v>
      </c>
      <c r="AS17" s="569">
        <v>45915</v>
      </c>
      <c r="AT17" s="458" t="s">
        <v>710</v>
      </c>
      <c r="AU17" s="569"/>
      <c r="AV17" s="458"/>
      <c r="AW17" s="324"/>
    </row>
    <row r="18" spans="1:49" s="31" customFormat="1" ht="61.2" customHeight="1" x14ac:dyDescent="0.3">
      <c r="A18" s="29" t="str">
        <f t="shared" si="0"/>
        <v/>
      </c>
      <c r="B18" s="29" t="str">
        <f>IF(A18="","",(COUNTIF($A$10:A18,A18))/100)</f>
        <v/>
      </c>
      <c r="C18" s="29" t="str">
        <f t="shared" si="1"/>
        <v/>
      </c>
      <c r="D18" s="34">
        <v>4</v>
      </c>
      <c r="E18" s="296" t="s">
        <v>669</v>
      </c>
      <c r="F18" s="578"/>
      <c r="G18" s="467"/>
      <c r="H18" s="467"/>
      <c r="I18" s="467"/>
      <c r="J18" s="469"/>
      <c r="K18" s="469"/>
      <c r="L18" s="25" t="s">
        <v>674</v>
      </c>
      <c r="M18" s="468" t="s">
        <v>568</v>
      </c>
      <c r="N18" s="467"/>
      <c r="O18" s="467"/>
      <c r="P18" s="467"/>
      <c r="Q18" s="467"/>
      <c r="R18" s="467"/>
      <c r="S18" s="467"/>
      <c r="T18" s="469"/>
      <c r="U18" s="16"/>
      <c r="V18" s="3"/>
      <c r="W18" s="16"/>
      <c r="X18" s="3"/>
      <c r="Y18" s="3"/>
      <c r="Z18" s="3"/>
      <c r="AA18" s="3"/>
      <c r="AB18" s="3"/>
      <c r="AC18" s="536"/>
      <c r="AD18" s="467"/>
      <c r="AE18" s="469"/>
      <c r="AF18" s="469"/>
      <c r="AG18" s="469"/>
      <c r="AH18" s="469"/>
      <c r="AI18" s="571"/>
      <c r="AJ18" s="467"/>
      <c r="AK18" s="571"/>
      <c r="AL18" s="467"/>
      <c r="AM18" s="515"/>
      <c r="AN18" s="469"/>
      <c r="AO18" s="515"/>
      <c r="AP18" s="469"/>
      <c r="AQ18" s="515"/>
      <c r="AR18" s="469"/>
      <c r="AS18" s="571"/>
      <c r="AT18" s="459"/>
      <c r="AU18" s="571"/>
      <c r="AV18" s="459"/>
      <c r="AW18" s="324"/>
    </row>
    <row r="19" spans="1:49" s="31" customFormat="1" ht="41.4" x14ac:dyDescent="0.3">
      <c r="A19" s="29" t="str">
        <f t="shared" si="0"/>
        <v/>
      </c>
      <c r="B19" s="29" t="str">
        <f>IF(A19="","",(COUNTIF($A$10:A19,A19))/100)</f>
        <v/>
      </c>
      <c r="C19" s="29" t="str">
        <f t="shared" si="1"/>
        <v/>
      </c>
      <c r="D19" s="34">
        <v>5</v>
      </c>
      <c r="E19" s="3" t="s">
        <v>427</v>
      </c>
      <c r="F19" s="579"/>
      <c r="G19" s="465"/>
      <c r="H19" s="465"/>
      <c r="I19" s="465"/>
      <c r="J19" s="470"/>
      <c r="K19" s="470"/>
      <c r="L19" s="25" t="s">
        <v>678</v>
      </c>
      <c r="M19" s="470"/>
      <c r="N19" s="465"/>
      <c r="O19" s="465"/>
      <c r="P19" s="465"/>
      <c r="Q19" s="465"/>
      <c r="R19" s="465"/>
      <c r="S19" s="465"/>
      <c r="T19" s="470"/>
      <c r="U19" s="16"/>
      <c r="V19" s="3"/>
      <c r="W19" s="16"/>
      <c r="X19" s="3"/>
      <c r="Y19" s="3"/>
      <c r="Z19" s="3"/>
      <c r="AA19" s="3"/>
      <c r="AB19" s="3"/>
      <c r="AC19" s="488"/>
      <c r="AD19" s="465"/>
      <c r="AE19" s="470"/>
      <c r="AF19" s="470"/>
      <c r="AG19" s="470"/>
      <c r="AH19" s="470"/>
      <c r="AI19" s="570"/>
      <c r="AJ19" s="465"/>
      <c r="AK19" s="570"/>
      <c r="AL19" s="465"/>
      <c r="AM19" s="516"/>
      <c r="AN19" s="470"/>
      <c r="AO19" s="516"/>
      <c r="AP19" s="470"/>
      <c r="AQ19" s="516"/>
      <c r="AR19" s="470"/>
      <c r="AS19" s="570"/>
      <c r="AT19" s="460"/>
      <c r="AU19" s="570"/>
      <c r="AV19" s="460"/>
      <c r="AW19" s="324"/>
    </row>
    <row r="20" spans="1:49" s="31" customFormat="1" x14ac:dyDescent="0.3">
      <c r="A20" s="29" t="str">
        <f t="shared" si="0"/>
        <v/>
      </c>
      <c r="B20" s="29" t="str">
        <f>IF(A20="","",(COUNTIF($A$10:A20,A20))/100)</f>
        <v/>
      </c>
      <c r="C20" s="29" t="str">
        <f t="shared" si="1"/>
        <v/>
      </c>
      <c r="D20" s="34">
        <v>7</v>
      </c>
      <c r="E20" s="3"/>
      <c r="F20" s="3"/>
      <c r="G20" s="3"/>
      <c r="H20" s="4"/>
      <c r="I20" s="4"/>
      <c r="J20" s="15" t="str">
        <f t="shared" si="2"/>
        <v/>
      </c>
      <c r="K20" s="17" t="str">
        <f t="shared" si="3"/>
        <v/>
      </c>
      <c r="L20" s="32"/>
      <c r="M20" s="3"/>
      <c r="N20" s="3"/>
      <c r="O20" s="3"/>
      <c r="P20" s="3"/>
      <c r="Q20" s="3"/>
      <c r="R20" s="3"/>
      <c r="S20" s="3"/>
      <c r="T20" s="16">
        <f t="shared" si="7"/>
        <v>0</v>
      </c>
      <c r="U20" s="16"/>
      <c r="V20" s="3"/>
      <c r="W20" s="16"/>
      <c r="X20" s="3"/>
      <c r="Y20" s="3"/>
      <c r="Z20" s="3"/>
      <c r="AA20" s="3"/>
      <c r="AB20" s="3"/>
      <c r="AC20" s="3"/>
      <c r="AD20" s="3"/>
      <c r="AE20" s="15" t="str">
        <f t="shared" ref="AE20:AE49" si="8">IF(J20="","",IF(OR(N20="",N20="IMPACTO"),H20,IF(T20&lt;=50,H20,IF(AND(T20&lt;=75,H20&lt;5),H20+1,IF(AND(T20&lt;=75,H20=5),H20,IF(AND(T20&lt;=100,H20&lt;4),H20+2,IF(AND(T20&lt;=100,H20=4),H20+1,IF(AND(T20&lt;=100,H20=5),H20,""))))))))</f>
        <v/>
      </c>
      <c r="AF20" s="15" t="str">
        <f t="shared" si="4"/>
        <v/>
      </c>
      <c r="AG20" s="15" t="str">
        <f t="shared" si="5"/>
        <v/>
      </c>
      <c r="AH20" s="17" t="str">
        <f t="shared" si="6"/>
        <v/>
      </c>
      <c r="AI20" s="21"/>
      <c r="AJ20" s="23"/>
      <c r="AK20" s="21"/>
      <c r="AL20" s="23"/>
      <c r="AM20" s="21"/>
      <c r="AN20" s="23"/>
      <c r="AO20" s="21"/>
      <c r="AP20" s="23"/>
      <c r="AQ20" s="21"/>
      <c r="AR20" s="23"/>
      <c r="AS20" s="23"/>
      <c r="AT20" s="23"/>
      <c r="AU20" s="21"/>
      <c r="AV20" s="23"/>
      <c r="AW20" s="324"/>
    </row>
    <row r="21" spans="1:49" s="31" customFormat="1" x14ac:dyDescent="0.3">
      <c r="A21" s="29" t="str">
        <f t="shared" si="0"/>
        <v/>
      </c>
      <c r="B21" s="29" t="str">
        <f>IF(A21="","",(COUNTIF($A$10:A21,A21))/100)</f>
        <v/>
      </c>
      <c r="C21" s="29" t="str">
        <f t="shared" si="1"/>
        <v/>
      </c>
      <c r="D21" s="34">
        <v>8</v>
      </c>
      <c r="E21" s="3"/>
      <c r="F21" s="3"/>
      <c r="G21" s="3"/>
      <c r="H21" s="4"/>
      <c r="I21" s="4"/>
      <c r="J21" s="15" t="str">
        <f t="shared" si="2"/>
        <v/>
      </c>
      <c r="K21" s="17" t="str">
        <f t="shared" si="3"/>
        <v/>
      </c>
      <c r="L21" s="3"/>
      <c r="M21" s="3"/>
      <c r="N21" s="3"/>
      <c r="O21" s="3"/>
      <c r="P21" s="3"/>
      <c r="Q21" s="3"/>
      <c r="R21" s="3"/>
      <c r="S21" s="3"/>
      <c r="T21" s="16">
        <f t="shared" si="7"/>
        <v>0</v>
      </c>
      <c r="U21" s="16"/>
      <c r="V21" s="3"/>
      <c r="W21" s="16"/>
      <c r="X21" s="3"/>
      <c r="Y21" s="3"/>
      <c r="Z21" s="3"/>
      <c r="AA21" s="3"/>
      <c r="AB21" s="3"/>
      <c r="AC21" s="3"/>
      <c r="AD21" s="3"/>
      <c r="AE21" s="15" t="str">
        <f t="shared" si="8"/>
        <v/>
      </c>
      <c r="AF21" s="15" t="str">
        <f t="shared" si="4"/>
        <v/>
      </c>
      <c r="AG21" s="15" t="str">
        <f t="shared" si="5"/>
        <v/>
      </c>
      <c r="AH21" s="17" t="str">
        <f t="shared" si="6"/>
        <v/>
      </c>
      <c r="AI21" s="21"/>
      <c r="AJ21" s="23"/>
      <c r="AK21" s="21"/>
      <c r="AL21" s="23"/>
      <c r="AM21" s="21"/>
      <c r="AN21" s="23"/>
      <c r="AO21" s="21"/>
      <c r="AP21" s="23"/>
      <c r="AQ21" s="21"/>
      <c r="AR21" s="23"/>
      <c r="AS21" s="23"/>
      <c r="AT21" s="23"/>
      <c r="AU21" s="21"/>
      <c r="AV21" s="23"/>
      <c r="AW21" s="324"/>
    </row>
    <row r="22" spans="1:49" s="31" customFormat="1" x14ac:dyDescent="0.3">
      <c r="A22" s="29" t="str">
        <f t="shared" si="0"/>
        <v/>
      </c>
      <c r="B22" s="29" t="str">
        <f>IF(A22="","",(COUNTIF($A$10:A22,A22))/100)</f>
        <v/>
      </c>
      <c r="C22" s="29" t="str">
        <f t="shared" si="1"/>
        <v/>
      </c>
      <c r="D22" s="34">
        <v>9</v>
      </c>
      <c r="E22" s="3"/>
      <c r="F22" s="3"/>
      <c r="G22" s="3"/>
      <c r="H22" s="4"/>
      <c r="I22" s="4"/>
      <c r="J22" s="15" t="str">
        <f t="shared" si="2"/>
        <v/>
      </c>
      <c r="K22" s="17" t="str">
        <f t="shared" si="3"/>
        <v/>
      </c>
      <c r="L22" s="3"/>
      <c r="M22" s="3"/>
      <c r="N22" s="3"/>
      <c r="O22" s="3"/>
      <c r="P22" s="3"/>
      <c r="Q22" s="3"/>
      <c r="R22" s="3"/>
      <c r="S22" s="3"/>
      <c r="T22" s="16">
        <f t="shared" si="7"/>
        <v>0</v>
      </c>
      <c r="U22" s="16"/>
      <c r="V22" s="3"/>
      <c r="W22" s="16"/>
      <c r="X22" s="3"/>
      <c r="Y22" s="3"/>
      <c r="Z22" s="3"/>
      <c r="AA22" s="3"/>
      <c r="AB22" s="3"/>
      <c r="AC22" s="3"/>
      <c r="AD22" s="3"/>
      <c r="AE22" s="15" t="str">
        <f t="shared" si="8"/>
        <v/>
      </c>
      <c r="AF22" s="15" t="str">
        <f t="shared" si="4"/>
        <v/>
      </c>
      <c r="AG22" s="15" t="str">
        <f t="shared" si="5"/>
        <v/>
      </c>
      <c r="AH22" s="17" t="str">
        <f t="shared" si="6"/>
        <v/>
      </c>
      <c r="AI22" s="21"/>
      <c r="AJ22" s="23"/>
      <c r="AK22" s="21"/>
      <c r="AL22" s="23"/>
      <c r="AM22" s="21"/>
      <c r="AN22" s="23"/>
      <c r="AO22" s="21"/>
      <c r="AP22" s="23"/>
      <c r="AQ22" s="21"/>
      <c r="AR22" s="23"/>
      <c r="AS22" s="23"/>
      <c r="AT22" s="23"/>
      <c r="AU22" s="21"/>
      <c r="AV22" s="23"/>
      <c r="AW22" s="324"/>
    </row>
    <row r="23" spans="1:49" s="31" customFormat="1" x14ac:dyDescent="0.3">
      <c r="A23" s="29" t="str">
        <f t="shared" si="0"/>
        <v/>
      </c>
      <c r="B23" s="29" t="str">
        <f>IF(A23="","",(COUNTIF($A$10:A23,A23))/100)</f>
        <v/>
      </c>
      <c r="C23" s="29" t="str">
        <f t="shared" si="1"/>
        <v/>
      </c>
      <c r="D23" s="34">
        <v>10</v>
      </c>
      <c r="E23" s="3"/>
      <c r="F23" s="3"/>
      <c r="G23" s="3"/>
      <c r="H23" s="4"/>
      <c r="I23" s="4"/>
      <c r="J23" s="15" t="str">
        <f t="shared" si="2"/>
        <v/>
      </c>
      <c r="K23" s="17" t="str">
        <f t="shared" si="3"/>
        <v/>
      </c>
      <c r="L23" s="3"/>
      <c r="M23" s="3"/>
      <c r="N23" s="3"/>
      <c r="O23" s="3"/>
      <c r="P23" s="3"/>
      <c r="Q23" s="3"/>
      <c r="R23" s="3"/>
      <c r="S23" s="3"/>
      <c r="T23" s="16">
        <f t="shared" si="7"/>
        <v>0</v>
      </c>
      <c r="U23" s="16"/>
      <c r="V23" s="3"/>
      <c r="W23" s="16"/>
      <c r="X23" s="3"/>
      <c r="Y23" s="3"/>
      <c r="Z23" s="3"/>
      <c r="AA23" s="3"/>
      <c r="AB23" s="3"/>
      <c r="AC23" s="3"/>
      <c r="AD23" s="3"/>
      <c r="AE23" s="15" t="str">
        <f t="shared" si="8"/>
        <v/>
      </c>
      <c r="AF23" s="15" t="str">
        <f t="shared" si="4"/>
        <v/>
      </c>
      <c r="AG23" s="15" t="str">
        <f t="shared" si="5"/>
        <v/>
      </c>
      <c r="AH23" s="17" t="str">
        <f t="shared" si="6"/>
        <v/>
      </c>
      <c r="AI23" s="21"/>
      <c r="AJ23" s="23"/>
      <c r="AK23" s="21"/>
      <c r="AL23" s="23"/>
      <c r="AM23" s="21"/>
      <c r="AN23" s="23"/>
      <c r="AO23" s="21"/>
      <c r="AP23" s="23"/>
      <c r="AQ23" s="21"/>
      <c r="AR23" s="23"/>
      <c r="AS23" s="23"/>
      <c r="AT23" s="23"/>
      <c r="AU23" s="21"/>
      <c r="AV23" s="23"/>
      <c r="AW23" s="324"/>
    </row>
    <row r="24" spans="1:49" s="31" customFormat="1" x14ac:dyDescent="0.3">
      <c r="A24" s="29" t="str">
        <f t="shared" si="0"/>
        <v/>
      </c>
      <c r="B24" s="29" t="str">
        <f>IF(A24="","",(COUNTIF($A$10:A24,A24))/100)</f>
        <v/>
      </c>
      <c r="C24" s="29" t="str">
        <f t="shared" si="1"/>
        <v/>
      </c>
      <c r="D24" s="34">
        <v>11</v>
      </c>
      <c r="E24" s="3"/>
      <c r="F24" s="3"/>
      <c r="G24" s="3"/>
      <c r="H24" s="4"/>
      <c r="I24" s="4"/>
      <c r="J24" s="15" t="str">
        <f t="shared" si="2"/>
        <v/>
      </c>
      <c r="K24" s="17" t="str">
        <f t="shared" si="3"/>
        <v/>
      </c>
      <c r="L24" s="3"/>
      <c r="M24" s="3"/>
      <c r="N24" s="3"/>
      <c r="O24" s="3"/>
      <c r="P24" s="3"/>
      <c r="Q24" s="3"/>
      <c r="R24" s="3"/>
      <c r="S24" s="3"/>
      <c r="T24" s="16">
        <f t="shared" si="7"/>
        <v>0</v>
      </c>
      <c r="U24" s="16"/>
      <c r="V24" s="3"/>
      <c r="W24" s="16"/>
      <c r="X24" s="3"/>
      <c r="Y24" s="3"/>
      <c r="Z24" s="3"/>
      <c r="AA24" s="3"/>
      <c r="AB24" s="3"/>
      <c r="AC24" s="3"/>
      <c r="AD24" s="3"/>
      <c r="AE24" s="15" t="str">
        <f t="shared" si="8"/>
        <v/>
      </c>
      <c r="AF24" s="15" t="str">
        <f t="shared" si="4"/>
        <v/>
      </c>
      <c r="AG24" s="15" t="str">
        <f t="shared" ref="AG24:AG27" si="9">IF(OR(AE24="",AF24=""),"",AE24*AF24)</f>
        <v/>
      </c>
      <c r="AH24" s="17" t="str">
        <f t="shared" si="6"/>
        <v/>
      </c>
      <c r="AI24" s="21"/>
      <c r="AJ24" s="23"/>
      <c r="AK24" s="21"/>
      <c r="AL24" s="23"/>
      <c r="AM24" s="21"/>
      <c r="AN24" s="23"/>
      <c r="AO24" s="21"/>
      <c r="AP24" s="23"/>
      <c r="AQ24" s="21"/>
      <c r="AR24" s="23"/>
      <c r="AS24" s="23"/>
      <c r="AT24" s="23"/>
      <c r="AU24" s="21"/>
      <c r="AV24" s="23"/>
      <c r="AW24" s="324"/>
    </row>
    <row r="25" spans="1:49" s="31" customFormat="1" x14ac:dyDescent="0.3">
      <c r="A25" s="29" t="str">
        <f t="shared" si="0"/>
        <v/>
      </c>
      <c r="B25" s="29" t="str">
        <f>IF(A25="","",(COUNTIF($A$10:A25,A25))/100)</f>
        <v/>
      </c>
      <c r="C25" s="29" t="str">
        <f t="shared" si="1"/>
        <v/>
      </c>
      <c r="D25" s="34">
        <v>12</v>
      </c>
      <c r="E25" s="3"/>
      <c r="F25" s="3"/>
      <c r="G25" s="3"/>
      <c r="H25" s="4"/>
      <c r="I25" s="4"/>
      <c r="J25" s="15" t="str">
        <f t="shared" si="2"/>
        <v/>
      </c>
      <c r="K25" s="17" t="str">
        <f t="shared" si="3"/>
        <v/>
      </c>
      <c r="L25" s="3"/>
      <c r="M25" s="3"/>
      <c r="N25" s="3"/>
      <c r="O25" s="3"/>
      <c r="P25" s="3"/>
      <c r="Q25" s="3"/>
      <c r="R25" s="3"/>
      <c r="S25" s="3"/>
      <c r="T25" s="16">
        <f t="shared" si="7"/>
        <v>0</v>
      </c>
      <c r="U25" s="16"/>
      <c r="V25" s="3"/>
      <c r="W25" s="16"/>
      <c r="X25" s="3"/>
      <c r="Y25" s="3"/>
      <c r="Z25" s="3"/>
      <c r="AA25" s="3"/>
      <c r="AB25" s="3"/>
      <c r="AC25" s="3"/>
      <c r="AD25" s="3"/>
      <c r="AE25" s="15" t="str">
        <f t="shared" si="8"/>
        <v/>
      </c>
      <c r="AF25" s="15" t="str">
        <f t="shared" si="4"/>
        <v/>
      </c>
      <c r="AG25" s="15" t="str">
        <f t="shared" si="9"/>
        <v/>
      </c>
      <c r="AH25" s="17" t="str">
        <f t="shared" si="6"/>
        <v/>
      </c>
      <c r="AI25" s="21"/>
      <c r="AJ25" s="23"/>
      <c r="AK25" s="21"/>
      <c r="AL25" s="23"/>
      <c r="AM25" s="21"/>
      <c r="AN25" s="23"/>
      <c r="AO25" s="21"/>
      <c r="AP25" s="23"/>
      <c r="AQ25" s="21"/>
      <c r="AR25" s="23"/>
      <c r="AS25" s="23"/>
      <c r="AT25" s="23"/>
      <c r="AU25" s="21"/>
      <c r="AV25" s="23"/>
      <c r="AW25" s="324"/>
    </row>
    <row r="26" spans="1:49" s="31" customFormat="1" x14ac:dyDescent="0.3">
      <c r="A26" s="29" t="str">
        <f t="shared" si="0"/>
        <v/>
      </c>
      <c r="B26" s="29" t="str">
        <f>IF(A26="","",(COUNTIF($A$10:A26,A26))/100)</f>
        <v/>
      </c>
      <c r="C26" s="29" t="str">
        <f t="shared" si="1"/>
        <v/>
      </c>
      <c r="D26" s="34">
        <v>13</v>
      </c>
      <c r="E26" s="3"/>
      <c r="F26" s="3"/>
      <c r="G26" s="3"/>
      <c r="H26" s="4"/>
      <c r="I26" s="4"/>
      <c r="J26" s="15" t="str">
        <f t="shared" si="2"/>
        <v/>
      </c>
      <c r="K26" s="17" t="str">
        <f t="shared" si="3"/>
        <v/>
      </c>
      <c r="L26" s="3"/>
      <c r="M26" s="3"/>
      <c r="N26" s="3"/>
      <c r="O26" s="3"/>
      <c r="P26" s="3"/>
      <c r="Q26" s="3"/>
      <c r="R26" s="3"/>
      <c r="S26" s="3"/>
      <c r="T26" s="16">
        <f t="shared" si="7"/>
        <v>0</v>
      </c>
      <c r="U26" s="16"/>
      <c r="V26" s="3"/>
      <c r="W26" s="16"/>
      <c r="X26" s="3"/>
      <c r="Y26" s="3"/>
      <c r="Z26" s="3"/>
      <c r="AA26" s="3"/>
      <c r="AB26" s="3"/>
      <c r="AC26" s="3"/>
      <c r="AD26" s="3"/>
      <c r="AE26" s="15" t="str">
        <f t="shared" si="8"/>
        <v/>
      </c>
      <c r="AF26" s="15" t="str">
        <f t="shared" si="4"/>
        <v/>
      </c>
      <c r="AG26" s="15" t="str">
        <f t="shared" si="9"/>
        <v/>
      </c>
      <c r="AH26" s="17" t="str">
        <f t="shared" si="6"/>
        <v/>
      </c>
      <c r="AI26" s="21"/>
      <c r="AJ26" s="23"/>
      <c r="AK26" s="21"/>
      <c r="AL26" s="23"/>
      <c r="AM26" s="21"/>
      <c r="AN26" s="23"/>
      <c r="AO26" s="21"/>
      <c r="AP26" s="23"/>
      <c r="AQ26" s="21"/>
      <c r="AR26" s="23"/>
      <c r="AS26" s="23"/>
      <c r="AT26" s="23"/>
      <c r="AU26" s="21"/>
      <c r="AV26" s="23"/>
      <c r="AW26" s="324"/>
    </row>
    <row r="27" spans="1:49" s="31" customFormat="1" x14ac:dyDescent="0.3">
      <c r="A27" s="29" t="str">
        <f t="shared" si="0"/>
        <v/>
      </c>
      <c r="B27" s="29" t="str">
        <f>IF(A27="","",(COUNTIF($A$10:A27,A27))/100)</f>
        <v/>
      </c>
      <c r="C27" s="29" t="str">
        <f t="shared" si="1"/>
        <v/>
      </c>
      <c r="D27" s="34">
        <v>14</v>
      </c>
      <c r="E27" s="3"/>
      <c r="F27" s="3"/>
      <c r="G27" s="3"/>
      <c r="H27" s="4"/>
      <c r="I27" s="4"/>
      <c r="J27" s="15" t="str">
        <f t="shared" si="2"/>
        <v/>
      </c>
      <c r="K27" s="17" t="str">
        <f t="shared" si="3"/>
        <v/>
      </c>
      <c r="L27" s="3"/>
      <c r="M27" s="3"/>
      <c r="N27" s="3"/>
      <c r="O27" s="3"/>
      <c r="P27" s="3"/>
      <c r="Q27" s="3"/>
      <c r="R27" s="3"/>
      <c r="S27" s="3"/>
      <c r="T27" s="16">
        <f t="shared" si="7"/>
        <v>0</v>
      </c>
      <c r="U27" s="16"/>
      <c r="V27" s="3"/>
      <c r="W27" s="16"/>
      <c r="X27" s="3"/>
      <c r="Y27" s="3"/>
      <c r="Z27" s="3"/>
      <c r="AA27" s="3"/>
      <c r="AB27" s="3"/>
      <c r="AC27" s="3"/>
      <c r="AD27" s="3"/>
      <c r="AE27" s="15" t="str">
        <f t="shared" si="8"/>
        <v/>
      </c>
      <c r="AF27" s="15" t="str">
        <f t="shared" si="4"/>
        <v/>
      </c>
      <c r="AG27" s="15" t="str">
        <f t="shared" si="9"/>
        <v/>
      </c>
      <c r="AH27" s="17" t="str">
        <f t="shared" si="6"/>
        <v/>
      </c>
      <c r="AI27" s="21"/>
      <c r="AJ27" s="23"/>
      <c r="AK27" s="21"/>
      <c r="AL27" s="23"/>
      <c r="AM27" s="21"/>
      <c r="AN27" s="23"/>
      <c r="AO27" s="21"/>
      <c r="AP27" s="23"/>
      <c r="AQ27" s="21"/>
      <c r="AR27" s="23"/>
      <c r="AS27" s="23"/>
      <c r="AT27" s="23"/>
      <c r="AU27" s="21"/>
      <c r="AV27" s="23"/>
      <c r="AW27" s="324"/>
    </row>
    <row r="28" spans="1:49" s="31" customFormat="1" x14ac:dyDescent="0.3">
      <c r="A28" s="29" t="str">
        <f t="shared" si="0"/>
        <v/>
      </c>
      <c r="B28" s="29" t="str">
        <f>IF(A28="","",(COUNTIF($A$10:A28,A28))/100)</f>
        <v/>
      </c>
      <c r="C28" s="29" t="str">
        <f t="shared" si="1"/>
        <v/>
      </c>
      <c r="D28" s="34">
        <v>15</v>
      </c>
      <c r="E28" s="3"/>
      <c r="F28" s="3"/>
      <c r="G28" s="3"/>
      <c r="H28" s="4"/>
      <c r="I28" s="4"/>
      <c r="J28" s="15" t="str">
        <f t="shared" si="2"/>
        <v/>
      </c>
      <c r="K28" s="17" t="str">
        <f t="shared" si="3"/>
        <v/>
      </c>
      <c r="L28" s="3"/>
      <c r="M28" s="3"/>
      <c r="N28" s="3"/>
      <c r="O28" s="3"/>
      <c r="P28" s="3"/>
      <c r="Q28" s="3"/>
      <c r="R28" s="3"/>
      <c r="S28" s="3"/>
      <c r="T28" s="16">
        <f t="shared" si="7"/>
        <v>0</v>
      </c>
      <c r="U28" s="16"/>
      <c r="V28" s="3"/>
      <c r="W28" s="16"/>
      <c r="X28" s="3"/>
      <c r="Y28" s="3"/>
      <c r="Z28" s="3"/>
      <c r="AA28" s="3"/>
      <c r="AB28" s="3"/>
      <c r="AC28" s="3"/>
      <c r="AD28" s="3"/>
      <c r="AE28" s="15" t="str">
        <f t="shared" si="8"/>
        <v/>
      </c>
      <c r="AF28" s="15" t="str">
        <f t="shared" si="4"/>
        <v/>
      </c>
      <c r="AG28" s="15" t="str">
        <f t="shared" ref="AG28:AG78" si="10">IF(OR(AE28="",AF28=""),"",AE28*AF28)</f>
        <v/>
      </c>
      <c r="AH28" s="17" t="str">
        <f t="shared" si="6"/>
        <v/>
      </c>
      <c r="AI28" s="21"/>
      <c r="AJ28" s="23"/>
      <c r="AK28" s="21"/>
      <c r="AL28" s="23"/>
      <c r="AM28" s="21"/>
      <c r="AN28" s="23"/>
      <c r="AO28" s="21"/>
      <c r="AP28" s="23"/>
      <c r="AQ28" s="21"/>
      <c r="AR28" s="23"/>
      <c r="AS28" s="23"/>
      <c r="AT28" s="23"/>
      <c r="AU28" s="21"/>
      <c r="AV28" s="23"/>
      <c r="AW28" s="324"/>
    </row>
    <row r="29" spans="1:49" s="31" customFormat="1" x14ac:dyDescent="0.3">
      <c r="A29" s="29" t="str">
        <f t="shared" si="0"/>
        <v/>
      </c>
      <c r="B29" s="29" t="str">
        <f>IF(A29="","",(COUNTIF($A$10:A29,A29))/100)</f>
        <v/>
      </c>
      <c r="C29" s="29" t="str">
        <f t="shared" si="1"/>
        <v/>
      </c>
      <c r="D29" s="34">
        <v>16</v>
      </c>
      <c r="E29" s="3"/>
      <c r="F29" s="3"/>
      <c r="G29" s="3"/>
      <c r="H29" s="4"/>
      <c r="I29" s="4"/>
      <c r="J29" s="15" t="str">
        <f t="shared" si="2"/>
        <v/>
      </c>
      <c r="K29" s="17" t="str">
        <f t="shared" si="3"/>
        <v/>
      </c>
      <c r="L29" s="3"/>
      <c r="M29" s="3"/>
      <c r="N29" s="3"/>
      <c r="O29" s="3"/>
      <c r="P29" s="3"/>
      <c r="Q29" s="3"/>
      <c r="R29" s="3"/>
      <c r="S29" s="3"/>
      <c r="T29" s="16">
        <f t="shared" si="7"/>
        <v>0</v>
      </c>
      <c r="U29" s="16"/>
      <c r="V29" s="3"/>
      <c r="W29" s="16"/>
      <c r="X29" s="3"/>
      <c r="Y29" s="3"/>
      <c r="Z29" s="3"/>
      <c r="AA29" s="3"/>
      <c r="AB29" s="3"/>
      <c r="AC29" s="3"/>
      <c r="AD29" s="3"/>
      <c r="AE29" s="15" t="str">
        <f t="shared" si="8"/>
        <v/>
      </c>
      <c r="AF29" s="15" t="str">
        <f t="shared" si="4"/>
        <v/>
      </c>
      <c r="AG29" s="15" t="str">
        <f t="shared" si="10"/>
        <v/>
      </c>
      <c r="AH29" s="17" t="str">
        <f t="shared" si="6"/>
        <v/>
      </c>
      <c r="AI29" s="21"/>
      <c r="AJ29" s="23"/>
      <c r="AK29" s="21"/>
      <c r="AL29" s="23"/>
      <c r="AM29" s="21"/>
      <c r="AN29" s="23"/>
      <c r="AO29" s="21"/>
      <c r="AP29" s="23"/>
      <c r="AQ29" s="21"/>
      <c r="AR29" s="23"/>
      <c r="AS29" s="23"/>
      <c r="AT29" s="23"/>
      <c r="AU29" s="21"/>
      <c r="AV29" s="23"/>
      <c r="AW29" s="324"/>
    </row>
    <row r="30" spans="1:49" s="31" customFormat="1" x14ac:dyDescent="0.3">
      <c r="A30" s="29" t="str">
        <f t="shared" si="0"/>
        <v/>
      </c>
      <c r="B30" s="29" t="str">
        <f>IF(A30="","",(COUNTIF($A$10:A30,A30))/100)</f>
        <v/>
      </c>
      <c r="C30" s="29" t="str">
        <f t="shared" si="1"/>
        <v/>
      </c>
      <c r="D30" s="34">
        <v>17</v>
      </c>
      <c r="E30" s="3"/>
      <c r="F30" s="3"/>
      <c r="G30" s="3"/>
      <c r="H30" s="4"/>
      <c r="I30" s="4"/>
      <c r="J30" s="15" t="str">
        <f t="shared" si="2"/>
        <v/>
      </c>
      <c r="K30" s="17" t="str">
        <f t="shared" si="3"/>
        <v/>
      </c>
      <c r="L30" s="3"/>
      <c r="M30" s="3"/>
      <c r="N30" s="3"/>
      <c r="O30" s="3"/>
      <c r="P30" s="3"/>
      <c r="Q30" s="3"/>
      <c r="R30" s="3"/>
      <c r="S30" s="3"/>
      <c r="T30" s="16">
        <f t="shared" si="7"/>
        <v>0</v>
      </c>
      <c r="U30" s="16"/>
      <c r="V30" s="3"/>
      <c r="W30" s="16"/>
      <c r="X30" s="3"/>
      <c r="Y30" s="3"/>
      <c r="Z30" s="3"/>
      <c r="AA30" s="3"/>
      <c r="AB30" s="3"/>
      <c r="AC30" s="3"/>
      <c r="AD30" s="3"/>
      <c r="AE30" s="15" t="str">
        <f t="shared" si="8"/>
        <v/>
      </c>
      <c r="AF30" s="15" t="str">
        <f t="shared" si="4"/>
        <v/>
      </c>
      <c r="AG30" s="15" t="str">
        <f t="shared" si="10"/>
        <v/>
      </c>
      <c r="AH30" s="17" t="str">
        <f t="shared" si="6"/>
        <v/>
      </c>
      <c r="AI30" s="21"/>
      <c r="AJ30" s="23"/>
      <c r="AK30" s="21"/>
      <c r="AL30" s="23"/>
      <c r="AM30" s="21"/>
      <c r="AN30" s="23"/>
      <c r="AO30" s="21"/>
      <c r="AP30" s="23"/>
      <c r="AQ30" s="21"/>
      <c r="AR30" s="23"/>
      <c r="AS30" s="23"/>
      <c r="AT30" s="23"/>
      <c r="AU30" s="21"/>
      <c r="AV30" s="23"/>
      <c r="AW30" s="324"/>
    </row>
    <row r="31" spans="1:49" s="31" customFormat="1" x14ac:dyDescent="0.3">
      <c r="A31" s="29" t="str">
        <f t="shared" si="0"/>
        <v/>
      </c>
      <c r="B31" s="29" t="str">
        <f>IF(A31="","",(COUNTIF($A$10:A31,A31))/100)</f>
        <v/>
      </c>
      <c r="C31" s="29" t="str">
        <f t="shared" ref="C31:C94" si="11">IFERROR(A31+B31,"")</f>
        <v/>
      </c>
      <c r="D31" s="34">
        <v>18</v>
      </c>
      <c r="E31" s="3"/>
      <c r="F31" s="3"/>
      <c r="G31" s="3"/>
      <c r="H31" s="4"/>
      <c r="I31" s="4"/>
      <c r="J31" s="15" t="str">
        <f t="shared" si="2"/>
        <v/>
      </c>
      <c r="K31" s="17" t="str">
        <f t="shared" si="3"/>
        <v/>
      </c>
      <c r="L31" s="3"/>
      <c r="M31" s="3"/>
      <c r="N31" s="3"/>
      <c r="O31" s="3"/>
      <c r="P31" s="3"/>
      <c r="Q31" s="3"/>
      <c r="R31" s="3"/>
      <c r="S31" s="3"/>
      <c r="T31" s="16">
        <f t="shared" si="7"/>
        <v>0</v>
      </c>
      <c r="U31" s="16"/>
      <c r="V31" s="3"/>
      <c r="W31" s="16"/>
      <c r="X31" s="3"/>
      <c r="Y31" s="3"/>
      <c r="Z31" s="3"/>
      <c r="AA31" s="3"/>
      <c r="AB31" s="3"/>
      <c r="AC31" s="3"/>
      <c r="AD31" s="3"/>
      <c r="AE31" s="15" t="str">
        <f t="shared" si="8"/>
        <v/>
      </c>
      <c r="AF31" s="15" t="str">
        <f t="shared" si="4"/>
        <v/>
      </c>
      <c r="AG31" s="15" t="str">
        <f t="shared" si="10"/>
        <v/>
      </c>
      <c r="AH31" s="17" t="str">
        <f t="shared" si="6"/>
        <v/>
      </c>
      <c r="AI31" s="21"/>
      <c r="AJ31" s="23"/>
      <c r="AK31" s="21"/>
      <c r="AL31" s="23"/>
      <c r="AM31" s="21"/>
      <c r="AN31" s="23"/>
      <c r="AO31" s="21"/>
      <c r="AP31" s="23"/>
      <c r="AQ31" s="21"/>
      <c r="AR31" s="23"/>
      <c r="AS31" s="23"/>
      <c r="AT31" s="23"/>
      <c r="AU31" s="21"/>
      <c r="AV31" s="23"/>
      <c r="AW31" s="324"/>
    </row>
    <row r="32" spans="1:49" s="31" customFormat="1" x14ac:dyDescent="0.3">
      <c r="A32" s="29" t="str">
        <f t="shared" si="0"/>
        <v/>
      </c>
      <c r="B32" s="29" t="str">
        <f>IF(A32="","",(COUNTIF($A$10:A32,A32))/100)</f>
        <v/>
      </c>
      <c r="C32" s="29" t="str">
        <f t="shared" si="11"/>
        <v/>
      </c>
      <c r="D32" s="34">
        <v>19</v>
      </c>
      <c r="E32" s="3"/>
      <c r="F32" s="3"/>
      <c r="G32" s="3"/>
      <c r="H32" s="4"/>
      <c r="I32" s="4"/>
      <c r="J32" s="15" t="str">
        <f t="shared" si="2"/>
        <v/>
      </c>
      <c r="K32" s="17" t="str">
        <f t="shared" si="3"/>
        <v/>
      </c>
      <c r="L32" s="3"/>
      <c r="M32" s="3"/>
      <c r="N32" s="3"/>
      <c r="O32" s="3"/>
      <c r="P32" s="3"/>
      <c r="Q32" s="3"/>
      <c r="R32" s="3"/>
      <c r="S32" s="3"/>
      <c r="T32" s="16">
        <f t="shared" si="7"/>
        <v>0</v>
      </c>
      <c r="U32" s="16"/>
      <c r="V32" s="3"/>
      <c r="W32" s="16"/>
      <c r="X32" s="3"/>
      <c r="Y32" s="3"/>
      <c r="Z32" s="3"/>
      <c r="AA32" s="3"/>
      <c r="AB32" s="3"/>
      <c r="AC32" s="3"/>
      <c r="AD32" s="3"/>
      <c r="AE32" s="15" t="str">
        <f t="shared" si="8"/>
        <v/>
      </c>
      <c r="AF32" s="15" t="str">
        <f t="shared" si="4"/>
        <v/>
      </c>
      <c r="AG32" s="15" t="str">
        <f t="shared" si="10"/>
        <v/>
      </c>
      <c r="AH32" s="17" t="str">
        <f t="shared" si="6"/>
        <v/>
      </c>
      <c r="AI32" s="21"/>
      <c r="AJ32" s="23"/>
      <c r="AK32" s="21"/>
      <c r="AL32" s="23"/>
      <c r="AM32" s="21"/>
      <c r="AN32" s="23"/>
      <c r="AO32" s="21"/>
      <c r="AP32" s="23"/>
      <c r="AQ32" s="21"/>
      <c r="AR32" s="23"/>
      <c r="AS32" s="23"/>
      <c r="AT32" s="23"/>
      <c r="AU32" s="21"/>
      <c r="AV32" s="23"/>
      <c r="AW32" s="324"/>
    </row>
    <row r="33" spans="1:49" s="31" customFormat="1" x14ac:dyDescent="0.3">
      <c r="A33" s="29" t="str">
        <f t="shared" si="0"/>
        <v/>
      </c>
      <c r="B33" s="29" t="str">
        <f>IF(A33="","",(COUNTIF($A$10:A33,A33))/100)</f>
        <v/>
      </c>
      <c r="C33" s="29" t="str">
        <f t="shared" si="11"/>
        <v/>
      </c>
      <c r="D33" s="34">
        <v>20</v>
      </c>
      <c r="E33" s="3"/>
      <c r="F33" s="3"/>
      <c r="G33" s="3"/>
      <c r="H33" s="4"/>
      <c r="I33" s="4"/>
      <c r="J33" s="15" t="str">
        <f t="shared" si="2"/>
        <v/>
      </c>
      <c r="K33" s="17" t="str">
        <f t="shared" si="3"/>
        <v/>
      </c>
      <c r="L33" s="3"/>
      <c r="M33" s="3"/>
      <c r="N33" s="3"/>
      <c r="O33" s="3"/>
      <c r="P33" s="3"/>
      <c r="Q33" s="3"/>
      <c r="R33" s="3"/>
      <c r="S33" s="3"/>
      <c r="T33" s="16">
        <f t="shared" si="7"/>
        <v>0</v>
      </c>
      <c r="U33" s="16"/>
      <c r="V33" s="3"/>
      <c r="W33" s="16"/>
      <c r="X33" s="3"/>
      <c r="Y33" s="3"/>
      <c r="Z33" s="3"/>
      <c r="AA33" s="3"/>
      <c r="AB33" s="3"/>
      <c r="AC33" s="3"/>
      <c r="AD33" s="3"/>
      <c r="AE33" s="15" t="str">
        <f t="shared" si="8"/>
        <v/>
      </c>
      <c r="AF33" s="15" t="str">
        <f t="shared" si="4"/>
        <v/>
      </c>
      <c r="AG33" s="15" t="str">
        <f t="shared" si="10"/>
        <v/>
      </c>
      <c r="AH33" s="17" t="str">
        <f t="shared" si="6"/>
        <v/>
      </c>
      <c r="AI33" s="21"/>
      <c r="AJ33" s="23"/>
      <c r="AK33" s="21"/>
      <c r="AL33" s="23"/>
      <c r="AM33" s="21"/>
      <c r="AN33" s="23"/>
      <c r="AO33" s="21"/>
      <c r="AP33" s="23"/>
      <c r="AQ33" s="21"/>
      <c r="AR33" s="23"/>
      <c r="AS33" s="23"/>
      <c r="AT33" s="23"/>
      <c r="AU33" s="21"/>
      <c r="AV33" s="23"/>
      <c r="AW33" s="324"/>
    </row>
    <row r="34" spans="1:49" s="31" customFormat="1" x14ac:dyDescent="0.3">
      <c r="A34" s="29" t="str">
        <f t="shared" si="0"/>
        <v/>
      </c>
      <c r="B34" s="29" t="str">
        <f>IF(A34="","",(COUNTIF($A$10:A34,A34))/100)</f>
        <v/>
      </c>
      <c r="C34" s="29" t="str">
        <f t="shared" si="11"/>
        <v/>
      </c>
      <c r="D34" s="34">
        <v>21</v>
      </c>
      <c r="E34" s="3"/>
      <c r="F34" s="3"/>
      <c r="G34" s="3"/>
      <c r="H34" s="4"/>
      <c r="I34" s="4"/>
      <c r="J34" s="15" t="str">
        <f t="shared" si="2"/>
        <v/>
      </c>
      <c r="K34" s="17" t="str">
        <f t="shared" si="3"/>
        <v/>
      </c>
      <c r="L34" s="3"/>
      <c r="M34" s="3"/>
      <c r="N34" s="3"/>
      <c r="O34" s="3"/>
      <c r="P34" s="3"/>
      <c r="Q34" s="3"/>
      <c r="R34" s="3"/>
      <c r="S34" s="3"/>
      <c r="T34" s="16">
        <f t="shared" si="7"/>
        <v>0</v>
      </c>
      <c r="U34" s="16"/>
      <c r="V34" s="3"/>
      <c r="W34" s="16"/>
      <c r="X34" s="3"/>
      <c r="Y34" s="3"/>
      <c r="Z34" s="3"/>
      <c r="AA34" s="3"/>
      <c r="AB34" s="3"/>
      <c r="AC34" s="3"/>
      <c r="AD34" s="3"/>
      <c r="AE34" s="15" t="str">
        <f t="shared" si="8"/>
        <v/>
      </c>
      <c r="AF34" s="15" t="str">
        <f t="shared" si="4"/>
        <v/>
      </c>
      <c r="AG34" s="15" t="str">
        <f t="shared" si="10"/>
        <v/>
      </c>
      <c r="AH34" s="17" t="str">
        <f t="shared" si="6"/>
        <v/>
      </c>
      <c r="AI34" s="21"/>
      <c r="AJ34" s="23"/>
      <c r="AK34" s="21"/>
      <c r="AL34" s="23"/>
      <c r="AM34" s="21"/>
      <c r="AN34" s="23"/>
      <c r="AO34" s="21"/>
      <c r="AP34" s="23"/>
      <c r="AQ34" s="21"/>
      <c r="AR34" s="23"/>
      <c r="AS34" s="23"/>
      <c r="AT34" s="23"/>
      <c r="AU34" s="21"/>
      <c r="AV34" s="23"/>
      <c r="AW34" s="324"/>
    </row>
    <row r="35" spans="1:49" s="31" customFormat="1" x14ac:dyDescent="0.3">
      <c r="A35" s="29" t="str">
        <f t="shared" si="0"/>
        <v/>
      </c>
      <c r="B35" s="29" t="str">
        <f>IF(A35="","",(COUNTIF($A$10:A35,A35))/100)</f>
        <v/>
      </c>
      <c r="C35" s="29" t="str">
        <f t="shared" si="11"/>
        <v/>
      </c>
      <c r="D35" s="34">
        <v>22</v>
      </c>
      <c r="E35" s="3"/>
      <c r="F35" s="3"/>
      <c r="G35" s="3"/>
      <c r="H35" s="4"/>
      <c r="I35" s="4"/>
      <c r="J35" s="15" t="str">
        <f t="shared" si="2"/>
        <v/>
      </c>
      <c r="K35" s="17" t="str">
        <f t="shared" si="3"/>
        <v/>
      </c>
      <c r="L35" s="3"/>
      <c r="M35" s="3"/>
      <c r="N35" s="3"/>
      <c r="O35" s="3"/>
      <c r="P35" s="3"/>
      <c r="Q35" s="3"/>
      <c r="R35" s="3"/>
      <c r="S35" s="3"/>
      <c r="T35" s="16">
        <f t="shared" si="7"/>
        <v>0</v>
      </c>
      <c r="U35" s="16"/>
      <c r="V35" s="3"/>
      <c r="W35" s="16"/>
      <c r="X35" s="3"/>
      <c r="Y35" s="3"/>
      <c r="Z35" s="3"/>
      <c r="AA35" s="3"/>
      <c r="AB35" s="3"/>
      <c r="AC35" s="3"/>
      <c r="AD35" s="3"/>
      <c r="AE35" s="15" t="str">
        <f t="shared" si="8"/>
        <v/>
      </c>
      <c r="AF35" s="15" t="str">
        <f t="shared" si="4"/>
        <v/>
      </c>
      <c r="AG35" s="15" t="str">
        <f t="shared" si="10"/>
        <v/>
      </c>
      <c r="AH35" s="17" t="str">
        <f t="shared" si="6"/>
        <v/>
      </c>
      <c r="AI35" s="21"/>
      <c r="AJ35" s="23"/>
      <c r="AK35" s="21"/>
      <c r="AL35" s="23"/>
      <c r="AM35" s="21"/>
      <c r="AN35" s="23"/>
      <c r="AO35" s="21"/>
      <c r="AP35" s="23"/>
      <c r="AQ35" s="21"/>
      <c r="AR35" s="23"/>
      <c r="AS35" s="23"/>
      <c r="AT35" s="23"/>
      <c r="AU35" s="21"/>
      <c r="AV35" s="23"/>
      <c r="AW35" s="324"/>
    </row>
    <row r="36" spans="1:49" s="31" customFormat="1" x14ac:dyDescent="0.3">
      <c r="A36" s="29" t="str">
        <f t="shared" si="0"/>
        <v/>
      </c>
      <c r="B36" s="29" t="str">
        <f>IF(A36="","",(COUNTIF($A$10:A36,A36))/100)</f>
        <v/>
      </c>
      <c r="C36" s="29" t="str">
        <f t="shared" si="11"/>
        <v/>
      </c>
      <c r="D36" s="34">
        <v>23</v>
      </c>
      <c r="E36" s="3"/>
      <c r="F36" s="3"/>
      <c r="G36" s="3"/>
      <c r="H36" s="4"/>
      <c r="I36" s="4"/>
      <c r="J36" s="15" t="str">
        <f t="shared" si="2"/>
        <v/>
      </c>
      <c r="K36" s="17" t="str">
        <f t="shared" si="3"/>
        <v/>
      </c>
      <c r="L36" s="3"/>
      <c r="M36" s="3"/>
      <c r="N36" s="3"/>
      <c r="O36" s="3"/>
      <c r="P36" s="3"/>
      <c r="Q36" s="3"/>
      <c r="R36" s="3"/>
      <c r="S36" s="3"/>
      <c r="T36" s="16">
        <f t="shared" si="7"/>
        <v>0</v>
      </c>
      <c r="U36" s="16"/>
      <c r="V36" s="3"/>
      <c r="W36" s="16"/>
      <c r="X36" s="3"/>
      <c r="Y36" s="3"/>
      <c r="Z36" s="3"/>
      <c r="AA36" s="3"/>
      <c r="AB36" s="3"/>
      <c r="AC36" s="3"/>
      <c r="AD36" s="3"/>
      <c r="AE36" s="15" t="str">
        <f t="shared" si="8"/>
        <v/>
      </c>
      <c r="AF36" s="15" t="str">
        <f t="shared" si="4"/>
        <v/>
      </c>
      <c r="AG36" s="15" t="str">
        <f t="shared" si="10"/>
        <v/>
      </c>
      <c r="AH36" s="17" t="str">
        <f t="shared" si="6"/>
        <v/>
      </c>
      <c r="AI36" s="21"/>
      <c r="AJ36" s="23"/>
      <c r="AK36" s="21"/>
      <c r="AL36" s="23"/>
      <c r="AM36" s="21"/>
      <c r="AN36" s="23"/>
      <c r="AO36" s="21"/>
      <c r="AP36" s="23"/>
      <c r="AQ36" s="21"/>
      <c r="AR36" s="23"/>
      <c r="AS36" s="23"/>
      <c r="AT36" s="23"/>
      <c r="AU36" s="21"/>
      <c r="AV36" s="23"/>
      <c r="AW36" s="324"/>
    </row>
    <row r="37" spans="1:49" s="31" customFormat="1" x14ac:dyDescent="0.3">
      <c r="A37" s="29" t="str">
        <f t="shared" si="0"/>
        <v/>
      </c>
      <c r="B37" s="29" t="str">
        <f>IF(A37="","",(COUNTIF($A$10:A37,A37))/100)</f>
        <v/>
      </c>
      <c r="C37" s="29" t="str">
        <f t="shared" si="11"/>
        <v/>
      </c>
      <c r="D37" s="34">
        <v>24</v>
      </c>
      <c r="E37" s="3"/>
      <c r="F37" s="3"/>
      <c r="G37" s="3"/>
      <c r="H37" s="4"/>
      <c r="I37" s="4"/>
      <c r="J37" s="15" t="str">
        <f t="shared" si="2"/>
        <v/>
      </c>
      <c r="K37" s="17" t="str">
        <f t="shared" si="3"/>
        <v/>
      </c>
      <c r="L37" s="3"/>
      <c r="M37" s="3"/>
      <c r="N37" s="3"/>
      <c r="O37" s="3"/>
      <c r="P37" s="3"/>
      <c r="Q37" s="3"/>
      <c r="R37" s="3"/>
      <c r="S37" s="3"/>
      <c r="T37" s="16">
        <f t="shared" si="7"/>
        <v>0</v>
      </c>
      <c r="U37" s="16"/>
      <c r="V37" s="3"/>
      <c r="W37" s="16"/>
      <c r="X37" s="3"/>
      <c r="Y37" s="3"/>
      <c r="Z37" s="3"/>
      <c r="AA37" s="3"/>
      <c r="AB37" s="3"/>
      <c r="AC37" s="3"/>
      <c r="AD37" s="3"/>
      <c r="AE37" s="15" t="str">
        <f t="shared" si="8"/>
        <v/>
      </c>
      <c r="AF37" s="15" t="str">
        <f t="shared" si="4"/>
        <v/>
      </c>
      <c r="AG37" s="15" t="str">
        <f t="shared" si="10"/>
        <v/>
      </c>
      <c r="AH37" s="17" t="str">
        <f t="shared" si="6"/>
        <v/>
      </c>
      <c r="AI37" s="21"/>
      <c r="AJ37" s="23"/>
      <c r="AK37" s="21"/>
      <c r="AL37" s="23"/>
      <c r="AM37" s="21"/>
      <c r="AN37" s="23"/>
      <c r="AO37" s="21"/>
      <c r="AP37" s="23"/>
      <c r="AQ37" s="21"/>
      <c r="AR37" s="23"/>
      <c r="AS37" s="23"/>
      <c r="AT37" s="23"/>
      <c r="AU37" s="21"/>
      <c r="AV37" s="23"/>
      <c r="AW37" s="324"/>
    </row>
    <row r="38" spans="1:49" s="31" customFormat="1" x14ac:dyDescent="0.3">
      <c r="A38" s="29" t="str">
        <f t="shared" si="0"/>
        <v/>
      </c>
      <c r="B38" s="29" t="str">
        <f>IF(A38="","",(COUNTIF($A$10:A38,A38))/100)</f>
        <v/>
      </c>
      <c r="C38" s="29" t="str">
        <f t="shared" si="11"/>
        <v/>
      </c>
      <c r="D38" s="34">
        <v>25</v>
      </c>
      <c r="E38" s="3"/>
      <c r="F38" s="3"/>
      <c r="G38" s="3"/>
      <c r="H38" s="4"/>
      <c r="I38" s="4"/>
      <c r="J38" s="15" t="str">
        <f t="shared" si="2"/>
        <v/>
      </c>
      <c r="K38" s="17" t="str">
        <f t="shared" si="3"/>
        <v/>
      </c>
      <c r="L38" s="3"/>
      <c r="M38" s="3"/>
      <c r="N38" s="3"/>
      <c r="O38" s="3"/>
      <c r="P38" s="3"/>
      <c r="Q38" s="3"/>
      <c r="R38" s="3"/>
      <c r="S38" s="3"/>
      <c r="T38" s="16">
        <f t="shared" si="7"/>
        <v>0</v>
      </c>
      <c r="U38" s="16"/>
      <c r="V38" s="3"/>
      <c r="W38" s="16"/>
      <c r="X38" s="3"/>
      <c r="Y38" s="3"/>
      <c r="Z38" s="3"/>
      <c r="AA38" s="3"/>
      <c r="AB38" s="3"/>
      <c r="AC38" s="3"/>
      <c r="AD38" s="3"/>
      <c r="AE38" s="15" t="str">
        <f t="shared" si="8"/>
        <v/>
      </c>
      <c r="AF38" s="15" t="str">
        <f t="shared" si="4"/>
        <v/>
      </c>
      <c r="AG38" s="15" t="str">
        <f t="shared" si="10"/>
        <v/>
      </c>
      <c r="AH38" s="17" t="str">
        <f t="shared" si="6"/>
        <v/>
      </c>
      <c r="AI38" s="21"/>
      <c r="AJ38" s="23"/>
      <c r="AK38" s="21"/>
      <c r="AL38" s="23"/>
      <c r="AM38" s="21"/>
      <c r="AN38" s="23"/>
      <c r="AO38" s="21"/>
      <c r="AP38" s="23"/>
      <c r="AQ38" s="21"/>
      <c r="AR38" s="23"/>
      <c r="AS38" s="23"/>
      <c r="AT38" s="23"/>
      <c r="AU38" s="21"/>
      <c r="AV38" s="23"/>
      <c r="AW38" s="324"/>
    </row>
    <row r="39" spans="1:49" s="31" customFormat="1" x14ac:dyDescent="0.3">
      <c r="A39" s="29" t="str">
        <f t="shared" si="0"/>
        <v/>
      </c>
      <c r="B39" s="29" t="str">
        <f>IF(A39="","",(COUNTIF($A$10:A39,A39))/100)</f>
        <v/>
      </c>
      <c r="C39" s="29" t="str">
        <f t="shared" si="11"/>
        <v/>
      </c>
      <c r="D39" s="34">
        <v>26</v>
      </c>
      <c r="E39" s="3"/>
      <c r="F39" s="3"/>
      <c r="G39" s="3"/>
      <c r="H39" s="4"/>
      <c r="I39" s="4"/>
      <c r="J39" s="15" t="str">
        <f t="shared" si="2"/>
        <v/>
      </c>
      <c r="K39" s="17" t="str">
        <f t="shared" si="3"/>
        <v/>
      </c>
      <c r="L39" s="3"/>
      <c r="M39" s="3"/>
      <c r="N39" s="3"/>
      <c r="O39" s="3"/>
      <c r="P39" s="3"/>
      <c r="Q39" s="3"/>
      <c r="R39" s="3"/>
      <c r="S39" s="3"/>
      <c r="T39" s="16">
        <f t="shared" si="7"/>
        <v>0</v>
      </c>
      <c r="U39" s="16"/>
      <c r="V39" s="3"/>
      <c r="W39" s="16"/>
      <c r="X39" s="3"/>
      <c r="Y39" s="3"/>
      <c r="Z39" s="3"/>
      <c r="AA39" s="3"/>
      <c r="AB39" s="3"/>
      <c r="AC39" s="3"/>
      <c r="AD39" s="3"/>
      <c r="AE39" s="15" t="str">
        <f t="shared" si="8"/>
        <v/>
      </c>
      <c r="AF39" s="15" t="str">
        <f t="shared" si="4"/>
        <v/>
      </c>
      <c r="AG39" s="15" t="str">
        <f t="shared" si="10"/>
        <v/>
      </c>
      <c r="AH39" s="17" t="str">
        <f t="shared" si="6"/>
        <v/>
      </c>
      <c r="AI39" s="21"/>
      <c r="AJ39" s="23"/>
      <c r="AK39" s="21"/>
      <c r="AL39" s="23"/>
      <c r="AM39" s="21"/>
      <c r="AN39" s="23"/>
      <c r="AO39" s="21"/>
      <c r="AP39" s="23"/>
      <c r="AQ39" s="21"/>
      <c r="AR39" s="23"/>
      <c r="AS39" s="23"/>
      <c r="AT39" s="23"/>
      <c r="AU39" s="21"/>
      <c r="AV39" s="23"/>
      <c r="AW39" s="324"/>
    </row>
    <row r="40" spans="1:49" s="31" customFormat="1" x14ac:dyDescent="0.3">
      <c r="A40" s="29" t="str">
        <f t="shared" si="0"/>
        <v/>
      </c>
      <c r="B40" s="29" t="str">
        <f>IF(A40="","",(COUNTIF($A$10:A40,A40))/100)</f>
        <v/>
      </c>
      <c r="C40" s="29" t="str">
        <f t="shared" si="11"/>
        <v/>
      </c>
      <c r="D40" s="34">
        <v>27</v>
      </c>
      <c r="E40" s="3"/>
      <c r="F40" s="3"/>
      <c r="G40" s="3"/>
      <c r="H40" s="4"/>
      <c r="I40" s="4"/>
      <c r="J40" s="15" t="str">
        <f t="shared" si="2"/>
        <v/>
      </c>
      <c r="K40" s="17" t="str">
        <f t="shared" si="3"/>
        <v/>
      </c>
      <c r="L40" s="3"/>
      <c r="M40" s="3"/>
      <c r="N40" s="3"/>
      <c r="O40" s="3"/>
      <c r="P40" s="3"/>
      <c r="Q40" s="3"/>
      <c r="R40" s="3"/>
      <c r="S40" s="3"/>
      <c r="T40" s="16">
        <f t="shared" si="7"/>
        <v>0</v>
      </c>
      <c r="U40" s="16"/>
      <c r="V40" s="3"/>
      <c r="W40" s="16"/>
      <c r="X40" s="3"/>
      <c r="Y40" s="3"/>
      <c r="Z40" s="3"/>
      <c r="AA40" s="3"/>
      <c r="AB40" s="3"/>
      <c r="AC40" s="3"/>
      <c r="AD40" s="3"/>
      <c r="AE40" s="15" t="str">
        <f t="shared" si="8"/>
        <v/>
      </c>
      <c r="AF40" s="15" t="str">
        <f t="shared" si="4"/>
        <v/>
      </c>
      <c r="AG40" s="15" t="str">
        <f t="shared" si="10"/>
        <v/>
      </c>
      <c r="AH40" s="17" t="str">
        <f t="shared" si="6"/>
        <v/>
      </c>
      <c r="AI40" s="21"/>
      <c r="AJ40" s="23"/>
      <c r="AK40" s="21"/>
      <c r="AL40" s="23"/>
      <c r="AM40" s="21"/>
      <c r="AN40" s="23"/>
      <c r="AO40" s="21"/>
      <c r="AP40" s="23"/>
      <c r="AQ40" s="21"/>
      <c r="AR40" s="23"/>
      <c r="AS40" s="23"/>
      <c r="AT40" s="23"/>
      <c r="AU40" s="21"/>
      <c r="AV40" s="23"/>
      <c r="AW40" s="324"/>
    </row>
    <row r="41" spans="1:49" s="31" customFormat="1" x14ac:dyDescent="0.3">
      <c r="A41" s="29" t="str">
        <f t="shared" si="0"/>
        <v/>
      </c>
      <c r="B41" s="29" t="str">
        <f>IF(A41="","",(COUNTIF($A$10:A41,A41))/100)</f>
        <v/>
      </c>
      <c r="C41" s="29" t="str">
        <f t="shared" si="11"/>
        <v/>
      </c>
      <c r="D41" s="34">
        <v>28</v>
      </c>
      <c r="E41" s="3"/>
      <c r="F41" s="3"/>
      <c r="G41" s="3"/>
      <c r="H41" s="4"/>
      <c r="I41" s="4"/>
      <c r="J41" s="15" t="str">
        <f t="shared" si="2"/>
        <v/>
      </c>
      <c r="K41" s="17" t="str">
        <f t="shared" si="3"/>
        <v/>
      </c>
      <c r="L41" s="3"/>
      <c r="M41" s="3"/>
      <c r="N41" s="3"/>
      <c r="O41" s="3"/>
      <c r="P41" s="3"/>
      <c r="Q41" s="3"/>
      <c r="R41" s="3"/>
      <c r="S41" s="3"/>
      <c r="T41" s="16">
        <f t="shared" si="7"/>
        <v>0</v>
      </c>
      <c r="U41" s="16"/>
      <c r="V41" s="3"/>
      <c r="W41" s="16"/>
      <c r="X41" s="3"/>
      <c r="Y41" s="3"/>
      <c r="Z41" s="3"/>
      <c r="AA41" s="3"/>
      <c r="AB41" s="3"/>
      <c r="AC41" s="3"/>
      <c r="AD41" s="3"/>
      <c r="AE41" s="15" t="str">
        <f t="shared" si="8"/>
        <v/>
      </c>
      <c r="AF41" s="15" t="str">
        <f t="shared" si="4"/>
        <v/>
      </c>
      <c r="AG41" s="15" t="str">
        <f t="shared" si="10"/>
        <v/>
      </c>
      <c r="AH41" s="17" t="str">
        <f t="shared" si="6"/>
        <v/>
      </c>
      <c r="AI41" s="21"/>
      <c r="AJ41" s="23"/>
      <c r="AK41" s="21"/>
      <c r="AL41" s="23"/>
      <c r="AM41" s="21"/>
      <c r="AN41" s="23"/>
      <c r="AO41" s="21"/>
      <c r="AP41" s="23"/>
      <c r="AQ41" s="21"/>
      <c r="AR41" s="23"/>
      <c r="AS41" s="23"/>
      <c r="AT41" s="23"/>
      <c r="AU41" s="21"/>
      <c r="AV41" s="23"/>
      <c r="AW41" s="324"/>
    </row>
    <row r="42" spans="1:49" s="31" customFormat="1" x14ac:dyDescent="0.3">
      <c r="A42" s="29" t="str">
        <f t="shared" si="0"/>
        <v/>
      </c>
      <c r="B42" s="29" t="str">
        <f>IF(A42="","",(COUNTIF($A$10:A42,A42))/100)</f>
        <v/>
      </c>
      <c r="C42" s="29" t="str">
        <f t="shared" si="11"/>
        <v/>
      </c>
      <c r="D42" s="34">
        <v>29</v>
      </c>
      <c r="E42" s="3"/>
      <c r="F42" s="3"/>
      <c r="G42" s="3"/>
      <c r="H42" s="4"/>
      <c r="I42" s="4"/>
      <c r="J42" s="15" t="str">
        <f t="shared" si="2"/>
        <v/>
      </c>
      <c r="K42" s="17" t="str">
        <f t="shared" si="3"/>
        <v/>
      </c>
      <c r="L42" s="3"/>
      <c r="M42" s="3"/>
      <c r="N42" s="3"/>
      <c r="O42" s="3"/>
      <c r="P42" s="3"/>
      <c r="Q42" s="3"/>
      <c r="R42" s="3"/>
      <c r="S42" s="3"/>
      <c r="T42" s="16">
        <f t="shared" si="7"/>
        <v>0</v>
      </c>
      <c r="U42" s="16"/>
      <c r="V42" s="3"/>
      <c r="W42" s="16"/>
      <c r="X42" s="3"/>
      <c r="Y42" s="3"/>
      <c r="Z42" s="3"/>
      <c r="AA42" s="3"/>
      <c r="AB42" s="3"/>
      <c r="AC42" s="3"/>
      <c r="AD42" s="3"/>
      <c r="AE42" s="15" t="str">
        <f t="shared" si="8"/>
        <v/>
      </c>
      <c r="AF42" s="15" t="str">
        <f t="shared" si="4"/>
        <v/>
      </c>
      <c r="AG42" s="15" t="str">
        <f t="shared" si="10"/>
        <v/>
      </c>
      <c r="AH42" s="17" t="str">
        <f t="shared" si="6"/>
        <v/>
      </c>
      <c r="AI42" s="21"/>
      <c r="AJ42" s="23"/>
      <c r="AK42" s="21"/>
      <c r="AL42" s="23"/>
      <c r="AM42" s="21"/>
      <c r="AN42" s="23"/>
      <c r="AO42" s="21"/>
      <c r="AP42" s="23"/>
      <c r="AQ42" s="21"/>
      <c r="AR42" s="23"/>
      <c r="AS42" s="23"/>
      <c r="AT42" s="23"/>
      <c r="AU42" s="21"/>
      <c r="AV42" s="23"/>
      <c r="AW42" s="324"/>
    </row>
    <row r="43" spans="1:49" s="31" customFormat="1" x14ac:dyDescent="0.3">
      <c r="A43" s="29" t="str">
        <f t="shared" si="0"/>
        <v/>
      </c>
      <c r="B43" s="29" t="str">
        <f>IF(A43="","",(COUNTIF($A$10:A43,A43))/100)</f>
        <v/>
      </c>
      <c r="C43" s="29" t="str">
        <f t="shared" si="11"/>
        <v/>
      </c>
      <c r="D43" s="34">
        <v>30</v>
      </c>
      <c r="E43" s="3"/>
      <c r="F43" s="3"/>
      <c r="G43" s="3"/>
      <c r="H43" s="4"/>
      <c r="I43" s="4"/>
      <c r="J43" s="15" t="str">
        <f t="shared" si="2"/>
        <v/>
      </c>
      <c r="K43" s="17" t="str">
        <f t="shared" si="3"/>
        <v/>
      </c>
      <c r="L43" s="3"/>
      <c r="M43" s="3"/>
      <c r="N43" s="3"/>
      <c r="O43" s="3"/>
      <c r="P43" s="3"/>
      <c r="Q43" s="3"/>
      <c r="R43" s="3"/>
      <c r="S43" s="3"/>
      <c r="T43" s="16">
        <f t="shared" si="7"/>
        <v>0</v>
      </c>
      <c r="U43" s="16"/>
      <c r="V43" s="3"/>
      <c r="W43" s="16"/>
      <c r="X43" s="3"/>
      <c r="Y43" s="3"/>
      <c r="Z43" s="3"/>
      <c r="AA43" s="3"/>
      <c r="AB43" s="3"/>
      <c r="AC43" s="3"/>
      <c r="AD43" s="3"/>
      <c r="AE43" s="15" t="str">
        <f t="shared" si="8"/>
        <v/>
      </c>
      <c r="AF43" s="15" t="str">
        <f t="shared" si="4"/>
        <v/>
      </c>
      <c r="AG43" s="15" t="str">
        <f t="shared" si="10"/>
        <v/>
      </c>
      <c r="AH43" s="17" t="str">
        <f t="shared" si="6"/>
        <v/>
      </c>
      <c r="AI43" s="21"/>
      <c r="AJ43" s="23"/>
      <c r="AK43" s="21"/>
      <c r="AL43" s="23"/>
      <c r="AM43" s="21"/>
      <c r="AN43" s="23"/>
      <c r="AO43" s="21"/>
      <c r="AP43" s="23"/>
      <c r="AQ43" s="21"/>
      <c r="AR43" s="23"/>
      <c r="AS43" s="23"/>
      <c r="AT43" s="23"/>
      <c r="AU43" s="21"/>
      <c r="AV43" s="23"/>
      <c r="AW43" s="324"/>
    </row>
    <row r="44" spans="1:49" s="31" customFormat="1" x14ac:dyDescent="0.3">
      <c r="A44" s="29" t="str">
        <f t="shared" si="0"/>
        <v/>
      </c>
      <c r="B44" s="29" t="str">
        <f>IF(A44="","",(COUNTIF($A$10:A44,A44))/100)</f>
        <v/>
      </c>
      <c r="C44" s="29" t="str">
        <f t="shared" si="11"/>
        <v/>
      </c>
      <c r="D44" s="34">
        <v>31</v>
      </c>
      <c r="E44" s="3"/>
      <c r="F44" s="3"/>
      <c r="G44" s="3"/>
      <c r="H44" s="4"/>
      <c r="I44" s="4"/>
      <c r="J44" s="15" t="str">
        <f t="shared" si="2"/>
        <v/>
      </c>
      <c r="K44" s="17" t="str">
        <f t="shared" si="3"/>
        <v/>
      </c>
      <c r="L44" s="3"/>
      <c r="M44" s="3"/>
      <c r="N44" s="3"/>
      <c r="O44" s="3"/>
      <c r="P44" s="3"/>
      <c r="Q44" s="3"/>
      <c r="R44" s="3"/>
      <c r="S44" s="3"/>
      <c r="T44" s="16">
        <f t="shared" si="7"/>
        <v>0</v>
      </c>
      <c r="U44" s="16"/>
      <c r="V44" s="3"/>
      <c r="W44" s="16"/>
      <c r="X44" s="3"/>
      <c r="Y44" s="3"/>
      <c r="Z44" s="3"/>
      <c r="AA44" s="3"/>
      <c r="AB44" s="3"/>
      <c r="AC44" s="3"/>
      <c r="AD44" s="3"/>
      <c r="AE44" s="15" t="str">
        <f t="shared" si="8"/>
        <v/>
      </c>
      <c r="AF44" s="15" t="str">
        <f t="shared" si="4"/>
        <v/>
      </c>
      <c r="AG44" s="15" t="str">
        <f t="shared" si="10"/>
        <v/>
      </c>
      <c r="AH44" s="17" t="str">
        <f t="shared" si="6"/>
        <v/>
      </c>
      <c r="AI44" s="21"/>
      <c r="AJ44" s="23"/>
      <c r="AK44" s="21"/>
      <c r="AL44" s="23"/>
      <c r="AM44" s="21"/>
      <c r="AN44" s="23"/>
      <c r="AO44" s="21"/>
      <c r="AP44" s="23"/>
      <c r="AQ44" s="21"/>
      <c r="AR44" s="23"/>
      <c r="AS44" s="23"/>
      <c r="AT44" s="23"/>
      <c r="AU44" s="21"/>
      <c r="AV44" s="23"/>
      <c r="AW44" s="324"/>
    </row>
    <row r="45" spans="1:49" s="31" customFormat="1" x14ac:dyDescent="0.3">
      <c r="A45" s="29" t="str">
        <f t="shared" si="0"/>
        <v/>
      </c>
      <c r="B45" s="29" t="str">
        <f>IF(A45="","",(COUNTIF($A$10:A45,A45))/100)</f>
        <v/>
      </c>
      <c r="C45" s="29" t="str">
        <f t="shared" si="11"/>
        <v/>
      </c>
      <c r="D45" s="34">
        <v>32</v>
      </c>
      <c r="E45" s="3"/>
      <c r="F45" s="3"/>
      <c r="G45" s="3"/>
      <c r="H45" s="4"/>
      <c r="I45" s="4"/>
      <c r="J45" s="15" t="str">
        <f t="shared" si="2"/>
        <v/>
      </c>
      <c r="K45" s="17" t="str">
        <f t="shared" si="3"/>
        <v/>
      </c>
      <c r="L45" s="3"/>
      <c r="M45" s="3"/>
      <c r="N45" s="3"/>
      <c r="O45" s="3"/>
      <c r="P45" s="3"/>
      <c r="Q45" s="3"/>
      <c r="R45" s="3"/>
      <c r="S45" s="3"/>
      <c r="T45" s="16">
        <f t="shared" si="7"/>
        <v>0</v>
      </c>
      <c r="U45" s="16"/>
      <c r="V45" s="3"/>
      <c r="W45" s="16"/>
      <c r="X45" s="3"/>
      <c r="Y45" s="3"/>
      <c r="Z45" s="3"/>
      <c r="AA45" s="3"/>
      <c r="AB45" s="3"/>
      <c r="AC45" s="3"/>
      <c r="AD45" s="3"/>
      <c r="AE45" s="15" t="str">
        <f t="shared" si="8"/>
        <v/>
      </c>
      <c r="AF45" s="15" t="str">
        <f t="shared" si="4"/>
        <v/>
      </c>
      <c r="AG45" s="15" t="str">
        <f t="shared" si="10"/>
        <v/>
      </c>
      <c r="AH45" s="17" t="str">
        <f t="shared" si="6"/>
        <v/>
      </c>
      <c r="AI45" s="21"/>
      <c r="AJ45" s="23"/>
      <c r="AK45" s="21"/>
      <c r="AL45" s="23"/>
      <c r="AM45" s="21"/>
      <c r="AN45" s="23"/>
      <c r="AO45" s="21"/>
      <c r="AP45" s="23"/>
      <c r="AQ45" s="21"/>
      <c r="AR45" s="23"/>
      <c r="AS45" s="23"/>
      <c r="AT45" s="23"/>
      <c r="AU45" s="21"/>
      <c r="AV45" s="23"/>
      <c r="AW45" s="324"/>
    </row>
    <row r="46" spans="1:49" s="31" customFormat="1" x14ac:dyDescent="0.3">
      <c r="A46" s="29" t="str">
        <f t="shared" ref="A46:A77" si="12">IF(AND(AE46=1,AF46=1),1,IF(AND(AE46=1,AF46=2),2,IF(AND(AE46=1,AF46=3),3,IF(AND(AE46=1,AF46=4),4,IF(AND(AE46=1,AF46=5),5,IF(AND(AE46=2,AF46=1),6,IF(AND(AE46=2,AF46=2),7,IF(AND(AE46=2,AF46=3),8,IF(AND(AE46=2,AF46=4),9,IF(AND(AE46=2,AF46=5),10,IF(AND(AE46=3,AF46=1),11,IF(AND(AE46=3,AF46=2),12,IF(AND(AE46=3,AF46=3),13,IF(AND(AE46=3,AF46=4),14,IF(AND(AE46=3,AF46=5),15,IF(AND(AE46=4,AF46=1),16,IF(AND(AE46=4,AF46=2),17,IF(AND(AE46=4,AF46=3),18,IF(AND(AE46=4,AF46=4),19,IF(AND(AE46=4,AF46=5),20,IF(AND(AE46=5,AF46=1),21,IF(AND(AE46=5,AF46=2),22,IF(AND(AE46=5,AF46=3),23,IF(AND(AE46=5,AF46=4),24,IF(AND(AE46=5,AF46=5),25,"")))))))))))))))))))))))))</f>
        <v/>
      </c>
      <c r="B46" s="29" t="str">
        <f>IF(A46="","",(COUNTIF($A$10:A46,A46))/100)</f>
        <v/>
      </c>
      <c r="C46" s="29" t="str">
        <f t="shared" si="11"/>
        <v/>
      </c>
      <c r="D46" s="34">
        <v>33</v>
      </c>
      <c r="E46" s="3"/>
      <c r="F46" s="3"/>
      <c r="G46" s="3"/>
      <c r="H46" s="4"/>
      <c r="I46" s="4"/>
      <c r="J46" s="15" t="str">
        <f t="shared" ref="J46:J77" si="13">IF(OR(H46="",I46=""),"",H46*I46)</f>
        <v/>
      </c>
      <c r="K46" s="17" t="str">
        <f t="shared" si="3"/>
        <v/>
      </c>
      <c r="L46" s="3"/>
      <c r="M46" s="3"/>
      <c r="N46" s="3"/>
      <c r="O46" s="3"/>
      <c r="P46" s="3"/>
      <c r="Q46" s="3"/>
      <c r="R46" s="3"/>
      <c r="S46" s="3"/>
      <c r="T46" s="16">
        <f t="shared" si="7"/>
        <v>0</v>
      </c>
      <c r="U46" s="16"/>
      <c r="V46" s="3"/>
      <c r="W46" s="16"/>
      <c r="X46" s="3"/>
      <c r="Y46" s="3"/>
      <c r="Z46" s="3"/>
      <c r="AA46" s="3"/>
      <c r="AB46" s="3"/>
      <c r="AC46" s="3"/>
      <c r="AD46" s="3"/>
      <c r="AE46" s="15" t="str">
        <f t="shared" si="8"/>
        <v/>
      </c>
      <c r="AF46" s="15" t="str">
        <f t="shared" si="4"/>
        <v/>
      </c>
      <c r="AG46" s="15" t="str">
        <f t="shared" si="10"/>
        <v/>
      </c>
      <c r="AH46" s="17" t="str">
        <f t="shared" si="6"/>
        <v/>
      </c>
      <c r="AI46" s="21"/>
      <c r="AJ46" s="23"/>
      <c r="AK46" s="21"/>
      <c r="AL46" s="23"/>
      <c r="AM46" s="21"/>
      <c r="AN46" s="23"/>
      <c r="AO46" s="21"/>
      <c r="AP46" s="23"/>
      <c r="AQ46" s="21"/>
      <c r="AR46" s="23"/>
      <c r="AS46" s="23"/>
      <c r="AT46" s="23"/>
      <c r="AU46" s="21"/>
      <c r="AV46" s="23"/>
      <c r="AW46" s="324"/>
    </row>
    <row r="47" spans="1:49" s="31" customFormat="1" x14ac:dyDescent="0.3">
      <c r="A47" s="29" t="str">
        <f t="shared" si="12"/>
        <v/>
      </c>
      <c r="B47" s="29" t="str">
        <f>IF(A47="","",(COUNTIF($A$10:A47,A47))/100)</f>
        <v/>
      </c>
      <c r="C47" s="29" t="str">
        <f t="shared" si="11"/>
        <v/>
      </c>
      <c r="D47" s="34">
        <v>34</v>
      </c>
      <c r="E47" s="3"/>
      <c r="F47" s="3"/>
      <c r="G47" s="3"/>
      <c r="H47" s="4"/>
      <c r="I47" s="4"/>
      <c r="J47" s="15" t="str">
        <f t="shared" si="13"/>
        <v/>
      </c>
      <c r="K47" s="17" t="str">
        <f t="shared" si="3"/>
        <v/>
      </c>
      <c r="L47" s="3"/>
      <c r="M47" s="3"/>
      <c r="N47" s="3"/>
      <c r="O47" s="3"/>
      <c r="P47" s="3"/>
      <c r="Q47" s="3"/>
      <c r="R47" s="3"/>
      <c r="S47" s="3"/>
      <c r="T47" s="16">
        <f t="shared" si="7"/>
        <v>0</v>
      </c>
      <c r="U47" s="16"/>
      <c r="V47" s="3"/>
      <c r="W47" s="16"/>
      <c r="X47" s="3"/>
      <c r="Y47" s="3"/>
      <c r="Z47" s="3"/>
      <c r="AA47" s="3"/>
      <c r="AB47" s="3"/>
      <c r="AC47" s="3"/>
      <c r="AD47" s="3"/>
      <c r="AE47" s="15" t="str">
        <f t="shared" si="8"/>
        <v/>
      </c>
      <c r="AF47" s="15" t="str">
        <f t="shared" si="4"/>
        <v/>
      </c>
      <c r="AG47" s="15" t="str">
        <f t="shared" si="10"/>
        <v/>
      </c>
      <c r="AH47" s="17" t="str">
        <f t="shared" si="6"/>
        <v/>
      </c>
      <c r="AI47" s="21"/>
      <c r="AJ47" s="23"/>
      <c r="AK47" s="21"/>
      <c r="AL47" s="23"/>
      <c r="AM47" s="21"/>
      <c r="AN47" s="23"/>
      <c r="AO47" s="21"/>
      <c r="AP47" s="23"/>
      <c r="AQ47" s="21"/>
      <c r="AR47" s="23"/>
      <c r="AS47" s="23"/>
      <c r="AT47" s="23"/>
      <c r="AU47" s="21"/>
      <c r="AV47" s="23"/>
      <c r="AW47" s="324"/>
    </row>
    <row r="48" spans="1:49" s="31" customFormat="1" x14ac:dyDescent="0.3">
      <c r="A48" s="29" t="str">
        <f t="shared" si="12"/>
        <v/>
      </c>
      <c r="B48" s="29" t="str">
        <f>IF(A48="","",(COUNTIF($A$10:A48,A48))/100)</f>
        <v/>
      </c>
      <c r="C48" s="29" t="str">
        <f t="shared" si="11"/>
        <v/>
      </c>
      <c r="D48" s="34">
        <v>35</v>
      </c>
      <c r="E48" s="3"/>
      <c r="F48" s="3"/>
      <c r="G48" s="3"/>
      <c r="H48" s="4"/>
      <c r="I48" s="4"/>
      <c r="J48" s="15" t="str">
        <f t="shared" si="13"/>
        <v/>
      </c>
      <c r="K48" s="17" t="str">
        <f t="shared" si="3"/>
        <v/>
      </c>
      <c r="L48" s="3"/>
      <c r="M48" s="3"/>
      <c r="N48" s="3"/>
      <c r="O48" s="3"/>
      <c r="P48" s="3"/>
      <c r="Q48" s="3"/>
      <c r="R48" s="3"/>
      <c r="S48" s="3"/>
      <c r="T48" s="16">
        <f t="shared" si="7"/>
        <v>0</v>
      </c>
      <c r="U48" s="16"/>
      <c r="V48" s="3"/>
      <c r="W48" s="16"/>
      <c r="X48" s="3"/>
      <c r="Y48" s="3"/>
      <c r="Z48" s="3"/>
      <c r="AA48" s="3"/>
      <c r="AB48" s="3"/>
      <c r="AC48" s="3"/>
      <c r="AD48" s="3"/>
      <c r="AE48" s="15" t="str">
        <f t="shared" si="8"/>
        <v/>
      </c>
      <c r="AF48" s="15" t="str">
        <f t="shared" si="4"/>
        <v/>
      </c>
      <c r="AG48" s="15" t="str">
        <f t="shared" si="10"/>
        <v/>
      </c>
      <c r="AH48" s="17" t="str">
        <f t="shared" si="6"/>
        <v/>
      </c>
      <c r="AI48" s="21"/>
      <c r="AJ48" s="23"/>
      <c r="AK48" s="21"/>
      <c r="AL48" s="23"/>
      <c r="AM48" s="21"/>
      <c r="AN48" s="23"/>
      <c r="AO48" s="21"/>
      <c r="AP48" s="23"/>
      <c r="AQ48" s="21"/>
      <c r="AR48" s="23"/>
      <c r="AS48" s="23"/>
      <c r="AT48" s="23"/>
      <c r="AU48" s="21"/>
      <c r="AV48" s="23"/>
      <c r="AW48" s="324"/>
    </row>
    <row r="49" spans="1:49" s="31" customFormat="1" x14ac:dyDescent="0.3">
      <c r="A49" s="29" t="str">
        <f t="shared" si="12"/>
        <v/>
      </c>
      <c r="B49" s="29" t="str">
        <f>IF(A49="","",(COUNTIF($A$10:A49,A49))/100)</f>
        <v/>
      </c>
      <c r="C49" s="29" t="str">
        <f t="shared" si="11"/>
        <v/>
      </c>
      <c r="D49" s="34">
        <v>36</v>
      </c>
      <c r="E49" s="3"/>
      <c r="F49" s="3"/>
      <c r="G49" s="3"/>
      <c r="H49" s="4"/>
      <c r="I49" s="4"/>
      <c r="J49" s="15" t="str">
        <f t="shared" si="13"/>
        <v/>
      </c>
      <c r="K49" s="17" t="str">
        <f t="shared" si="3"/>
        <v/>
      </c>
      <c r="L49" s="3"/>
      <c r="M49" s="3"/>
      <c r="N49" s="3"/>
      <c r="O49" s="3"/>
      <c r="P49" s="3"/>
      <c r="Q49" s="3"/>
      <c r="R49" s="3"/>
      <c r="S49" s="3"/>
      <c r="T49" s="16">
        <f t="shared" si="7"/>
        <v>0</v>
      </c>
      <c r="U49" s="16"/>
      <c r="V49" s="3"/>
      <c r="W49" s="16"/>
      <c r="X49" s="3"/>
      <c r="Y49" s="3"/>
      <c r="Z49" s="3"/>
      <c r="AA49" s="3"/>
      <c r="AB49" s="3"/>
      <c r="AC49" s="3"/>
      <c r="AD49" s="3"/>
      <c r="AE49" s="15" t="str">
        <f t="shared" si="8"/>
        <v/>
      </c>
      <c r="AF49" s="15" t="str">
        <f t="shared" si="4"/>
        <v/>
      </c>
      <c r="AG49" s="15" t="str">
        <f t="shared" si="10"/>
        <v/>
      </c>
      <c r="AH49" s="17" t="str">
        <f t="shared" si="6"/>
        <v/>
      </c>
      <c r="AI49" s="21"/>
      <c r="AJ49" s="23"/>
      <c r="AK49" s="21"/>
      <c r="AL49" s="23"/>
      <c r="AM49" s="21"/>
      <c r="AN49" s="23"/>
      <c r="AO49" s="21"/>
      <c r="AP49" s="23"/>
      <c r="AQ49" s="21"/>
      <c r="AR49" s="23"/>
      <c r="AS49" s="23"/>
      <c r="AT49" s="23"/>
      <c r="AU49" s="21"/>
      <c r="AV49" s="23"/>
      <c r="AW49" s="324"/>
    </row>
    <row r="50" spans="1:49" s="31" customFormat="1" x14ac:dyDescent="0.3">
      <c r="A50" s="29" t="str">
        <f t="shared" si="12"/>
        <v/>
      </c>
      <c r="B50" s="29" t="str">
        <f>IF(A50="","",(COUNTIF($A$10:A50,A50))/100)</f>
        <v/>
      </c>
      <c r="C50" s="29" t="str">
        <f t="shared" si="11"/>
        <v/>
      </c>
      <c r="D50" s="34">
        <v>37</v>
      </c>
      <c r="E50" s="3"/>
      <c r="F50" s="3"/>
      <c r="G50" s="3"/>
      <c r="H50" s="4"/>
      <c r="I50" s="4"/>
      <c r="J50" s="15" t="str">
        <f t="shared" si="13"/>
        <v/>
      </c>
      <c r="K50" s="17" t="str">
        <f t="shared" si="3"/>
        <v/>
      </c>
      <c r="L50" s="3"/>
      <c r="M50" s="3"/>
      <c r="N50" s="3"/>
      <c r="O50" s="3"/>
      <c r="P50" s="3"/>
      <c r="Q50" s="3"/>
      <c r="R50" s="3"/>
      <c r="S50" s="3"/>
      <c r="T50" s="16">
        <f t="shared" si="7"/>
        <v>0</v>
      </c>
      <c r="U50" s="16"/>
      <c r="V50" s="3"/>
      <c r="W50" s="16"/>
      <c r="X50" s="3"/>
      <c r="Y50" s="3"/>
      <c r="Z50" s="3"/>
      <c r="AA50" s="3"/>
      <c r="AB50" s="3"/>
      <c r="AC50" s="3"/>
      <c r="AD50" s="3"/>
      <c r="AE50" s="15" t="str">
        <f t="shared" ref="AE50:AE78" si="14">IF(J50="","",IF(OR(N50="",N50="IMPACTO"),H50,IF(T50&lt;=50,H50,IF(AND(T50&lt;=75,H50&lt;5),H50+1,IF(AND(T50&lt;=75,H50=5),H50,IF(AND(T50&lt;=100,H50&lt;4),H50+2,IF(AND(T50&lt;=100,H50=4),H50+1,IF(AND(T50&lt;=100,H50=5),H50,""))))))))</f>
        <v/>
      </c>
      <c r="AF50" s="15" t="str">
        <f t="shared" si="4"/>
        <v/>
      </c>
      <c r="AG50" s="15" t="str">
        <f t="shared" si="10"/>
        <v/>
      </c>
      <c r="AH50" s="17" t="str">
        <f t="shared" si="6"/>
        <v/>
      </c>
      <c r="AI50" s="21"/>
      <c r="AJ50" s="23"/>
      <c r="AK50" s="21"/>
      <c r="AL50" s="23"/>
      <c r="AM50" s="21"/>
      <c r="AN50" s="23"/>
      <c r="AO50" s="21"/>
      <c r="AP50" s="23"/>
      <c r="AQ50" s="21"/>
      <c r="AR50" s="23"/>
      <c r="AS50" s="23"/>
      <c r="AT50" s="23"/>
      <c r="AU50" s="21"/>
      <c r="AV50" s="23"/>
      <c r="AW50" s="324"/>
    </row>
    <row r="51" spans="1:49" s="31" customFormat="1" x14ac:dyDescent="0.3">
      <c r="A51" s="29" t="str">
        <f t="shared" si="12"/>
        <v/>
      </c>
      <c r="B51" s="29" t="str">
        <f>IF(A51="","",(COUNTIF($A$10:A51,A51))/100)</f>
        <v/>
      </c>
      <c r="C51" s="29" t="str">
        <f t="shared" si="11"/>
        <v/>
      </c>
      <c r="D51" s="34">
        <v>38</v>
      </c>
      <c r="E51" s="3"/>
      <c r="F51" s="3"/>
      <c r="G51" s="3"/>
      <c r="H51" s="4"/>
      <c r="I51" s="4"/>
      <c r="J51" s="15" t="str">
        <f t="shared" si="13"/>
        <v/>
      </c>
      <c r="K51" s="17" t="str">
        <f t="shared" si="3"/>
        <v/>
      </c>
      <c r="L51" s="3"/>
      <c r="M51" s="3"/>
      <c r="N51" s="3"/>
      <c r="O51" s="3"/>
      <c r="P51" s="3"/>
      <c r="Q51" s="3"/>
      <c r="R51" s="3"/>
      <c r="S51" s="3"/>
      <c r="T51" s="16">
        <f t="shared" si="7"/>
        <v>0</v>
      </c>
      <c r="U51" s="16"/>
      <c r="V51" s="3"/>
      <c r="W51" s="16"/>
      <c r="X51" s="3"/>
      <c r="Y51" s="3"/>
      <c r="Z51" s="3"/>
      <c r="AA51" s="3"/>
      <c r="AB51" s="3"/>
      <c r="AC51" s="3"/>
      <c r="AD51" s="3"/>
      <c r="AE51" s="15" t="str">
        <f t="shared" si="14"/>
        <v/>
      </c>
      <c r="AF51" s="15" t="str">
        <f t="shared" si="4"/>
        <v/>
      </c>
      <c r="AG51" s="15" t="str">
        <f t="shared" si="10"/>
        <v/>
      </c>
      <c r="AH51" s="17" t="str">
        <f t="shared" si="6"/>
        <v/>
      </c>
      <c r="AI51" s="21"/>
      <c r="AJ51" s="23"/>
      <c r="AK51" s="21"/>
      <c r="AL51" s="23"/>
      <c r="AM51" s="21"/>
      <c r="AN51" s="23"/>
      <c r="AO51" s="21"/>
      <c r="AP51" s="23"/>
      <c r="AQ51" s="21"/>
      <c r="AR51" s="23"/>
      <c r="AS51" s="23"/>
      <c r="AT51" s="23"/>
      <c r="AU51" s="21"/>
      <c r="AV51" s="23"/>
      <c r="AW51" s="324"/>
    </row>
    <row r="52" spans="1:49" s="31" customFormat="1" x14ac:dyDescent="0.3">
      <c r="A52" s="29" t="str">
        <f t="shared" si="12"/>
        <v/>
      </c>
      <c r="B52" s="29" t="str">
        <f>IF(A52="","",(COUNTIF($A$10:A52,A52))/100)</f>
        <v/>
      </c>
      <c r="C52" s="29" t="str">
        <f t="shared" si="11"/>
        <v/>
      </c>
      <c r="D52" s="34">
        <v>39</v>
      </c>
      <c r="E52" s="3"/>
      <c r="F52" s="3"/>
      <c r="G52" s="3"/>
      <c r="H52" s="4"/>
      <c r="I52" s="4"/>
      <c r="J52" s="15" t="str">
        <f t="shared" si="13"/>
        <v/>
      </c>
      <c r="K52" s="17" t="str">
        <f t="shared" si="3"/>
        <v/>
      </c>
      <c r="L52" s="3"/>
      <c r="M52" s="3"/>
      <c r="N52" s="3"/>
      <c r="O52" s="3"/>
      <c r="P52" s="3"/>
      <c r="Q52" s="3"/>
      <c r="R52" s="3"/>
      <c r="S52" s="3"/>
      <c r="T52" s="16">
        <f t="shared" si="7"/>
        <v>0</v>
      </c>
      <c r="U52" s="16"/>
      <c r="V52" s="3"/>
      <c r="W52" s="16"/>
      <c r="X52" s="3"/>
      <c r="Y52" s="3"/>
      <c r="Z52" s="3"/>
      <c r="AA52" s="3"/>
      <c r="AB52" s="3"/>
      <c r="AC52" s="3"/>
      <c r="AD52" s="3"/>
      <c r="AE52" s="15" t="str">
        <f t="shared" si="14"/>
        <v/>
      </c>
      <c r="AF52" s="15" t="str">
        <f t="shared" si="4"/>
        <v/>
      </c>
      <c r="AG52" s="15" t="str">
        <f t="shared" si="10"/>
        <v/>
      </c>
      <c r="AH52" s="17" t="str">
        <f t="shared" si="6"/>
        <v/>
      </c>
      <c r="AI52" s="21"/>
      <c r="AJ52" s="23"/>
      <c r="AK52" s="21"/>
      <c r="AL52" s="23"/>
      <c r="AM52" s="21"/>
      <c r="AN52" s="23"/>
      <c r="AO52" s="21"/>
      <c r="AP52" s="23"/>
      <c r="AQ52" s="21"/>
      <c r="AR52" s="23"/>
      <c r="AS52" s="23"/>
      <c r="AT52" s="23"/>
      <c r="AU52" s="21"/>
      <c r="AV52" s="23"/>
      <c r="AW52" s="324"/>
    </row>
    <row r="53" spans="1:49" s="31" customFormat="1" x14ac:dyDescent="0.3">
      <c r="A53" s="29" t="str">
        <f t="shared" si="12"/>
        <v/>
      </c>
      <c r="B53" s="29" t="str">
        <f>IF(A53="","",(COUNTIF($A$10:A53,A53))/100)</f>
        <v/>
      </c>
      <c r="C53" s="29" t="str">
        <f t="shared" si="11"/>
        <v/>
      </c>
      <c r="D53" s="34">
        <v>40</v>
      </c>
      <c r="E53" s="3"/>
      <c r="F53" s="3"/>
      <c r="G53" s="3"/>
      <c r="H53" s="4"/>
      <c r="I53" s="4"/>
      <c r="J53" s="15" t="str">
        <f t="shared" si="13"/>
        <v/>
      </c>
      <c r="K53" s="17" t="str">
        <f t="shared" si="3"/>
        <v/>
      </c>
      <c r="L53" s="3"/>
      <c r="M53" s="3"/>
      <c r="N53" s="3"/>
      <c r="O53" s="3"/>
      <c r="P53" s="3"/>
      <c r="Q53" s="3"/>
      <c r="R53" s="3"/>
      <c r="S53" s="3"/>
      <c r="T53" s="16">
        <f t="shared" si="7"/>
        <v>0</v>
      </c>
      <c r="U53" s="16"/>
      <c r="V53" s="3"/>
      <c r="W53" s="16"/>
      <c r="X53" s="3"/>
      <c r="Y53" s="3"/>
      <c r="Z53" s="3"/>
      <c r="AA53" s="3"/>
      <c r="AB53" s="3"/>
      <c r="AC53" s="3"/>
      <c r="AD53" s="3"/>
      <c r="AE53" s="15" t="str">
        <f t="shared" si="14"/>
        <v/>
      </c>
      <c r="AF53" s="15" t="str">
        <f t="shared" si="4"/>
        <v/>
      </c>
      <c r="AG53" s="15" t="str">
        <f t="shared" si="10"/>
        <v/>
      </c>
      <c r="AH53" s="17" t="str">
        <f t="shared" si="6"/>
        <v/>
      </c>
      <c r="AI53" s="21"/>
      <c r="AJ53" s="23"/>
      <c r="AK53" s="21"/>
      <c r="AL53" s="23"/>
      <c r="AM53" s="21"/>
      <c r="AN53" s="23"/>
      <c r="AO53" s="21"/>
      <c r="AP53" s="23"/>
      <c r="AQ53" s="21"/>
      <c r="AR53" s="23"/>
      <c r="AS53" s="23"/>
      <c r="AT53" s="23"/>
      <c r="AU53" s="21"/>
      <c r="AV53" s="23"/>
      <c r="AW53" s="324"/>
    </row>
    <row r="54" spans="1:49" s="31" customFormat="1" x14ac:dyDescent="0.3">
      <c r="A54" s="29" t="str">
        <f t="shared" si="12"/>
        <v/>
      </c>
      <c r="B54" s="29" t="str">
        <f>IF(A54="","",(COUNTIF($A$10:A54,A54))/100)</f>
        <v/>
      </c>
      <c r="C54" s="29" t="str">
        <f t="shared" si="11"/>
        <v/>
      </c>
      <c r="D54" s="34">
        <v>41</v>
      </c>
      <c r="E54" s="3"/>
      <c r="F54" s="3"/>
      <c r="G54" s="3"/>
      <c r="H54" s="4"/>
      <c r="I54" s="4"/>
      <c r="J54" s="15" t="str">
        <f t="shared" si="13"/>
        <v/>
      </c>
      <c r="K54" s="17" t="str">
        <f t="shared" si="3"/>
        <v/>
      </c>
      <c r="L54" s="3"/>
      <c r="M54" s="3"/>
      <c r="N54" s="3"/>
      <c r="O54" s="3"/>
      <c r="P54" s="3"/>
      <c r="Q54" s="3"/>
      <c r="R54" s="3"/>
      <c r="S54" s="3"/>
      <c r="T54" s="16">
        <f t="shared" si="7"/>
        <v>0</v>
      </c>
      <c r="U54" s="16"/>
      <c r="V54" s="3"/>
      <c r="W54" s="16"/>
      <c r="X54" s="3"/>
      <c r="Y54" s="3"/>
      <c r="Z54" s="3"/>
      <c r="AA54" s="3"/>
      <c r="AB54" s="3"/>
      <c r="AC54" s="3"/>
      <c r="AD54" s="3"/>
      <c r="AE54" s="15" t="str">
        <f t="shared" si="14"/>
        <v/>
      </c>
      <c r="AF54" s="15" t="str">
        <f t="shared" si="4"/>
        <v/>
      </c>
      <c r="AG54" s="15" t="str">
        <f t="shared" si="10"/>
        <v/>
      </c>
      <c r="AH54" s="17" t="str">
        <f t="shared" si="6"/>
        <v/>
      </c>
      <c r="AI54" s="21"/>
      <c r="AJ54" s="23"/>
      <c r="AK54" s="21"/>
      <c r="AL54" s="23"/>
      <c r="AM54" s="21"/>
      <c r="AN54" s="23"/>
      <c r="AO54" s="21"/>
      <c r="AP54" s="23"/>
      <c r="AQ54" s="21"/>
      <c r="AR54" s="23"/>
      <c r="AS54" s="23"/>
      <c r="AT54" s="23"/>
      <c r="AU54" s="21"/>
      <c r="AV54" s="23"/>
      <c r="AW54" s="324"/>
    </row>
    <row r="55" spans="1:49" s="31" customFormat="1" x14ac:dyDescent="0.3">
      <c r="A55" s="29" t="str">
        <f t="shared" si="12"/>
        <v/>
      </c>
      <c r="B55" s="29" t="str">
        <f>IF(A55="","",(COUNTIF($A$10:A55,A55))/100)</f>
        <v/>
      </c>
      <c r="C55" s="29" t="str">
        <f t="shared" si="11"/>
        <v/>
      </c>
      <c r="D55" s="34">
        <v>42</v>
      </c>
      <c r="E55" s="3"/>
      <c r="F55" s="3"/>
      <c r="G55" s="3"/>
      <c r="H55" s="4"/>
      <c r="I55" s="4"/>
      <c r="J55" s="15" t="str">
        <f t="shared" si="13"/>
        <v/>
      </c>
      <c r="K55" s="17" t="str">
        <f t="shared" si="3"/>
        <v/>
      </c>
      <c r="L55" s="3"/>
      <c r="M55" s="3"/>
      <c r="N55" s="3"/>
      <c r="O55" s="3"/>
      <c r="P55" s="3"/>
      <c r="Q55" s="3"/>
      <c r="R55" s="3"/>
      <c r="S55" s="3"/>
      <c r="T55" s="16">
        <f t="shared" si="7"/>
        <v>0</v>
      </c>
      <c r="U55" s="16"/>
      <c r="V55" s="3"/>
      <c r="W55" s="16"/>
      <c r="X55" s="3"/>
      <c r="Y55" s="3"/>
      <c r="Z55" s="3"/>
      <c r="AA55" s="3"/>
      <c r="AB55" s="3"/>
      <c r="AC55" s="3"/>
      <c r="AD55" s="3"/>
      <c r="AE55" s="15" t="str">
        <f t="shared" si="14"/>
        <v/>
      </c>
      <c r="AF55" s="15" t="str">
        <f t="shared" si="4"/>
        <v/>
      </c>
      <c r="AG55" s="15" t="str">
        <f t="shared" si="10"/>
        <v/>
      </c>
      <c r="AH55" s="17" t="str">
        <f t="shared" si="6"/>
        <v/>
      </c>
      <c r="AI55" s="21"/>
      <c r="AJ55" s="23"/>
      <c r="AK55" s="21"/>
      <c r="AL55" s="23"/>
      <c r="AM55" s="21"/>
      <c r="AN55" s="23"/>
      <c r="AO55" s="21"/>
      <c r="AP55" s="23"/>
      <c r="AQ55" s="21"/>
      <c r="AR55" s="23"/>
      <c r="AS55" s="23"/>
      <c r="AT55" s="23"/>
      <c r="AU55" s="21"/>
      <c r="AV55" s="23"/>
      <c r="AW55" s="324"/>
    </row>
    <row r="56" spans="1:49" s="31" customFormat="1" x14ac:dyDescent="0.3">
      <c r="A56" s="29" t="str">
        <f t="shared" si="12"/>
        <v/>
      </c>
      <c r="B56" s="29" t="str">
        <f>IF(A56="","",(COUNTIF($A$10:A56,A56))/100)</f>
        <v/>
      </c>
      <c r="C56" s="29" t="str">
        <f t="shared" si="11"/>
        <v/>
      </c>
      <c r="D56" s="34">
        <v>43</v>
      </c>
      <c r="E56" s="3"/>
      <c r="F56" s="3"/>
      <c r="G56" s="3"/>
      <c r="H56" s="4"/>
      <c r="I56" s="4"/>
      <c r="J56" s="15" t="str">
        <f t="shared" si="13"/>
        <v/>
      </c>
      <c r="K56" s="17" t="str">
        <f t="shared" si="3"/>
        <v/>
      </c>
      <c r="L56" s="3"/>
      <c r="M56" s="3"/>
      <c r="N56" s="3"/>
      <c r="O56" s="3"/>
      <c r="P56" s="3"/>
      <c r="Q56" s="3"/>
      <c r="R56" s="3"/>
      <c r="S56" s="3"/>
      <c r="T56" s="16">
        <f t="shared" si="7"/>
        <v>0</v>
      </c>
      <c r="U56" s="16"/>
      <c r="V56" s="3"/>
      <c r="W56" s="16"/>
      <c r="X56" s="3"/>
      <c r="Y56" s="3"/>
      <c r="Z56" s="3"/>
      <c r="AA56" s="3"/>
      <c r="AB56" s="3"/>
      <c r="AC56" s="3"/>
      <c r="AD56" s="3"/>
      <c r="AE56" s="15" t="str">
        <f t="shared" si="14"/>
        <v/>
      </c>
      <c r="AF56" s="15" t="str">
        <f t="shared" si="4"/>
        <v/>
      </c>
      <c r="AG56" s="15" t="str">
        <f t="shared" si="10"/>
        <v/>
      </c>
      <c r="AH56" s="17" t="str">
        <f t="shared" si="6"/>
        <v/>
      </c>
      <c r="AI56" s="21"/>
      <c r="AJ56" s="23"/>
      <c r="AK56" s="21"/>
      <c r="AL56" s="23"/>
      <c r="AM56" s="21"/>
      <c r="AN56" s="23"/>
      <c r="AO56" s="21"/>
      <c r="AP56" s="23"/>
      <c r="AQ56" s="21"/>
      <c r="AR56" s="23"/>
      <c r="AS56" s="23"/>
      <c r="AT56" s="23"/>
      <c r="AU56" s="21"/>
      <c r="AV56" s="23"/>
      <c r="AW56" s="324"/>
    </row>
    <row r="57" spans="1:49" s="31" customFormat="1" x14ac:dyDescent="0.3">
      <c r="A57" s="29" t="str">
        <f t="shared" si="12"/>
        <v/>
      </c>
      <c r="B57" s="29" t="str">
        <f>IF(A57="","",(COUNTIF($A$10:A57,A57))/100)</f>
        <v/>
      </c>
      <c r="C57" s="29" t="str">
        <f t="shared" si="11"/>
        <v/>
      </c>
      <c r="D57" s="34">
        <v>44</v>
      </c>
      <c r="E57" s="3"/>
      <c r="F57" s="3"/>
      <c r="G57" s="3"/>
      <c r="H57" s="4"/>
      <c r="I57" s="4"/>
      <c r="J57" s="15" t="str">
        <f t="shared" si="13"/>
        <v/>
      </c>
      <c r="K57" s="17" t="str">
        <f t="shared" si="3"/>
        <v/>
      </c>
      <c r="L57" s="3"/>
      <c r="M57" s="3"/>
      <c r="N57" s="3"/>
      <c r="O57" s="3"/>
      <c r="P57" s="3"/>
      <c r="Q57" s="3"/>
      <c r="R57" s="3"/>
      <c r="S57" s="3"/>
      <c r="T57" s="16">
        <f t="shared" si="7"/>
        <v>0</v>
      </c>
      <c r="U57" s="16"/>
      <c r="V57" s="3"/>
      <c r="W57" s="16"/>
      <c r="X57" s="3"/>
      <c r="Y57" s="3"/>
      <c r="Z57" s="3"/>
      <c r="AA57" s="3"/>
      <c r="AB57" s="3"/>
      <c r="AC57" s="3"/>
      <c r="AD57" s="3"/>
      <c r="AE57" s="15" t="str">
        <f t="shared" si="14"/>
        <v/>
      </c>
      <c r="AF57" s="15" t="str">
        <f t="shared" si="4"/>
        <v/>
      </c>
      <c r="AG57" s="15" t="str">
        <f t="shared" si="10"/>
        <v/>
      </c>
      <c r="AH57" s="17" t="str">
        <f t="shared" si="6"/>
        <v/>
      </c>
      <c r="AI57" s="21"/>
      <c r="AJ57" s="23"/>
      <c r="AK57" s="21"/>
      <c r="AL57" s="23"/>
      <c r="AM57" s="21"/>
      <c r="AN57" s="23"/>
      <c r="AO57" s="21"/>
      <c r="AP57" s="23"/>
      <c r="AQ57" s="21"/>
      <c r="AR57" s="23"/>
      <c r="AS57" s="23"/>
      <c r="AT57" s="23"/>
      <c r="AU57" s="21"/>
      <c r="AV57" s="23"/>
      <c r="AW57" s="324"/>
    </row>
    <row r="58" spans="1:49" s="31" customFormat="1" x14ac:dyDescent="0.3">
      <c r="A58" s="29" t="str">
        <f t="shared" si="12"/>
        <v/>
      </c>
      <c r="B58" s="29" t="str">
        <f>IF(A58="","",(COUNTIF($A$10:A58,A58))/100)</f>
        <v/>
      </c>
      <c r="C58" s="29" t="str">
        <f t="shared" si="11"/>
        <v/>
      </c>
      <c r="D58" s="34">
        <v>45</v>
      </c>
      <c r="E58" s="3"/>
      <c r="F58" s="3"/>
      <c r="G58" s="3"/>
      <c r="H58" s="4"/>
      <c r="I58" s="4"/>
      <c r="J58" s="15" t="str">
        <f t="shared" si="13"/>
        <v/>
      </c>
      <c r="K58" s="17" t="str">
        <f t="shared" si="3"/>
        <v/>
      </c>
      <c r="L58" s="3"/>
      <c r="M58" s="3"/>
      <c r="N58" s="3"/>
      <c r="O58" s="3"/>
      <c r="P58" s="3"/>
      <c r="Q58" s="3"/>
      <c r="R58" s="3"/>
      <c r="S58" s="3"/>
      <c r="T58" s="16">
        <f t="shared" si="7"/>
        <v>0</v>
      </c>
      <c r="U58" s="16"/>
      <c r="V58" s="3"/>
      <c r="W58" s="16"/>
      <c r="X58" s="3"/>
      <c r="Y58" s="3"/>
      <c r="Z58" s="3"/>
      <c r="AA58" s="3"/>
      <c r="AB58" s="3"/>
      <c r="AC58" s="3"/>
      <c r="AD58" s="3"/>
      <c r="AE58" s="15" t="str">
        <f t="shared" si="14"/>
        <v/>
      </c>
      <c r="AF58" s="15" t="str">
        <f t="shared" si="4"/>
        <v/>
      </c>
      <c r="AG58" s="15" t="str">
        <f t="shared" si="10"/>
        <v/>
      </c>
      <c r="AH58" s="17" t="str">
        <f t="shared" si="6"/>
        <v/>
      </c>
      <c r="AI58" s="21"/>
      <c r="AJ58" s="23"/>
      <c r="AK58" s="21"/>
      <c r="AL58" s="23"/>
      <c r="AM58" s="21"/>
      <c r="AN58" s="23"/>
      <c r="AO58" s="21"/>
      <c r="AP58" s="23"/>
      <c r="AQ58" s="21"/>
      <c r="AR58" s="23"/>
      <c r="AS58" s="23"/>
      <c r="AT58" s="23"/>
      <c r="AU58" s="21"/>
      <c r="AV58" s="23"/>
      <c r="AW58" s="324"/>
    </row>
    <row r="59" spans="1:49" s="31" customFormat="1" x14ac:dyDescent="0.3">
      <c r="A59" s="29" t="str">
        <f t="shared" si="12"/>
        <v/>
      </c>
      <c r="B59" s="29" t="str">
        <f>IF(A59="","",(COUNTIF($A$10:A59,A59))/100)</f>
        <v/>
      </c>
      <c r="C59" s="29" t="str">
        <f t="shared" si="11"/>
        <v/>
      </c>
      <c r="D59" s="34">
        <v>46</v>
      </c>
      <c r="E59" s="3"/>
      <c r="F59" s="3"/>
      <c r="G59" s="3"/>
      <c r="H59" s="4"/>
      <c r="I59" s="4"/>
      <c r="J59" s="15" t="str">
        <f t="shared" si="13"/>
        <v/>
      </c>
      <c r="K59" s="17" t="str">
        <f t="shared" si="3"/>
        <v/>
      </c>
      <c r="L59" s="3"/>
      <c r="M59" s="3"/>
      <c r="N59" s="3"/>
      <c r="O59" s="3"/>
      <c r="P59" s="3"/>
      <c r="Q59" s="3"/>
      <c r="R59" s="3"/>
      <c r="S59" s="3"/>
      <c r="T59" s="16">
        <f t="shared" si="7"/>
        <v>0</v>
      </c>
      <c r="U59" s="16"/>
      <c r="V59" s="3"/>
      <c r="W59" s="16"/>
      <c r="X59" s="3"/>
      <c r="Y59" s="3"/>
      <c r="Z59" s="3"/>
      <c r="AA59" s="3"/>
      <c r="AB59" s="3"/>
      <c r="AC59" s="3"/>
      <c r="AD59" s="3"/>
      <c r="AE59" s="15" t="str">
        <f t="shared" si="14"/>
        <v/>
      </c>
      <c r="AF59" s="15" t="str">
        <f t="shared" si="4"/>
        <v/>
      </c>
      <c r="AG59" s="15" t="str">
        <f t="shared" si="10"/>
        <v/>
      </c>
      <c r="AH59" s="17" t="str">
        <f t="shared" si="6"/>
        <v/>
      </c>
      <c r="AI59" s="21"/>
      <c r="AJ59" s="23"/>
      <c r="AK59" s="21"/>
      <c r="AL59" s="23"/>
      <c r="AM59" s="21"/>
      <c r="AN59" s="23"/>
      <c r="AO59" s="21"/>
      <c r="AP59" s="23"/>
      <c r="AQ59" s="21"/>
      <c r="AR59" s="23"/>
      <c r="AS59" s="23"/>
      <c r="AT59" s="23"/>
      <c r="AU59" s="21"/>
      <c r="AV59" s="23"/>
      <c r="AW59" s="324"/>
    </row>
    <row r="60" spans="1:49" s="31" customFormat="1" x14ac:dyDescent="0.3">
      <c r="A60" s="29" t="str">
        <f t="shared" si="12"/>
        <v/>
      </c>
      <c r="B60" s="29" t="str">
        <f>IF(A60="","",(COUNTIF($A$10:A60,A60))/100)</f>
        <v/>
      </c>
      <c r="C60" s="29" t="str">
        <f t="shared" si="11"/>
        <v/>
      </c>
      <c r="D60" s="34">
        <v>47</v>
      </c>
      <c r="E60" s="3"/>
      <c r="F60" s="3"/>
      <c r="G60" s="3"/>
      <c r="H60" s="4"/>
      <c r="I60" s="4"/>
      <c r="J60" s="15" t="str">
        <f t="shared" si="13"/>
        <v/>
      </c>
      <c r="K60" s="17" t="str">
        <f t="shared" si="3"/>
        <v/>
      </c>
      <c r="L60" s="3"/>
      <c r="M60" s="3"/>
      <c r="N60" s="3"/>
      <c r="O60" s="3"/>
      <c r="P60" s="3"/>
      <c r="Q60" s="3"/>
      <c r="R60" s="3"/>
      <c r="S60" s="3"/>
      <c r="T60" s="16">
        <f t="shared" si="7"/>
        <v>0</v>
      </c>
      <c r="U60" s="16"/>
      <c r="V60" s="3"/>
      <c r="W60" s="16"/>
      <c r="X60" s="3"/>
      <c r="Y60" s="3"/>
      <c r="Z60" s="3"/>
      <c r="AA60" s="3"/>
      <c r="AB60" s="3"/>
      <c r="AC60" s="3"/>
      <c r="AD60" s="3"/>
      <c r="AE60" s="15" t="str">
        <f t="shared" si="14"/>
        <v/>
      </c>
      <c r="AF60" s="15" t="str">
        <f t="shared" si="4"/>
        <v/>
      </c>
      <c r="AG60" s="15" t="str">
        <f t="shared" si="10"/>
        <v/>
      </c>
      <c r="AH60" s="17" t="str">
        <f t="shared" si="6"/>
        <v/>
      </c>
      <c r="AI60" s="21"/>
      <c r="AJ60" s="23"/>
      <c r="AK60" s="21"/>
      <c r="AL60" s="23"/>
      <c r="AM60" s="21"/>
      <c r="AN60" s="23"/>
      <c r="AO60" s="21"/>
      <c r="AP60" s="23"/>
      <c r="AQ60" s="21"/>
      <c r="AR60" s="23"/>
      <c r="AS60" s="23"/>
      <c r="AT60" s="23"/>
      <c r="AU60" s="21"/>
      <c r="AV60" s="23"/>
      <c r="AW60" s="324"/>
    </row>
    <row r="61" spans="1:49" s="31" customFormat="1" x14ac:dyDescent="0.3">
      <c r="A61" s="29" t="str">
        <f t="shared" si="12"/>
        <v/>
      </c>
      <c r="B61" s="29" t="str">
        <f>IF(A61="","",(COUNTIF($A$10:A61,A61))/100)</f>
        <v/>
      </c>
      <c r="C61" s="29" t="str">
        <f t="shared" si="11"/>
        <v/>
      </c>
      <c r="D61" s="34">
        <v>48</v>
      </c>
      <c r="E61" s="3"/>
      <c r="F61" s="3"/>
      <c r="G61" s="3"/>
      <c r="H61" s="4"/>
      <c r="I61" s="4"/>
      <c r="J61" s="15" t="str">
        <f t="shared" si="13"/>
        <v/>
      </c>
      <c r="K61" s="17" t="str">
        <f t="shared" si="3"/>
        <v/>
      </c>
      <c r="L61" s="3"/>
      <c r="M61" s="3"/>
      <c r="N61" s="3"/>
      <c r="O61" s="3"/>
      <c r="P61" s="3"/>
      <c r="Q61" s="3"/>
      <c r="R61" s="3"/>
      <c r="S61" s="3"/>
      <c r="T61" s="16">
        <f t="shared" si="7"/>
        <v>0</v>
      </c>
      <c r="U61" s="16"/>
      <c r="V61" s="3"/>
      <c r="W61" s="16"/>
      <c r="X61" s="3"/>
      <c r="Y61" s="3"/>
      <c r="Z61" s="3"/>
      <c r="AA61" s="3"/>
      <c r="AB61" s="3"/>
      <c r="AC61" s="3"/>
      <c r="AD61" s="3"/>
      <c r="AE61" s="15" t="str">
        <f t="shared" si="14"/>
        <v/>
      </c>
      <c r="AF61" s="15" t="str">
        <f t="shared" si="4"/>
        <v/>
      </c>
      <c r="AG61" s="15" t="str">
        <f t="shared" si="10"/>
        <v/>
      </c>
      <c r="AH61" s="17" t="str">
        <f t="shared" si="6"/>
        <v/>
      </c>
      <c r="AI61" s="21"/>
      <c r="AJ61" s="23"/>
      <c r="AK61" s="21"/>
      <c r="AL61" s="23"/>
      <c r="AM61" s="21"/>
      <c r="AN61" s="23"/>
      <c r="AO61" s="21"/>
      <c r="AP61" s="23"/>
      <c r="AQ61" s="21"/>
      <c r="AR61" s="23"/>
      <c r="AS61" s="23"/>
      <c r="AT61" s="23"/>
      <c r="AU61" s="21"/>
      <c r="AV61" s="23"/>
      <c r="AW61" s="324"/>
    </row>
    <row r="62" spans="1:49" s="31" customFormat="1" x14ac:dyDescent="0.3">
      <c r="A62" s="29" t="str">
        <f t="shared" si="12"/>
        <v/>
      </c>
      <c r="B62" s="29" t="str">
        <f>IF(A62="","",(COUNTIF($A$10:A62,A62))/100)</f>
        <v/>
      </c>
      <c r="C62" s="29" t="str">
        <f t="shared" si="11"/>
        <v/>
      </c>
      <c r="D62" s="34">
        <v>49</v>
      </c>
      <c r="E62" s="3"/>
      <c r="F62" s="3"/>
      <c r="G62" s="3"/>
      <c r="H62" s="4"/>
      <c r="I62" s="4"/>
      <c r="J62" s="15" t="str">
        <f t="shared" si="13"/>
        <v/>
      </c>
      <c r="K62" s="17" t="str">
        <f t="shared" si="3"/>
        <v/>
      </c>
      <c r="L62" s="3"/>
      <c r="M62" s="3"/>
      <c r="N62" s="3"/>
      <c r="O62" s="3"/>
      <c r="P62" s="3"/>
      <c r="Q62" s="3"/>
      <c r="R62" s="3"/>
      <c r="S62" s="3"/>
      <c r="T62" s="16">
        <f t="shared" si="7"/>
        <v>0</v>
      </c>
      <c r="U62" s="16"/>
      <c r="V62" s="3"/>
      <c r="W62" s="16"/>
      <c r="X62" s="3"/>
      <c r="Y62" s="3"/>
      <c r="Z62" s="3"/>
      <c r="AA62" s="3"/>
      <c r="AB62" s="3"/>
      <c r="AC62" s="3"/>
      <c r="AD62" s="3"/>
      <c r="AE62" s="15" t="str">
        <f t="shared" si="14"/>
        <v/>
      </c>
      <c r="AF62" s="15" t="str">
        <f t="shared" si="4"/>
        <v/>
      </c>
      <c r="AG62" s="15" t="str">
        <f t="shared" si="10"/>
        <v/>
      </c>
      <c r="AH62" s="17" t="str">
        <f t="shared" si="6"/>
        <v/>
      </c>
      <c r="AI62" s="21"/>
      <c r="AJ62" s="23"/>
      <c r="AK62" s="21"/>
      <c r="AL62" s="23"/>
      <c r="AM62" s="21"/>
      <c r="AN62" s="23"/>
      <c r="AO62" s="21"/>
      <c r="AP62" s="23"/>
      <c r="AQ62" s="21"/>
      <c r="AR62" s="23"/>
      <c r="AS62" s="23"/>
      <c r="AT62" s="23"/>
      <c r="AU62" s="21"/>
      <c r="AV62" s="23"/>
      <c r="AW62" s="324"/>
    </row>
    <row r="63" spans="1:49" s="31" customFormat="1" x14ac:dyDescent="0.3">
      <c r="A63" s="29" t="str">
        <f t="shared" si="12"/>
        <v/>
      </c>
      <c r="B63" s="29" t="str">
        <f>IF(A63="","",(COUNTIF($A$10:A63,A63))/100)</f>
        <v/>
      </c>
      <c r="C63" s="29" t="str">
        <f t="shared" si="11"/>
        <v/>
      </c>
      <c r="D63" s="34">
        <v>50</v>
      </c>
      <c r="E63" s="3"/>
      <c r="F63" s="3"/>
      <c r="G63" s="3"/>
      <c r="H63" s="4"/>
      <c r="I63" s="4"/>
      <c r="J63" s="15" t="str">
        <f t="shared" si="13"/>
        <v/>
      </c>
      <c r="K63" s="17" t="str">
        <f t="shared" si="3"/>
        <v/>
      </c>
      <c r="L63" s="3"/>
      <c r="M63" s="3"/>
      <c r="N63" s="3"/>
      <c r="O63" s="3"/>
      <c r="P63" s="3"/>
      <c r="Q63" s="3"/>
      <c r="R63" s="3"/>
      <c r="S63" s="3"/>
      <c r="T63" s="16">
        <f t="shared" si="7"/>
        <v>0</v>
      </c>
      <c r="U63" s="16"/>
      <c r="V63" s="3"/>
      <c r="W63" s="16"/>
      <c r="X63" s="3"/>
      <c r="Y63" s="3"/>
      <c r="Z63" s="3"/>
      <c r="AA63" s="3"/>
      <c r="AB63" s="3"/>
      <c r="AC63" s="3"/>
      <c r="AD63" s="3"/>
      <c r="AE63" s="15" t="str">
        <f t="shared" si="14"/>
        <v/>
      </c>
      <c r="AF63" s="15" t="str">
        <f t="shared" si="4"/>
        <v/>
      </c>
      <c r="AG63" s="15" t="str">
        <f t="shared" si="10"/>
        <v/>
      </c>
      <c r="AH63" s="17" t="str">
        <f t="shared" si="6"/>
        <v/>
      </c>
      <c r="AI63" s="21"/>
      <c r="AJ63" s="23"/>
      <c r="AK63" s="21"/>
      <c r="AL63" s="23"/>
      <c r="AM63" s="21"/>
      <c r="AN63" s="23"/>
      <c r="AO63" s="21"/>
      <c r="AP63" s="23"/>
      <c r="AQ63" s="21"/>
      <c r="AR63" s="23"/>
      <c r="AS63" s="23"/>
      <c r="AT63" s="23"/>
      <c r="AU63" s="21"/>
      <c r="AV63" s="23"/>
      <c r="AW63" s="324"/>
    </row>
    <row r="64" spans="1:49" s="31" customFormat="1" x14ac:dyDescent="0.3">
      <c r="A64" s="29" t="str">
        <f t="shared" si="12"/>
        <v/>
      </c>
      <c r="B64" s="29" t="str">
        <f>IF(A64="","",(COUNTIF($A$10:A64,A64))/100)</f>
        <v/>
      </c>
      <c r="C64" s="29" t="str">
        <f t="shared" si="11"/>
        <v/>
      </c>
      <c r="D64" s="34">
        <v>51</v>
      </c>
      <c r="E64" s="3"/>
      <c r="F64" s="3"/>
      <c r="G64" s="3"/>
      <c r="H64" s="4"/>
      <c r="I64" s="4"/>
      <c r="J64" s="15" t="str">
        <f t="shared" si="13"/>
        <v/>
      </c>
      <c r="K64" s="17" t="str">
        <f t="shared" si="3"/>
        <v/>
      </c>
      <c r="L64" s="3"/>
      <c r="M64" s="3"/>
      <c r="N64" s="3"/>
      <c r="O64" s="3"/>
      <c r="P64" s="3"/>
      <c r="Q64" s="3"/>
      <c r="R64" s="3"/>
      <c r="S64" s="3"/>
      <c r="T64" s="16">
        <f t="shared" si="7"/>
        <v>0</v>
      </c>
      <c r="U64" s="16"/>
      <c r="V64" s="3"/>
      <c r="W64" s="16"/>
      <c r="X64" s="3"/>
      <c r="Y64" s="3"/>
      <c r="Z64" s="3"/>
      <c r="AA64" s="3"/>
      <c r="AB64" s="3"/>
      <c r="AC64" s="3"/>
      <c r="AD64" s="3"/>
      <c r="AE64" s="15" t="str">
        <f t="shared" si="14"/>
        <v/>
      </c>
      <c r="AF64" s="15" t="str">
        <f t="shared" si="4"/>
        <v/>
      </c>
      <c r="AG64" s="15" t="str">
        <f t="shared" si="10"/>
        <v/>
      </c>
      <c r="AH64" s="17" t="str">
        <f t="shared" si="6"/>
        <v/>
      </c>
      <c r="AI64" s="21"/>
      <c r="AJ64" s="23"/>
      <c r="AK64" s="21"/>
      <c r="AL64" s="23"/>
      <c r="AM64" s="21"/>
      <c r="AN64" s="23"/>
      <c r="AO64" s="21"/>
      <c r="AP64" s="23"/>
      <c r="AQ64" s="21"/>
      <c r="AR64" s="23"/>
      <c r="AS64" s="23"/>
      <c r="AT64" s="23"/>
      <c r="AU64" s="21"/>
      <c r="AV64" s="23"/>
      <c r="AW64" s="324"/>
    </row>
    <row r="65" spans="1:49" s="31" customFormat="1" x14ac:dyDescent="0.3">
      <c r="A65" s="29" t="str">
        <f t="shared" si="12"/>
        <v/>
      </c>
      <c r="B65" s="29" t="str">
        <f>IF(A65="","",(COUNTIF($A$10:A65,A65))/100)</f>
        <v/>
      </c>
      <c r="C65" s="29" t="str">
        <f t="shared" si="11"/>
        <v/>
      </c>
      <c r="D65" s="34">
        <v>52</v>
      </c>
      <c r="E65" s="3"/>
      <c r="F65" s="3"/>
      <c r="G65" s="3"/>
      <c r="H65" s="4"/>
      <c r="I65" s="4"/>
      <c r="J65" s="15" t="str">
        <f t="shared" si="13"/>
        <v/>
      </c>
      <c r="K65" s="17" t="str">
        <f t="shared" si="3"/>
        <v/>
      </c>
      <c r="L65" s="3"/>
      <c r="M65" s="3"/>
      <c r="N65" s="3"/>
      <c r="O65" s="3"/>
      <c r="P65" s="3"/>
      <c r="Q65" s="3"/>
      <c r="R65" s="3"/>
      <c r="S65" s="3"/>
      <c r="T65" s="16">
        <f t="shared" si="7"/>
        <v>0</v>
      </c>
      <c r="U65" s="16"/>
      <c r="V65" s="3"/>
      <c r="W65" s="16"/>
      <c r="X65" s="3"/>
      <c r="Y65" s="3"/>
      <c r="Z65" s="3"/>
      <c r="AA65" s="3"/>
      <c r="AB65" s="3"/>
      <c r="AC65" s="3"/>
      <c r="AD65" s="3"/>
      <c r="AE65" s="15" t="str">
        <f t="shared" si="14"/>
        <v/>
      </c>
      <c r="AF65" s="15" t="str">
        <f t="shared" si="4"/>
        <v/>
      </c>
      <c r="AG65" s="15" t="str">
        <f t="shared" si="10"/>
        <v/>
      </c>
      <c r="AH65" s="17" t="str">
        <f t="shared" si="6"/>
        <v/>
      </c>
      <c r="AI65" s="21"/>
      <c r="AJ65" s="23"/>
      <c r="AK65" s="21"/>
      <c r="AL65" s="23"/>
      <c r="AM65" s="21"/>
      <c r="AN65" s="23"/>
      <c r="AO65" s="21"/>
      <c r="AP65" s="23"/>
      <c r="AQ65" s="21"/>
      <c r="AR65" s="23"/>
      <c r="AS65" s="23"/>
      <c r="AT65" s="23"/>
      <c r="AU65" s="21"/>
      <c r="AV65" s="23"/>
      <c r="AW65" s="324"/>
    </row>
    <row r="66" spans="1:49" s="31" customFormat="1" x14ac:dyDescent="0.3">
      <c r="A66" s="29" t="str">
        <f t="shared" si="12"/>
        <v/>
      </c>
      <c r="B66" s="29" t="str">
        <f>IF(A66="","",(COUNTIF($A$10:A66,A66))/100)</f>
        <v/>
      </c>
      <c r="C66" s="29" t="str">
        <f t="shared" si="11"/>
        <v/>
      </c>
      <c r="D66" s="34">
        <v>53</v>
      </c>
      <c r="E66" s="3"/>
      <c r="F66" s="3"/>
      <c r="G66" s="3"/>
      <c r="H66" s="4"/>
      <c r="I66" s="4"/>
      <c r="J66" s="15" t="str">
        <f t="shared" si="13"/>
        <v/>
      </c>
      <c r="K66" s="17" t="str">
        <f t="shared" si="3"/>
        <v/>
      </c>
      <c r="L66" s="3"/>
      <c r="M66" s="3"/>
      <c r="N66" s="3"/>
      <c r="O66" s="3"/>
      <c r="P66" s="3"/>
      <c r="Q66" s="3"/>
      <c r="R66" s="3"/>
      <c r="S66" s="3"/>
      <c r="T66" s="16">
        <f t="shared" si="7"/>
        <v>0</v>
      </c>
      <c r="U66" s="16"/>
      <c r="V66" s="3"/>
      <c r="W66" s="16"/>
      <c r="X66" s="3"/>
      <c r="Y66" s="3"/>
      <c r="Z66" s="3"/>
      <c r="AA66" s="3"/>
      <c r="AB66" s="3"/>
      <c r="AC66" s="3"/>
      <c r="AD66" s="3"/>
      <c r="AE66" s="15" t="str">
        <f t="shared" si="14"/>
        <v/>
      </c>
      <c r="AF66" s="15" t="str">
        <f t="shared" si="4"/>
        <v/>
      </c>
      <c r="AG66" s="15" t="str">
        <f t="shared" si="10"/>
        <v/>
      </c>
      <c r="AH66" s="17" t="str">
        <f t="shared" si="6"/>
        <v/>
      </c>
      <c r="AI66" s="21"/>
      <c r="AJ66" s="23"/>
      <c r="AK66" s="21"/>
      <c r="AL66" s="23"/>
      <c r="AM66" s="21"/>
      <c r="AN66" s="23"/>
      <c r="AO66" s="21"/>
      <c r="AP66" s="23"/>
      <c r="AQ66" s="21"/>
      <c r="AR66" s="23"/>
      <c r="AS66" s="23"/>
      <c r="AT66" s="23"/>
      <c r="AU66" s="21"/>
      <c r="AV66" s="23"/>
      <c r="AW66" s="324"/>
    </row>
    <row r="67" spans="1:49" s="31" customFormat="1" x14ac:dyDescent="0.3">
      <c r="A67" s="29" t="str">
        <f t="shared" si="12"/>
        <v/>
      </c>
      <c r="B67" s="29" t="str">
        <f>IF(A67="","",(COUNTIF($A$10:A67,A67))/100)</f>
        <v/>
      </c>
      <c r="C67" s="29" t="str">
        <f t="shared" si="11"/>
        <v/>
      </c>
      <c r="D67" s="34">
        <v>54</v>
      </c>
      <c r="E67" s="3"/>
      <c r="F67" s="3"/>
      <c r="G67" s="3"/>
      <c r="H67" s="4"/>
      <c r="I67" s="4"/>
      <c r="J67" s="15" t="str">
        <f t="shared" si="13"/>
        <v/>
      </c>
      <c r="K67" s="17" t="str">
        <f t="shared" si="3"/>
        <v/>
      </c>
      <c r="L67" s="3"/>
      <c r="M67" s="3"/>
      <c r="N67" s="3"/>
      <c r="O67" s="3"/>
      <c r="P67" s="3"/>
      <c r="Q67" s="3"/>
      <c r="R67" s="3"/>
      <c r="S67" s="3"/>
      <c r="T67" s="16">
        <f t="shared" si="7"/>
        <v>0</v>
      </c>
      <c r="U67" s="16"/>
      <c r="V67" s="3"/>
      <c r="W67" s="16"/>
      <c r="X67" s="3"/>
      <c r="Y67" s="3"/>
      <c r="Z67" s="3"/>
      <c r="AA67" s="3"/>
      <c r="AB67" s="3"/>
      <c r="AC67" s="3"/>
      <c r="AD67" s="3"/>
      <c r="AE67" s="15" t="str">
        <f t="shared" si="14"/>
        <v/>
      </c>
      <c r="AF67" s="15" t="str">
        <f t="shared" si="4"/>
        <v/>
      </c>
      <c r="AG67" s="15" t="str">
        <f t="shared" si="10"/>
        <v/>
      </c>
      <c r="AH67" s="17" t="str">
        <f t="shared" si="6"/>
        <v/>
      </c>
      <c r="AI67" s="21"/>
      <c r="AJ67" s="23"/>
      <c r="AK67" s="21"/>
      <c r="AL67" s="23"/>
      <c r="AM67" s="21"/>
      <c r="AN67" s="23"/>
      <c r="AO67" s="21"/>
      <c r="AP67" s="23"/>
      <c r="AQ67" s="21"/>
      <c r="AR67" s="23"/>
      <c r="AS67" s="23"/>
      <c r="AT67" s="23"/>
      <c r="AU67" s="21"/>
      <c r="AV67" s="23"/>
      <c r="AW67" s="324"/>
    </row>
    <row r="68" spans="1:49" s="31" customFormat="1" x14ac:dyDescent="0.3">
      <c r="A68" s="29" t="str">
        <f t="shared" si="12"/>
        <v/>
      </c>
      <c r="B68" s="29" t="str">
        <f>IF(A68="","",(COUNTIF($A$10:A68,A68))/100)</f>
        <v/>
      </c>
      <c r="C68" s="29" t="str">
        <f t="shared" si="11"/>
        <v/>
      </c>
      <c r="D68" s="34">
        <v>55</v>
      </c>
      <c r="E68" s="3"/>
      <c r="F68" s="3"/>
      <c r="G68" s="3"/>
      <c r="H68" s="4"/>
      <c r="I68" s="4"/>
      <c r="J68" s="15" t="str">
        <f t="shared" si="13"/>
        <v/>
      </c>
      <c r="K68" s="17" t="str">
        <f t="shared" si="3"/>
        <v/>
      </c>
      <c r="L68" s="3"/>
      <c r="M68" s="3"/>
      <c r="N68" s="3"/>
      <c r="O68" s="3"/>
      <c r="P68" s="3"/>
      <c r="Q68" s="3"/>
      <c r="R68" s="3"/>
      <c r="S68" s="3"/>
      <c r="T68" s="16">
        <f t="shared" si="7"/>
        <v>0</v>
      </c>
      <c r="U68" s="16"/>
      <c r="V68" s="3"/>
      <c r="W68" s="16"/>
      <c r="X68" s="3"/>
      <c r="Y68" s="3"/>
      <c r="Z68" s="3"/>
      <c r="AA68" s="3"/>
      <c r="AB68" s="3"/>
      <c r="AC68" s="3"/>
      <c r="AD68" s="3"/>
      <c r="AE68" s="15" t="str">
        <f t="shared" si="14"/>
        <v/>
      </c>
      <c r="AF68" s="15" t="str">
        <f t="shared" si="4"/>
        <v/>
      </c>
      <c r="AG68" s="15" t="str">
        <f t="shared" si="10"/>
        <v/>
      </c>
      <c r="AH68" s="17" t="str">
        <f t="shared" si="6"/>
        <v/>
      </c>
      <c r="AI68" s="21"/>
      <c r="AJ68" s="23"/>
      <c r="AK68" s="21"/>
      <c r="AL68" s="23"/>
      <c r="AM68" s="21"/>
      <c r="AN68" s="23"/>
      <c r="AO68" s="21"/>
      <c r="AP68" s="23"/>
      <c r="AQ68" s="21"/>
      <c r="AR68" s="23"/>
      <c r="AS68" s="23"/>
      <c r="AT68" s="23"/>
      <c r="AU68" s="21"/>
      <c r="AV68" s="23"/>
      <c r="AW68" s="324"/>
    </row>
    <row r="69" spans="1:49" s="31" customFormat="1" x14ac:dyDescent="0.3">
      <c r="A69" s="29" t="str">
        <f t="shared" si="12"/>
        <v/>
      </c>
      <c r="B69" s="29" t="str">
        <f>IF(A69="","",(COUNTIF($A$10:A69,A69))/100)</f>
        <v/>
      </c>
      <c r="C69" s="29" t="str">
        <f t="shared" si="11"/>
        <v/>
      </c>
      <c r="D69" s="34">
        <v>56</v>
      </c>
      <c r="E69" s="3"/>
      <c r="F69" s="3"/>
      <c r="G69" s="3"/>
      <c r="H69" s="4"/>
      <c r="I69" s="4"/>
      <c r="J69" s="15" t="str">
        <f t="shared" si="13"/>
        <v/>
      </c>
      <c r="K69" s="17" t="str">
        <f t="shared" si="3"/>
        <v/>
      </c>
      <c r="L69" s="3"/>
      <c r="M69" s="3"/>
      <c r="N69" s="3"/>
      <c r="O69" s="3"/>
      <c r="P69" s="3"/>
      <c r="Q69" s="3"/>
      <c r="R69" s="3"/>
      <c r="S69" s="3"/>
      <c r="T69" s="16">
        <f t="shared" si="7"/>
        <v>0</v>
      </c>
      <c r="U69" s="16"/>
      <c r="V69" s="3"/>
      <c r="W69" s="16"/>
      <c r="X69" s="3"/>
      <c r="Y69" s="3"/>
      <c r="Z69" s="3"/>
      <c r="AA69" s="3"/>
      <c r="AB69" s="3"/>
      <c r="AC69" s="3"/>
      <c r="AD69" s="3"/>
      <c r="AE69" s="15" t="str">
        <f t="shared" si="14"/>
        <v/>
      </c>
      <c r="AF69" s="15" t="str">
        <f t="shared" si="4"/>
        <v/>
      </c>
      <c r="AG69" s="15" t="str">
        <f t="shared" si="10"/>
        <v/>
      </c>
      <c r="AH69" s="17" t="str">
        <f t="shared" si="6"/>
        <v/>
      </c>
      <c r="AI69" s="21"/>
      <c r="AJ69" s="23"/>
      <c r="AK69" s="21"/>
      <c r="AL69" s="23"/>
      <c r="AM69" s="21"/>
      <c r="AN69" s="23"/>
      <c r="AO69" s="21"/>
      <c r="AP69" s="23"/>
      <c r="AQ69" s="21"/>
      <c r="AR69" s="23"/>
      <c r="AS69" s="23"/>
      <c r="AT69" s="23"/>
      <c r="AU69" s="21"/>
      <c r="AV69" s="23"/>
      <c r="AW69" s="324"/>
    </row>
    <row r="70" spans="1:49" s="31" customFormat="1" x14ac:dyDescent="0.3">
      <c r="A70" s="29" t="str">
        <f t="shared" si="12"/>
        <v/>
      </c>
      <c r="B70" s="29" t="str">
        <f>IF(A70="","",(COUNTIF($A$10:A70,A70))/100)</f>
        <v/>
      </c>
      <c r="C70" s="29" t="str">
        <f t="shared" si="11"/>
        <v/>
      </c>
      <c r="D70" s="34">
        <v>57</v>
      </c>
      <c r="E70" s="3"/>
      <c r="F70" s="3"/>
      <c r="G70" s="3"/>
      <c r="H70" s="4"/>
      <c r="I70" s="4"/>
      <c r="J70" s="15" t="str">
        <f t="shared" si="13"/>
        <v/>
      </c>
      <c r="K70" s="17" t="str">
        <f t="shared" si="3"/>
        <v/>
      </c>
      <c r="L70" s="3"/>
      <c r="M70" s="3"/>
      <c r="N70" s="3"/>
      <c r="O70" s="3"/>
      <c r="P70" s="3"/>
      <c r="Q70" s="3"/>
      <c r="R70" s="3"/>
      <c r="S70" s="3"/>
      <c r="T70" s="16">
        <f t="shared" si="7"/>
        <v>0</v>
      </c>
      <c r="U70" s="16"/>
      <c r="V70" s="3"/>
      <c r="W70" s="16"/>
      <c r="X70" s="3"/>
      <c r="Y70" s="3"/>
      <c r="Z70" s="3"/>
      <c r="AA70" s="3"/>
      <c r="AB70" s="3"/>
      <c r="AC70" s="3"/>
      <c r="AD70" s="3"/>
      <c r="AE70" s="15" t="str">
        <f t="shared" si="14"/>
        <v/>
      </c>
      <c r="AF70" s="15" t="str">
        <f t="shared" si="4"/>
        <v/>
      </c>
      <c r="AG70" s="15" t="str">
        <f t="shared" si="10"/>
        <v/>
      </c>
      <c r="AH70" s="17" t="str">
        <f t="shared" si="6"/>
        <v/>
      </c>
      <c r="AI70" s="21"/>
      <c r="AJ70" s="23"/>
      <c r="AK70" s="21"/>
      <c r="AL70" s="23"/>
      <c r="AM70" s="21"/>
      <c r="AN70" s="23"/>
      <c r="AO70" s="21"/>
      <c r="AP70" s="23"/>
      <c r="AQ70" s="21"/>
      <c r="AR70" s="23"/>
      <c r="AS70" s="23"/>
      <c r="AT70" s="23"/>
      <c r="AU70" s="21"/>
      <c r="AV70" s="23"/>
      <c r="AW70" s="324"/>
    </row>
    <row r="71" spans="1:49" s="31" customFormat="1" x14ac:dyDescent="0.3">
      <c r="A71" s="29" t="str">
        <f t="shared" si="12"/>
        <v/>
      </c>
      <c r="B71" s="29" t="str">
        <f>IF(A71="","",(COUNTIF($A$10:A71,A71))/100)</f>
        <v/>
      </c>
      <c r="C71" s="29" t="str">
        <f t="shared" si="11"/>
        <v/>
      </c>
      <c r="D71" s="34">
        <v>58</v>
      </c>
      <c r="E71" s="3"/>
      <c r="F71" s="3"/>
      <c r="G71" s="3"/>
      <c r="H71" s="4"/>
      <c r="I71" s="4"/>
      <c r="J71" s="15" t="str">
        <f t="shared" si="13"/>
        <v/>
      </c>
      <c r="K71" s="17" t="str">
        <f t="shared" si="3"/>
        <v/>
      </c>
      <c r="L71" s="3"/>
      <c r="M71" s="3"/>
      <c r="N71" s="3"/>
      <c r="O71" s="3"/>
      <c r="P71" s="3"/>
      <c r="Q71" s="3"/>
      <c r="R71" s="3"/>
      <c r="S71" s="3"/>
      <c r="T71" s="16">
        <f t="shared" si="7"/>
        <v>0</v>
      </c>
      <c r="U71" s="16"/>
      <c r="V71" s="3"/>
      <c r="W71" s="16"/>
      <c r="X71" s="3"/>
      <c r="Y71" s="3"/>
      <c r="Z71" s="3"/>
      <c r="AA71" s="3"/>
      <c r="AB71" s="3"/>
      <c r="AC71" s="3"/>
      <c r="AD71" s="3"/>
      <c r="AE71" s="15" t="str">
        <f t="shared" si="14"/>
        <v/>
      </c>
      <c r="AF71" s="15" t="str">
        <f t="shared" si="4"/>
        <v/>
      </c>
      <c r="AG71" s="15" t="str">
        <f t="shared" si="10"/>
        <v/>
      </c>
      <c r="AH71" s="17" t="str">
        <f t="shared" si="6"/>
        <v/>
      </c>
      <c r="AI71" s="21"/>
      <c r="AJ71" s="23"/>
      <c r="AK71" s="21"/>
      <c r="AL71" s="23"/>
      <c r="AM71" s="21"/>
      <c r="AN71" s="23"/>
      <c r="AO71" s="21"/>
      <c r="AP71" s="23"/>
      <c r="AQ71" s="21"/>
      <c r="AR71" s="23"/>
      <c r="AS71" s="23"/>
      <c r="AT71" s="23"/>
      <c r="AU71" s="21"/>
      <c r="AV71" s="23"/>
      <c r="AW71" s="324"/>
    </row>
    <row r="72" spans="1:49" s="31" customFormat="1" x14ac:dyDescent="0.3">
      <c r="A72" s="29" t="str">
        <f t="shared" si="12"/>
        <v/>
      </c>
      <c r="B72" s="29" t="str">
        <f>IF(A72="","",(COUNTIF($A$10:A72,A72))/100)</f>
        <v/>
      </c>
      <c r="C72" s="29" t="str">
        <f t="shared" si="11"/>
        <v/>
      </c>
      <c r="D72" s="34">
        <v>59</v>
      </c>
      <c r="E72" s="3"/>
      <c r="F72" s="3"/>
      <c r="G72" s="3"/>
      <c r="H72" s="4"/>
      <c r="I72" s="4"/>
      <c r="J72" s="15" t="str">
        <f t="shared" si="13"/>
        <v/>
      </c>
      <c r="K72" s="17" t="str">
        <f t="shared" si="3"/>
        <v/>
      </c>
      <c r="L72" s="3"/>
      <c r="M72" s="3"/>
      <c r="N72" s="3"/>
      <c r="O72" s="3"/>
      <c r="P72" s="3"/>
      <c r="Q72" s="3"/>
      <c r="R72" s="3"/>
      <c r="S72" s="3"/>
      <c r="T72" s="16">
        <f t="shared" si="7"/>
        <v>0</v>
      </c>
      <c r="U72" s="16"/>
      <c r="V72" s="3"/>
      <c r="W72" s="16"/>
      <c r="X72" s="3"/>
      <c r="Y72" s="3"/>
      <c r="Z72" s="3"/>
      <c r="AA72" s="3"/>
      <c r="AB72" s="3"/>
      <c r="AC72" s="3"/>
      <c r="AD72" s="3"/>
      <c r="AE72" s="15" t="str">
        <f t="shared" si="14"/>
        <v/>
      </c>
      <c r="AF72" s="15" t="str">
        <f t="shared" si="4"/>
        <v/>
      </c>
      <c r="AG72" s="15" t="str">
        <f t="shared" si="10"/>
        <v/>
      </c>
      <c r="AH72" s="17" t="str">
        <f t="shared" si="6"/>
        <v/>
      </c>
      <c r="AI72" s="21"/>
      <c r="AJ72" s="23"/>
      <c r="AK72" s="21"/>
      <c r="AL72" s="23"/>
      <c r="AM72" s="21"/>
      <c r="AN72" s="23"/>
      <c r="AO72" s="21"/>
      <c r="AP72" s="23"/>
      <c r="AQ72" s="21"/>
      <c r="AR72" s="23"/>
      <c r="AS72" s="23"/>
      <c r="AT72" s="23"/>
      <c r="AU72" s="21"/>
      <c r="AV72" s="23"/>
      <c r="AW72" s="324"/>
    </row>
    <row r="73" spans="1:49" s="31" customFormat="1" x14ac:dyDescent="0.3">
      <c r="A73" s="29" t="str">
        <f t="shared" si="12"/>
        <v/>
      </c>
      <c r="B73" s="29" t="str">
        <f>IF(A73="","",(COUNTIF($A$10:A73,A73))/100)</f>
        <v/>
      </c>
      <c r="C73" s="29" t="str">
        <f t="shared" si="11"/>
        <v/>
      </c>
      <c r="D73" s="34">
        <v>60</v>
      </c>
      <c r="E73" s="3"/>
      <c r="F73" s="3"/>
      <c r="G73" s="3"/>
      <c r="H73" s="4"/>
      <c r="I73" s="4"/>
      <c r="J73" s="15" t="str">
        <f t="shared" si="13"/>
        <v/>
      </c>
      <c r="K73" s="17" t="str">
        <f t="shared" si="3"/>
        <v/>
      </c>
      <c r="L73" s="3"/>
      <c r="M73" s="3"/>
      <c r="N73" s="3"/>
      <c r="O73" s="3"/>
      <c r="P73" s="3"/>
      <c r="Q73" s="3"/>
      <c r="R73" s="3"/>
      <c r="S73" s="3"/>
      <c r="T73" s="16">
        <f t="shared" si="7"/>
        <v>0</v>
      </c>
      <c r="U73" s="16"/>
      <c r="V73" s="3"/>
      <c r="W73" s="16"/>
      <c r="X73" s="3"/>
      <c r="Y73" s="3"/>
      <c r="Z73" s="3"/>
      <c r="AA73" s="3"/>
      <c r="AB73" s="3"/>
      <c r="AC73" s="3"/>
      <c r="AD73" s="3"/>
      <c r="AE73" s="15" t="str">
        <f t="shared" si="14"/>
        <v/>
      </c>
      <c r="AF73" s="15" t="str">
        <f t="shared" si="4"/>
        <v/>
      </c>
      <c r="AG73" s="15" t="str">
        <f t="shared" si="10"/>
        <v/>
      </c>
      <c r="AH73" s="17" t="str">
        <f t="shared" si="6"/>
        <v/>
      </c>
      <c r="AI73" s="21"/>
      <c r="AJ73" s="23"/>
      <c r="AK73" s="21"/>
      <c r="AL73" s="23"/>
      <c r="AM73" s="21"/>
      <c r="AN73" s="23"/>
      <c r="AO73" s="21"/>
      <c r="AP73" s="23"/>
      <c r="AQ73" s="21"/>
      <c r="AR73" s="23"/>
      <c r="AS73" s="23"/>
      <c r="AT73" s="23"/>
      <c r="AU73" s="21"/>
      <c r="AV73" s="23"/>
      <c r="AW73" s="324"/>
    </row>
    <row r="74" spans="1:49" s="31" customFormat="1" x14ac:dyDescent="0.3">
      <c r="A74" s="29" t="str">
        <f t="shared" si="12"/>
        <v/>
      </c>
      <c r="B74" s="29" t="str">
        <f>IF(A74="","",(COUNTIF($A$10:A74,A74))/100)</f>
        <v/>
      </c>
      <c r="C74" s="29" t="str">
        <f t="shared" si="11"/>
        <v/>
      </c>
      <c r="D74" s="34">
        <v>61</v>
      </c>
      <c r="E74" s="3"/>
      <c r="F74" s="3"/>
      <c r="G74" s="3"/>
      <c r="H74" s="4"/>
      <c r="I74" s="4"/>
      <c r="J74" s="15" t="str">
        <f t="shared" si="13"/>
        <v/>
      </c>
      <c r="K74" s="17" t="str">
        <f t="shared" si="3"/>
        <v/>
      </c>
      <c r="L74" s="3"/>
      <c r="M74" s="3"/>
      <c r="N74" s="3"/>
      <c r="O74" s="3"/>
      <c r="P74" s="3"/>
      <c r="Q74" s="3"/>
      <c r="R74" s="3"/>
      <c r="S74" s="3"/>
      <c r="T74" s="16">
        <f t="shared" si="7"/>
        <v>0</v>
      </c>
      <c r="U74" s="16"/>
      <c r="V74" s="3"/>
      <c r="W74" s="16"/>
      <c r="X74" s="3"/>
      <c r="Y74" s="3"/>
      <c r="Z74" s="3"/>
      <c r="AA74" s="3"/>
      <c r="AB74" s="3"/>
      <c r="AC74" s="3"/>
      <c r="AD74" s="3"/>
      <c r="AE74" s="15" t="str">
        <f t="shared" si="14"/>
        <v/>
      </c>
      <c r="AF74" s="15" t="str">
        <f t="shared" si="4"/>
        <v/>
      </c>
      <c r="AG74" s="15" t="str">
        <f t="shared" si="10"/>
        <v/>
      </c>
      <c r="AH74" s="17" t="str">
        <f t="shared" si="6"/>
        <v/>
      </c>
      <c r="AI74" s="21"/>
      <c r="AJ74" s="23"/>
      <c r="AK74" s="21"/>
      <c r="AL74" s="23"/>
      <c r="AM74" s="21"/>
      <c r="AN74" s="23"/>
      <c r="AO74" s="21"/>
      <c r="AP74" s="23"/>
      <c r="AQ74" s="21"/>
      <c r="AR74" s="23"/>
      <c r="AS74" s="23"/>
      <c r="AT74" s="23"/>
      <c r="AU74" s="21"/>
      <c r="AV74" s="23"/>
      <c r="AW74" s="324"/>
    </row>
    <row r="75" spans="1:49" s="31" customFormat="1" x14ac:dyDescent="0.3">
      <c r="A75" s="29" t="str">
        <f t="shared" si="12"/>
        <v/>
      </c>
      <c r="B75" s="29" t="str">
        <f>IF(A75="","",(COUNTIF($A$10:A75,A75))/100)</f>
        <v/>
      </c>
      <c r="C75" s="29" t="str">
        <f t="shared" si="11"/>
        <v/>
      </c>
      <c r="D75" s="34">
        <v>62</v>
      </c>
      <c r="E75" s="3"/>
      <c r="F75" s="3"/>
      <c r="G75" s="3"/>
      <c r="H75" s="4"/>
      <c r="I75" s="4"/>
      <c r="J75" s="15" t="str">
        <f t="shared" si="13"/>
        <v/>
      </c>
      <c r="K75" s="17" t="str">
        <f t="shared" si="3"/>
        <v/>
      </c>
      <c r="L75" s="3"/>
      <c r="M75" s="3"/>
      <c r="N75" s="3"/>
      <c r="O75" s="3"/>
      <c r="P75" s="3"/>
      <c r="Q75" s="3"/>
      <c r="R75" s="3"/>
      <c r="S75" s="3"/>
      <c r="T75" s="16">
        <f t="shared" si="7"/>
        <v>0</v>
      </c>
      <c r="U75" s="16"/>
      <c r="V75" s="3"/>
      <c r="W75" s="16"/>
      <c r="X75" s="3"/>
      <c r="Y75" s="3"/>
      <c r="Z75" s="3"/>
      <c r="AA75" s="3"/>
      <c r="AB75" s="3"/>
      <c r="AC75" s="3"/>
      <c r="AD75" s="3"/>
      <c r="AE75" s="15" t="str">
        <f t="shared" si="14"/>
        <v/>
      </c>
      <c r="AF75" s="15" t="str">
        <f t="shared" si="4"/>
        <v/>
      </c>
      <c r="AG75" s="15" t="str">
        <f t="shared" si="10"/>
        <v/>
      </c>
      <c r="AH75" s="17" t="str">
        <f t="shared" si="6"/>
        <v/>
      </c>
      <c r="AI75" s="21"/>
      <c r="AJ75" s="23"/>
      <c r="AK75" s="21"/>
      <c r="AL75" s="23"/>
      <c r="AM75" s="21"/>
      <c r="AN75" s="23"/>
      <c r="AO75" s="21"/>
      <c r="AP75" s="23"/>
      <c r="AQ75" s="21"/>
      <c r="AR75" s="23"/>
      <c r="AS75" s="23"/>
      <c r="AT75" s="23"/>
      <c r="AU75" s="21"/>
      <c r="AV75" s="23"/>
      <c r="AW75" s="324"/>
    </row>
    <row r="76" spans="1:49" s="31" customFormat="1" x14ac:dyDescent="0.3">
      <c r="A76" s="29" t="str">
        <f t="shared" si="12"/>
        <v/>
      </c>
      <c r="B76" s="29" t="str">
        <f>IF(A76="","",(COUNTIF($A$10:A76,A76))/100)</f>
        <v/>
      </c>
      <c r="C76" s="29" t="str">
        <f t="shared" si="11"/>
        <v/>
      </c>
      <c r="D76" s="34">
        <v>63</v>
      </c>
      <c r="E76" s="3"/>
      <c r="F76" s="3"/>
      <c r="G76" s="3"/>
      <c r="H76" s="4"/>
      <c r="I76" s="4"/>
      <c r="J76" s="15" t="str">
        <f t="shared" si="13"/>
        <v/>
      </c>
      <c r="K76" s="17" t="str">
        <f t="shared" si="3"/>
        <v/>
      </c>
      <c r="L76" s="3"/>
      <c r="M76" s="3"/>
      <c r="N76" s="3"/>
      <c r="O76" s="3"/>
      <c r="P76" s="3"/>
      <c r="Q76" s="3"/>
      <c r="R76" s="3"/>
      <c r="S76" s="3"/>
      <c r="T76" s="16">
        <f t="shared" si="7"/>
        <v>0</v>
      </c>
      <c r="U76" s="16"/>
      <c r="V76" s="3"/>
      <c r="W76" s="16"/>
      <c r="X76" s="3"/>
      <c r="Y76" s="3"/>
      <c r="Z76" s="3"/>
      <c r="AA76" s="3"/>
      <c r="AB76" s="3"/>
      <c r="AC76" s="3"/>
      <c r="AD76" s="3"/>
      <c r="AE76" s="15" t="str">
        <f t="shared" si="14"/>
        <v/>
      </c>
      <c r="AF76" s="15" t="str">
        <f t="shared" si="4"/>
        <v/>
      </c>
      <c r="AG76" s="15" t="str">
        <f t="shared" si="10"/>
        <v/>
      </c>
      <c r="AH76" s="17" t="str">
        <f t="shared" si="6"/>
        <v/>
      </c>
      <c r="AI76" s="21"/>
      <c r="AJ76" s="23"/>
      <c r="AK76" s="21"/>
      <c r="AL76" s="23"/>
      <c r="AM76" s="21"/>
      <c r="AN76" s="23"/>
      <c r="AO76" s="21"/>
      <c r="AP76" s="23"/>
      <c r="AQ76" s="21"/>
      <c r="AR76" s="23"/>
      <c r="AS76" s="23"/>
      <c r="AT76" s="23"/>
      <c r="AU76" s="21"/>
      <c r="AV76" s="23"/>
      <c r="AW76" s="324"/>
    </row>
    <row r="77" spans="1:49" s="31" customFormat="1" x14ac:dyDescent="0.3">
      <c r="A77" s="29" t="str">
        <f t="shared" si="12"/>
        <v/>
      </c>
      <c r="B77" s="29" t="str">
        <f>IF(A77="","",(COUNTIF($A$10:A77,A77))/100)</f>
        <v/>
      </c>
      <c r="C77" s="29" t="str">
        <f t="shared" si="11"/>
        <v/>
      </c>
      <c r="D77" s="34">
        <v>64</v>
      </c>
      <c r="E77" s="3"/>
      <c r="F77" s="3"/>
      <c r="G77" s="3"/>
      <c r="H77" s="4"/>
      <c r="I77" s="4"/>
      <c r="J77" s="15" t="str">
        <f t="shared" si="13"/>
        <v/>
      </c>
      <c r="K77" s="17" t="str">
        <f t="shared" si="3"/>
        <v/>
      </c>
      <c r="L77" s="3"/>
      <c r="M77" s="3"/>
      <c r="N77" s="3"/>
      <c r="O77" s="3"/>
      <c r="P77" s="3"/>
      <c r="Q77" s="3"/>
      <c r="R77" s="3"/>
      <c r="S77" s="3"/>
      <c r="T77" s="16">
        <f t="shared" si="7"/>
        <v>0</v>
      </c>
      <c r="U77" s="16"/>
      <c r="V77" s="3"/>
      <c r="W77" s="16"/>
      <c r="X77" s="3"/>
      <c r="Y77" s="3"/>
      <c r="Z77" s="3"/>
      <c r="AA77" s="3"/>
      <c r="AB77" s="3"/>
      <c r="AC77" s="3"/>
      <c r="AD77" s="3"/>
      <c r="AE77" s="15" t="str">
        <f t="shared" si="14"/>
        <v/>
      </c>
      <c r="AF77" s="15" t="str">
        <f t="shared" si="4"/>
        <v/>
      </c>
      <c r="AG77" s="15" t="str">
        <f t="shared" si="10"/>
        <v/>
      </c>
      <c r="AH77" s="17" t="str">
        <f t="shared" si="6"/>
        <v/>
      </c>
      <c r="AI77" s="21"/>
      <c r="AJ77" s="23"/>
      <c r="AK77" s="21"/>
      <c r="AL77" s="23"/>
      <c r="AM77" s="21"/>
      <c r="AN77" s="23"/>
      <c r="AO77" s="21"/>
      <c r="AP77" s="23"/>
      <c r="AQ77" s="21"/>
      <c r="AR77" s="23"/>
      <c r="AS77" s="23"/>
      <c r="AT77" s="23"/>
      <c r="AU77" s="21"/>
      <c r="AV77" s="23"/>
      <c r="AW77" s="324"/>
    </row>
    <row r="78" spans="1:49" s="31" customFormat="1" x14ac:dyDescent="0.3">
      <c r="A78" s="29" t="str">
        <f t="shared" ref="A78:A113" si="15">IF(AND(AE78=1,AF78=1),1,IF(AND(AE78=1,AF78=2),2,IF(AND(AE78=1,AF78=3),3,IF(AND(AE78=1,AF78=4),4,IF(AND(AE78=1,AF78=5),5,IF(AND(AE78=2,AF78=1),6,IF(AND(AE78=2,AF78=2),7,IF(AND(AE78=2,AF78=3),8,IF(AND(AE78=2,AF78=4),9,IF(AND(AE78=2,AF78=5),10,IF(AND(AE78=3,AF78=1),11,IF(AND(AE78=3,AF78=2),12,IF(AND(AE78=3,AF78=3),13,IF(AND(AE78=3,AF78=4),14,IF(AND(AE78=3,AF78=5),15,IF(AND(AE78=4,AF78=1),16,IF(AND(AE78=4,AF78=2),17,IF(AND(AE78=4,AF78=3),18,IF(AND(AE78=4,AF78=4),19,IF(AND(AE78=4,AF78=5),20,IF(AND(AE78=5,AF78=1),21,IF(AND(AE78=5,AF78=2),22,IF(AND(AE78=5,AF78=3),23,IF(AND(AE78=5,AF78=4),24,IF(AND(AE78=5,AF78=5),25,"")))))))))))))))))))))))))</f>
        <v/>
      </c>
      <c r="B78" s="29" t="str">
        <f>IF(A78="","",(COUNTIF($A$10:A78,A78))/100)</f>
        <v/>
      </c>
      <c r="C78" s="29" t="str">
        <f t="shared" si="11"/>
        <v/>
      </c>
      <c r="D78" s="34">
        <v>65</v>
      </c>
      <c r="E78" s="3"/>
      <c r="F78" s="3"/>
      <c r="G78" s="3"/>
      <c r="H78" s="4"/>
      <c r="I78" s="4"/>
      <c r="J78" s="15" t="str">
        <f t="shared" ref="J78:J109" si="16">IF(OR(H78="",I78=""),"",H78*I78)</f>
        <v/>
      </c>
      <c r="K78" s="17" t="str">
        <f t="shared" si="3"/>
        <v/>
      </c>
      <c r="L78" s="3"/>
      <c r="M78" s="3"/>
      <c r="N78" s="3"/>
      <c r="O78" s="3"/>
      <c r="P78" s="3"/>
      <c r="Q78" s="3"/>
      <c r="R78" s="3"/>
      <c r="S78" s="3"/>
      <c r="T78" s="16">
        <f t="shared" si="7"/>
        <v>0</v>
      </c>
      <c r="U78" s="16"/>
      <c r="V78" s="3"/>
      <c r="W78" s="16"/>
      <c r="X78" s="3"/>
      <c r="Y78" s="3"/>
      <c r="Z78" s="3"/>
      <c r="AA78" s="3"/>
      <c r="AB78" s="3"/>
      <c r="AC78" s="3"/>
      <c r="AD78" s="3"/>
      <c r="AE78" s="15" t="str">
        <f t="shared" si="14"/>
        <v/>
      </c>
      <c r="AF78" s="15" t="str">
        <f t="shared" si="4"/>
        <v/>
      </c>
      <c r="AG78" s="15" t="str">
        <f t="shared" si="10"/>
        <v/>
      </c>
      <c r="AH78" s="17" t="str">
        <f t="shared" si="6"/>
        <v/>
      </c>
      <c r="AI78" s="21"/>
      <c r="AJ78" s="23"/>
      <c r="AK78" s="21"/>
      <c r="AL78" s="23"/>
      <c r="AM78" s="21"/>
      <c r="AN78" s="23"/>
      <c r="AO78" s="21"/>
      <c r="AP78" s="23"/>
      <c r="AQ78" s="21"/>
      <c r="AR78" s="23"/>
      <c r="AS78" s="23"/>
      <c r="AT78" s="23"/>
      <c r="AU78" s="21"/>
      <c r="AV78" s="23"/>
      <c r="AW78" s="324"/>
    </row>
    <row r="79" spans="1:49" s="31" customFormat="1" x14ac:dyDescent="0.3">
      <c r="A79" s="29" t="str">
        <f t="shared" si="15"/>
        <v/>
      </c>
      <c r="B79" s="29" t="str">
        <f>IF(A79="","",(COUNTIF($A$10:A79,A79))/100)</f>
        <v/>
      </c>
      <c r="C79" s="29" t="str">
        <f t="shared" si="11"/>
        <v/>
      </c>
      <c r="D79" s="34">
        <v>66</v>
      </c>
      <c r="E79" s="3"/>
      <c r="F79" s="3"/>
      <c r="G79" s="3"/>
      <c r="H79" s="4"/>
      <c r="I79" s="4"/>
      <c r="J79" s="15" t="str">
        <f t="shared" si="16"/>
        <v/>
      </c>
      <c r="K79" s="17" t="str">
        <f t="shared" ref="K79:K113" si="17">IF(J79="","",IF(AND(H79=1,I79=1),"BAJO",IF(AND(H79=1,I79=2),"BAJO",IF(AND(H79=1,I79=3),"MODERADO",IF(AND(H79=1,I79=4),"FAVORABLE",IF(AND(H79=1,I79=5),"FAVORABLE",IF(AND(H79=2,I79=1),"BAJO",IF(AND(H79=2,I79=2),"BAJO",IF(AND(H79=2,I79=3),"MODERADO",IF(AND(H79=2,I79=4),"FAVORABLE",IF(AND(H79=2,I79=5),"ALTO",IF(AND(H79=3,I79=1),"BAJO",IF(AND(H79=3,I79=2),"MODERADO",IF(AND(H79=3,I79=3),"FAVORABLE",IF(AND(H79=3,I79=4),"ALTO",IF(AND(H79=3,I79=5),"ALTO",IF(AND(H79=4,I79=1),"MODERADO",IF(AND(H79=4,I79=2),"FAVORABLE",IF(AND(H79=4,I79=3),"FAVORABLE",IF(AND(H79=4,I79=4),"ALTO",IF(AND(H79=4,I79=5),"ALTO",IF(AND(H79=5,I79=1),"FAVORABLE",IF(AND(H79=5,I79=2),"FAVORABLE",IF(AND(H79=5,I79=3),"ALTO",IF(AND(H79=5,I79=4),"ALTO",IF(AND(H79=5,I79=5),"ALTO",""))))))))))))))))))))))))))</f>
        <v/>
      </c>
      <c r="L79" s="3"/>
      <c r="M79" s="3"/>
      <c r="N79" s="3"/>
      <c r="O79" s="3"/>
      <c r="P79" s="3"/>
      <c r="Q79" s="3"/>
      <c r="R79" s="3"/>
      <c r="S79" s="3"/>
      <c r="T79" s="16">
        <f t="shared" ref="T79:T113" si="18">IFERROR(SUM(O79:S79),"")</f>
        <v>0</v>
      </c>
      <c r="U79" s="16"/>
      <c r="V79" s="3"/>
      <c r="W79" s="16"/>
      <c r="X79" s="3"/>
      <c r="Y79" s="3"/>
      <c r="Z79" s="3"/>
      <c r="AA79" s="3"/>
      <c r="AB79" s="3"/>
      <c r="AC79" s="3"/>
      <c r="AD79" s="3"/>
      <c r="AE79" s="15" t="str">
        <f t="shared" ref="AE79:AE113" si="19">IF(J79="","",IF(OR(N79="",N79="IMPACTO"),H79,IF(T79&lt;=50,H79,IF(AND(T79&lt;=75,H79&lt;5),H79+1,IF(AND(T79&lt;=75,H79=5),H79,IF(AND(T79&lt;=100,H79&lt;4),H79+2,IF(AND(T79&lt;=100,H79=4),H79+1,IF(AND(T79&lt;=100,H79=5),H79,""))))))))</f>
        <v/>
      </c>
      <c r="AF79" s="15" t="str">
        <f t="shared" ref="AF79:AF113" si="20">IF(J79="","",IF(OR(N79="",N79="PROBABILIDAD"),I79,IF(T79&lt;=50,I79,IF(AND(T79&lt;=75,I79&lt;5),I79+1,IF(AND(T79&lt;=75,I79=5),I79,IF(AND(T79&lt;=100,I79&lt;4),I79+2,IF(AND(T79&lt;=100,I79=4),I79+1,IF(AND(T79&lt;=100,I79=5),I79,""))))))))</f>
        <v/>
      </c>
      <c r="AG79" s="15" t="str">
        <f t="shared" ref="AG79:AG113" si="21">IF(OR(AE79="",AF79=""),"",AE79*AF79)</f>
        <v/>
      </c>
      <c r="AH79" s="17" t="str">
        <f t="shared" ref="AH79:AH113" si="22">IF(AG79="","",IF(AND(AE79=1,AF79=1),"BAJO",IF(AND(AE79=1,AF79=2),"MODERADO",IF(AND(AE79=1,AF79=3),"MODERADO",IF(AND(AE79=1,AF79=4),"MODERADO",IF(AND(AE79=1,AF79=5),"MODERADO",IF(AND(AE79=2,AF79=1),"BAJO",IF(AND(AE79=2,AF79=2),"MODERADO",IF(AND(AE79=2,AF79=3),"MODERADO",IF(AND(AE79=2,AF79=4),"FAVORABLE",IF(AND(AE79=2,AF79=5),"FAVORABLE",IF(AND(AE79=3,AF79=1),"BAJO",IF(AND(AE79=3,AF79=2),"MODERADO",IF(AND(AE79=3,AF79=3),"FAVORABLE",IF(AND(AE79=3,AF79=4),"FAVORABLE",IF(AND(AE79=3,AF79=5),"FAVORABLE",IF(AND(AE79=4,AF79=1),"BAJO",IF(AND(AE79=4,AF79=2),"MODERADO",IF(AND(AE79=4,AF79=3),"FAVORABLE",IF(AND(AE79=4,AF79=4),"FAVORABLE",IF(AND(AE79=4,AF79=5),"ALTO",IF(AND(AE79=5,AF79=1),"BAJO",IF(AND(AE79=5,AF79=2),"MODERADO",IF(AND(AE79=5,AF79=3),"FAVORABLE",IF(AND(AE79=5,AF79=4),"ALTO",IF(AND(AE79=5,AF79=5),"ALTO",""))))))))))))))))))))))))))</f>
        <v/>
      </c>
      <c r="AI79" s="21"/>
      <c r="AJ79" s="23"/>
      <c r="AK79" s="21"/>
      <c r="AL79" s="23"/>
      <c r="AM79" s="21"/>
      <c r="AN79" s="23"/>
      <c r="AO79" s="21"/>
      <c r="AP79" s="23"/>
      <c r="AQ79" s="21"/>
      <c r="AR79" s="23"/>
      <c r="AS79" s="23"/>
      <c r="AT79" s="23"/>
      <c r="AU79" s="21"/>
      <c r="AV79" s="23"/>
      <c r="AW79" s="324"/>
    </row>
    <row r="80" spans="1:49" s="31" customFormat="1" x14ac:dyDescent="0.3">
      <c r="A80" s="29" t="str">
        <f t="shared" si="15"/>
        <v/>
      </c>
      <c r="B80" s="29" t="str">
        <f>IF(A80="","",(COUNTIF($A$10:A80,A80))/100)</f>
        <v/>
      </c>
      <c r="C80" s="29" t="str">
        <f t="shared" si="11"/>
        <v/>
      </c>
      <c r="D80" s="34">
        <v>67</v>
      </c>
      <c r="E80" s="3"/>
      <c r="F80" s="3"/>
      <c r="G80" s="3"/>
      <c r="H80" s="4"/>
      <c r="I80" s="4"/>
      <c r="J80" s="15" t="str">
        <f t="shared" si="16"/>
        <v/>
      </c>
      <c r="K80" s="17" t="str">
        <f t="shared" si="17"/>
        <v/>
      </c>
      <c r="L80" s="3"/>
      <c r="M80" s="3"/>
      <c r="N80" s="3"/>
      <c r="O80" s="3"/>
      <c r="P80" s="3"/>
      <c r="Q80" s="3"/>
      <c r="R80" s="3"/>
      <c r="S80" s="3"/>
      <c r="T80" s="16">
        <f t="shared" si="18"/>
        <v>0</v>
      </c>
      <c r="U80" s="16"/>
      <c r="V80" s="3"/>
      <c r="W80" s="16"/>
      <c r="X80" s="3"/>
      <c r="Y80" s="3"/>
      <c r="Z80" s="3"/>
      <c r="AA80" s="3"/>
      <c r="AB80" s="3"/>
      <c r="AC80" s="3"/>
      <c r="AD80" s="3"/>
      <c r="AE80" s="15" t="str">
        <f t="shared" si="19"/>
        <v/>
      </c>
      <c r="AF80" s="15" t="str">
        <f t="shared" si="20"/>
        <v/>
      </c>
      <c r="AG80" s="15" t="str">
        <f t="shared" si="21"/>
        <v/>
      </c>
      <c r="AH80" s="17" t="str">
        <f t="shared" si="22"/>
        <v/>
      </c>
      <c r="AI80" s="21"/>
      <c r="AJ80" s="23"/>
      <c r="AK80" s="21"/>
      <c r="AL80" s="23"/>
      <c r="AM80" s="21"/>
      <c r="AN80" s="23"/>
      <c r="AO80" s="21"/>
      <c r="AP80" s="23"/>
      <c r="AQ80" s="21"/>
      <c r="AR80" s="23"/>
      <c r="AS80" s="23"/>
      <c r="AT80" s="23"/>
      <c r="AU80" s="21"/>
      <c r="AV80" s="23"/>
      <c r="AW80" s="324"/>
    </row>
    <row r="81" spans="1:49" s="31" customFormat="1" x14ac:dyDescent="0.3">
      <c r="A81" s="29" t="str">
        <f t="shared" si="15"/>
        <v/>
      </c>
      <c r="B81" s="29" t="str">
        <f>IF(A81="","",(COUNTIF($A$10:A81,A81))/100)</f>
        <v/>
      </c>
      <c r="C81" s="29" t="str">
        <f t="shared" si="11"/>
        <v/>
      </c>
      <c r="D81" s="34">
        <v>68</v>
      </c>
      <c r="E81" s="3"/>
      <c r="F81" s="3"/>
      <c r="G81" s="3"/>
      <c r="H81" s="4"/>
      <c r="I81" s="4"/>
      <c r="J81" s="15" t="str">
        <f t="shared" si="16"/>
        <v/>
      </c>
      <c r="K81" s="17" t="str">
        <f t="shared" si="17"/>
        <v/>
      </c>
      <c r="L81" s="3"/>
      <c r="M81" s="3"/>
      <c r="N81" s="3"/>
      <c r="O81" s="3"/>
      <c r="P81" s="3"/>
      <c r="Q81" s="3"/>
      <c r="R81" s="3"/>
      <c r="S81" s="3"/>
      <c r="T81" s="16">
        <f t="shared" si="18"/>
        <v>0</v>
      </c>
      <c r="U81" s="16"/>
      <c r="V81" s="3"/>
      <c r="W81" s="16"/>
      <c r="X81" s="3"/>
      <c r="Y81" s="3"/>
      <c r="Z81" s="3"/>
      <c r="AA81" s="3"/>
      <c r="AB81" s="3"/>
      <c r="AC81" s="3"/>
      <c r="AD81" s="3"/>
      <c r="AE81" s="15" t="str">
        <f t="shared" si="19"/>
        <v/>
      </c>
      <c r="AF81" s="15" t="str">
        <f t="shared" si="20"/>
        <v/>
      </c>
      <c r="AG81" s="15" t="str">
        <f t="shared" si="21"/>
        <v/>
      </c>
      <c r="AH81" s="17" t="str">
        <f t="shared" si="22"/>
        <v/>
      </c>
      <c r="AI81" s="21"/>
      <c r="AJ81" s="23"/>
      <c r="AK81" s="21"/>
      <c r="AL81" s="23"/>
      <c r="AM81" s="21"/>
      <c r="AN81" s="23"/>
      <c r="AO81" s="21"/>
      <c r="AP81" s="23"/>
      <c r="AQ81" s="21"/>
      <c r="AR81" s="23"/>
      <c r="AS81" s="23"/>
      <c r="AT81" s="23"/>
      <c r="AU81" s="21"/>
      <c r="AV81" s="23"/>
      <c r="AW81" s="324"/>
    </row>
    <row r="82" spans="1:49" s="31" customFormat="1" x14ac:dyDescent="0.3">
      <c r="A82" s="29" t="str">
        <f t="shared" si="15"/>
        <v/>
      </c>
      <c r="B82" s="29" t="str">
        <f>IF(A82="","",(COUNTIF($A$10:A82,A82))/100)</f>
        <v/>
      </c>
      <c r="C82" s="29" t="str">
        <f t="shared" si="11"/>
        <v/>
      </c>
      <c r="D82" s="34">
        <v>69</v>
      </c>
      <c r="E82" s="3"/>
      <c r="F82" s="3"/>
      <c r="G82" s="3"/>
      <c r="H82" s="4"/>
      <c r="I82" s="4"/>
      <c r="J82" s="15" t="str">
        <f t="shared" si="16"/>
        <v/>
      </c>
      <c r="K82" s="17" t="str">
        <f t="shared" si="17"/>
        <v/>
      </c>
      <c r="L82" s="3"/>
      <c r="M82" s="3"/>
      <c r="N82" s="3"/>
      <c r="O82" s="3"/>
      <c r="P82" s="3"/>
      <c r="Q82" s="3"/>
      <c r="R82" s="3"/>
      <c r="S82" s="3"/>
      <c r="T82" s="16">
        <f t="shared" si="18"/>
        <v>0</v>
      </c>
      <c r="U82" s="16"/>
      <c r="V82" s="3"/>
      <c r="W82" s="16"/>
      <c r="X82" s="3"/>
      <c r="Y82" s="3"/>
      <c r="Z82" s="3"/>
      <c r="AA82" s="3"/>
      <c r="AB82" s="3"/>
      <c r="AC82" s="3"/>
      <c r="AD82" s="3"/>
      <c r="AE82" s="15" t="str">
        <f t="shared" si="19"/>
        <v/>
      </c>
      <c r="AF82" s="15" t="str">
        <f t="shared" si="20"/>
        <v/>
      </c>
      <c r="AG82" s="15" t="str">
        <f t="shared" si="21"/>
        <v/>
      </c>
      <c r="AH82" s="17" t="str">
        <f t="shared" si="22"/>
        <v/>
      </c>
      <c r="AI82" s="21"/>
      <c r="AJ82" s="23"/>
      <c r="AK82" s="21"/>
      <c r="AL82" s="23"/>
      <c r="AM82" s="21"/>
      <c r="AN82" s="23"/>
      <c r="AO82" s="21"/>
      <c r="AP82" s="23"/>
      <c r="AQ82" s="21"/>
      <c r="AR82" s="23"/>
      <c r="AS82" s="23"/>
      <c r="AT82" s="23"/>
      <c r="AU82" s="21"/>
      <c r="AV82" s="23"/>
      <c r="AW82" s="324"/>
    </row>
    <row r="83" spans="1:49" s="31" customFormat="1" x14ac:dyDescent="0.3">
      <c r="A83" s="29" t="str">
        <f t="shared" si="15"/>
        <v/>
      </c>
      <c r="B83" s="29" t="str">
        <f>IF(A83="","",(COUNTIF($A$10:A83,A83))/100)</f>
        <v/>
      </c>
      <c r="C83" s="29" t="str">
        <f t="shared" si="11"/>
        <v/>
      </c>
      <c r="D83" s="34">
        <v>70</v>
      </c>
      <c r="E83" s="3"/>
      <c r="F83" s="3"/>
      <c r="G83" s="3"/>
      <c r="H83" s="4"/>
      <c r="I83" s="4"/>
      <c r="J83" s="15" t="str">
        <f t="shared" si="16"/>
        <v/>
      </c>
      <c r="K83" s="17" t="str">
        <f t="shared" si="17"/>
        <v/>
      </c>
      <c r="L83" s="3"/>
      <c r="M83" s="3"/>
      <c r="N83" s="3"/>
      <c r="O83" s="3"/>
      <c r="P83" s="3"/>
      <c r="Q83" s="3"/>
      <c r="R83" s="3"/>
      <c r="S83" s="3"/>
      <c r="T83" s="16">
        <f t="shared" si="18"/>
        <v>0</v>
      </c>
      <c r="U83" s="16"/>
      <c r="V83" s="3"/>
      <c r="W83" s="16"/>
      <c r="X83" s="3"/>
      <c r="Y83" s="3"/>
      <c r="Z83" s="3"/>
      <c r="AA83" s="3"/>
      <c r="AB83" s="3"/>
      <c r="AC83" s="3"/>
      <c r="AD83" s="3"/>
      <c r="AE83" s="15" t="str">
        <f t="shared" si="19"/>
        <v/>
      </c>
      <c r="AF83" s="15" t="str">
        <f t="shared" si="20"/>
        <v/>
      </c>
      <c r="AG83" s="15" t="str">
        <f t="shared" si="21"/>
        <v/>
      </c>
      <c r="AH83" s="17" t="str">
        <f t="shared" si="22"/>
        <v/>
      </c>
      <c r="AI83" s="21"/>
      <c r="AJ83" s="23"/>
      <c r="AK83" s="21"/>
      <c r="AL83" s="23"/>
      <c r="AM83" s="21"/>
      <c r="AN83" s="23"/>
      <c r="AO83" s="21"/>
      <c r="AP83" s="23"/>
      <c r="AQ83" s="21"/>
      <c r="AR83" s="23"/>
      <c r="AS83" s="23"/>
      <c r="AT83" s="23"/>
      <c r="AU83" s="21"/>
      <c r="AV83" s="23"/>
      <c r="AW83" s="324"/>
    </row>
    <row r="84" spans="1:49" s="31" customFormat="1" x14ac:dyDescent="0.3">
      <c r="A84" s="29" t="str">
        <f t="shared" si="15"/>
        <v/>
      </c>
      <c r="B84" s="29" t="str">
        <f>IF(A84="","",(COUNTIF($A$10:A84,A84))/100)</f>
        <v/>
      </c>
      <c r="C84" s="29" t="str">
        <f t="shared" si="11"/>
        <v/>
      </c>
      <c r="D84" s="34">
        <v>71</v>
      </c>
      <c r="E84" s="3"/>
      <c r="F84" s="3"/>
      <c r="G84" s="3"/>
      <c r="H84" s="4"/>
      <c r="I84" s="4"/>
      <c r="J84" s="15" t="str">
        <f t="shared" si="16"/>
        <v/>
      </c>
      <c r="K84" s="17" t="str">
        <f t="shared" si="17"/>
        <v/>
      </c>
      <c r="L84" s="3"/>
      <c r="M84" s="3"/>
      <c r="N84" s="3"/>
      <c r="O84" s="3"/>
      <c r="P84" s="3"/>
      <c r="Q84" s="3"/>
      <c r="R84" s="3"/>
      <c r="S84" s="3"/>
      <c r="T84" s="16">
        <f t="shared" si="18"/>
        <v>0</v>
      </c>
      <c r="U84" s="16"/>
      <c r="V84" s="3"/>
      <c r="W84" s="16"/>
      <c r="X84" s="3"/>
      <c r="Y84" s="3"/>
      <c r="Z84" s="3"/>
      <c r="AA84" s="3"/>
      <c r="AB84" s="3"/>
      <c r="AC84" s="3"/>
      <c r="AD84" s="3"/>
      <c r="AE84" s="15" t="str">
        <f t="shared" si="19"/>
        <v/>
      </c>
      <c r="AF84" s="15" t="str">
        <f t="shared" si="20"/>
        <v/>
      </c>
      <c r="AG84" s="15" t="str">
        <f t="shared" si="21"/>
        <v/>
      </c>
      <c r="AH84" s="17" t="str">
        <f t="shared" si="22"/>
        <v/>
      </c>
      <c r="AI84" s="21"/>
      <c r="AJ84" s="23"/>
      <c r="AK84" s="21"/>
      <c r="AL84" s="23"/>
      <c r="AM84" s="21"/>
      <c r="AN84" s="23"/>
      <c r="AO84" s="21"/>
      <c r="AP84" s="23"/>
      <c r="AQ84" s="21"/>
      <c r="AR84" s="23"/>
      <c r="AS84" s="23"/>
      <c r="AT84" s="23"/>
      <c r="AU84" s="21"/>
      <c r="AV84" s="23"/>
      <c r="AW84" s="324"/>
    </row>
    <row r="85" spans="1:49" s="31" customFormat="1" x14ac:dyDescent="0.3">
      <c r="A85" s="29" t="str">
        <f t="shared" si="15"/>
        <v/>
      </c>
      <c r="B85" s="29" t="str">
        <f>IF(A85="","",(COUNTIF($A$10:A85,A85))/100)</f>
        <v/>
      </c>
      <c r="C85" s="29" t="str">
        <f t="shared" si="11"/>
        <v/>
      </c>
      <c r="D85" s="34">
        <v>72</v>
      </c>
      <c r="E85" s="3"/>
      <c r="F85" s="3"/>
      <c r="G85" s="3"/>
      <c r="H85" s="4"/>
      <c r="I85" s="4"/>
      <c r="J85" s="15" t="str">
        <f t="shared" si="16"/>
        <v/>
      </c>
      <c r="K85" s="17" t="str">
        <f t="shared" si="17"/>
        <v/>
      </c>
      <c r="L85" s="3"/>
      <c r="M85" s="3"/>
      <c r="N85" s="3"/>
      <c r="O85" s="3"/>
      <c r="P85" s="3"/>
      <c r="Q85" s="3"/>
      <c r="R85" s="3"/>
      <c r="S85" s="3"/>
      <c r="T85" s="16">
        <f t="shared" si="18"/>
        <v>0</v>
      </c>
      <c r="U85" s="16"/>
      <c r="V85" s="3"/>
      <c r="W85" s="16"/>
      <c r="X85" s="3"/>
      <c r="Y85" s="3"/>
      <c r="Z85" s="3"/>
      <c r="AA85" s="3"/>
      <c r="AB85" s="3"/>
      <c r="AC85" s="3"/>
      <c r="AD85" s="3"/>
      <c r="AE85" s="15" t="str">
        <f t="shared" si="19"/>
        <v/>
      </c>
      <c r="AF85" s="15" t="str">
        <f t="shared" si="20"/>
        <v/>
      </c>
      <c r="AG85" s="15" t="str">
        <f t="shared" si="21"/>
        <v/>
      </c>
      <c r="AH85" s="17" t="str">
        <f t="shared" si="22"/>
        <v/>
      </c>
      <c r="AI85" s="21"/>
      <c r="AJ85" s="23"/>
      <c r="AK85" s="21"/>
      <c r="AL85" s="23"/>
      <c r="AM85" s="21"/>
      <c r="AN85" s="23"/>
      <c r="AO85" s="21"/>
      <c r="AP85" s="23"/>
      <c r="AQ85" s="21"/>
      <c r="AR85" s="23"/>
      <c r="AS85" s="23"/>
      <c r="AT85" s="23"/>
      <c r="AU85" s="21"/>
      <c r="AV85" s="23"/>
      <c r="AW85" s="324"/>
    </row>
    <row r="86" spans="1:49" s="31" customFormat="1" x14ac:dyDescent="0.3">
      <c r="A86" s="29" t="str">
        <f t="shared" si="15"/>
        <v/>
      </c>
      <c r="B86" s="29" t="str">
        <f>IF(A86="","",(COUNTIF($A$10:A86,A86))/100)</f>
        <v/>
      </c>
      <c r="C86" s="29" t="str">
        <f t="shared" si="11"/>
        <v/>
      </c>
      <c r="D86" s="34">
        <v>73</v>
      </c>
      <c r="E86" s="3"/>
      <c r="F86" s="3"/>
      <c r="G86" s="3"/>
      <c r="H86" s="4"/>
      <c r="I86" s="4"/>
      <c r="J86" s="15" t="str">
        <f t="shared" si="16"/>
        <v/>
      </c>
      <c r="K86" s="17" t="str">
        <f t="shared" si="17"/>
        <v/>
      </c>
      <c r="L86" s="3"/>
      <c r="M86" s="3"/>
      <c r="N86" s="3"/>
      <c r="O86" s="3"/>
      <c r="P86" s="3"/>
      <c r="Q86" s="3"/>
      <c r="R86" s="3"/>
      <c r="S86" s="3"/>
      <c r="T86" s="16">
        <f t="shared" si="18"/>
        <v>0</v>
      </c>
      <c r="U86" s="16"/>
      <c r="V86" s="3"/>
      <c r="W86" s="16"/>
      <c r="X86" s="3"/>
      <c r="Y86" s="3"/>
      <c r="Z86" s="3"/>
      <c r="AA86" s="3"/>
      <c r="AB86" s="3"/>
      <c r="AC86" s="3"/>
      <c r="AD86" s="3"/>
      <c r="AE86" s="15" t="str">
        <f t="shared" si="19"/>
        <v/>
      </c>
      <c r="AF86" s="15" t="str">
        <f t="shared" si="20"/>
        <v/>
      </c>
      <c r="AG86" s="15" t="str">
        <f t="shared" si="21"/>
        <v/>
      </c>
      <c r="AH86" s="17" t="str">
        <f t="shared" si="22"/>
        <v/>
      </c>
      <c r="AI86" s="21"/>
      <c r="AJ86" s="23"/>
      <c r="AK86" s="21"/>
      <c r="AL86" s="23"/>
      <c r="AM86" s="21"/>
      <c r="AN86" s="23"/>
      <c r="AO86" s="21"/>
      <c r="AP86" s="23"/>
      <c r="AQ86" s="21"/>
      <c r="AR86" s="23"/>
      <c r="AS86" s="23"/>
      <c r="AT86" s="23"/>
      <c r="AU86" s="21"/>
      <c r="AV86" s="23"/>
      <c r="AW86" s="324"/>
    </row>
    <row r="87" spans="1:49" s="31" customFormat="1" x14ac:dyDescent="0.3">
      <c r="A87" s="29" t="str">
        <f t="shared" si="15"/>
        <v/>
      </c>
      <c r="B87" s="29" t="str">
        <f>IF(A87="","",(COUNTIF($A$10:A87,A87))/100)</f>
        <v/>
      </c>
      <c r="C87" s="29" t="str">
        <f t="shared" si="11"/>
        <v/>
      </c>
      <c r="D87" s="34">
        <v>74</v>
      </c>
      <c r="E87" s="3"/>
      <c r="F87" s="3"/>
      <c r="G87" s="3"/>
      <c r="H87" s="4"/>
      <c r="I87" s="4"/>
      <c r="J87" s="15" t="str">
        <f t="shared" si="16"/>
        <v/>
      </c>
      <c r="K87" s="17" t="str">
        <f t="shared" si="17"/>
        <v/>
      </c>
      <c r="L87" s="3"/>
      <c r="M87" s="3"/>
      <c r="N87" s="3"/>
      <c r="O87" s="3"/>
      <c r="P87" s="3"/>
      <c r="Q87" s="3"/>
      <c r="R87" s="3"/>
      <c r="S87" s="3"/>
      <c r="T87" s="16">
        <f t="shared" si="18"/>
        <v>0</v>
      </c>
      <c r="U87" s="16"/>
      <c r="V87" s="3"/>
      <c r="W87" s="16"/>
      <c r="X87" s="3"/>
      <c r="Y87" s="3"/>
      <c r="Z87" s="3"/>
      <c r="AA87" s="3"/>
      <c r="AB87" s="3"/>
      <c r="AC87" s="3"/>
      <c r="AD87" s="3"/>
      <c r="AE87" s="15" t="str">
        <f t="shared" si="19"/>
        <v/>
      </c>
      <c r="AF87" s="15" t="str">
        <f t="shared" si="20"/>
        <v/>
      </c>
      <c r="AG87" s="15" t="str">
        <f t="shared" si="21"/>
        <v/>
      </c>
      <c r="AH87" s="17" t="str">
        <f t="shared" si="22"/>
        <v/>
      </c>
      <c r="AI87" s="21"/>
      <c r="AJ87" s="23"/>
      <c r="AK87" s="21"/>
      <c r="AL87" s="23"/>
      <c r="AM87" s="21"/>
      <c r="AN87" s="23"/>
      <c r="AO87" s="21"/>
      <c r="AP87" s="23"/>
      <c r="AQ87" s="21"/>
      <c r="AR87" s="23"/>
      <c r="AS87" s="23"/>
      <c r="AT87" s="23"/>
      <c r="AU87" s="21"/>
      <c r="AV87" s="23"/>
      <c r="AW87" s="324"/>
    </row>
    <row r="88" spans="1:49" s="31" customFormat="1" x14ac:dyDescent="0.3">
      <c r="A88" s="29" t="str">
        <f t="shared" si="15"/>
        <v/>
      </c>
      <c r="B88" s="29" t="str">
        <f>IF(A88="","",(COUNTIF($A$10:A88,A88))/100)</f>
        <v/>
      </c>
      <c r="C88" s="29" t="str">
        <f t="shared" si="11"/>
        <v/>
      </c>
      <c r="D88" s="34">
        <v>75</v>
      </c>
      <c r="E88" s="3"/>
      <c r="F88" s="3"/>
      <c r="G88" s="3"/>
      <c r="H88" s="4"/>
      <c r="I88" s="4"/>
      <c r="J88" s="15" t="str">
        <f t="shared" si="16"/>
        <v/>
      </c>
      <c r="K88" s="17" t="str">
        <f t="shared" si="17"/>
        <v/>
      </c>
      <c r="L88" s="3"/>
      <c r="M88" s="3"/>
      <c r="N88" s="3"/>
      <c r="O88" s="3"/>
      <c r="P88" s="3"/>
      <c r="Q88" s="3"/>
      <c r="R88" s="3"/>
      <c r="S88" s="3"/>
      <c r="T88" s="16">
        <f t="shared" si="18"/>
        <v>0</v>
      </c>
      <c r="U88" s="16"/>
      <c r="V88" s="3"/>
      <c r="W88" s="16"/>
      <c r="X88" s="3"/>
      <c r="Y88" s="3"/>
      <c r="Z88" s="3"/>
      <c r="AA88" s="3"/>
      <c r="AB88" s="3"/>
      <c r="AC88" s="3"/>
      <c r="AD88" s="3"/>
      <c r="AE88" s="15" t="str">
        <f t="shared" si="19"/>
        <v/>
      </c>
      <c r="AF88" s="15" t="str">
        <f t="shared" si="20"/>
        <v/>
      </c>
      <c r="AG88" s="15" t="str">
        <f t="shared" si="21"/>
        <v/>
      </c>
      <c r="AH88" s="17" t="str">
        <f t="shared" si="22"/>
        <v/>
      </c>
      <c r="AI88" s="21"/>
      <c r="AJ88" s="23"/>
      <c r="AK88" s="21"/>
      <c r="AL88" s="23"/>
      <c r="AM88" s="21"/>
      <c r="AN88" s="23"/>
      <c r="AO88" s="21"/>
      <c r="AP88" s="23"/>
      <c r="AQ88" s="21"/>
      <c r="AR88" s="23"/>
      <c r="AS88" s="23"/>
      <c r="AT88" s="23"/>
      <c r="AU88" s="21"/>
      <c r="AV88" s="23"/>
      <c r="AW88" s="324"/>
    </row>
    <row r="89" spans="1:49" s="31" customFormat="1" x14ac:dyDescent="0.3">
      <c r="A89" s="29" t="str">
        <f t="shared" si="15"/>
        <v/>
      </c>
      <c r="B89" s="29" t="str">
        <f>IF(A89="","",(COUNTIF($A$10:A89,A89))/100)</f>
        <v/>
      </c>
      <c r="C89" s="29" t="str">
        <f t="shared" si="11"/>
        <v/>
      </c>
      <c r="D89" s="34">
        <v>76</v>
      </c>
      <c r="E89" s="3"/>
      <c r="F89" s="3"/>
      <c r="G89" s="3"/>
      <c r="H89" s="4"/>
      <c r="I89" s="4"/>
      <c r="J89" s="15" t="str">
        <f t="shared" si="16"/>
        <v/>
      </c>
      <c r="K89" s="17" t="str">
        <f t="shared" si="17"/>
        <v/>
      </c>
      <c r="L89" s="3"/>
      <c r="M89" s="3"/>
      <c r="N89" s="3"/>
      <c r="O89" s="3"/>
      <c r="P89" s="3"/>
      <c r="Q89" s="3"/>
      <c r="R89" s="3"/>
      <c r="S89" s="3"/>
      <c r="T89" s="16">
        <f t="shared" si="18"/>
        <v>0</v>
      </c>
      <c r="U89" s="16"/>
      <c r="V89" s="3"/>
      <c r="W89" s="16"/>
      <c r="X89" s="3"/>
      <c r="Y89" s="3"/>
      <c r="Z89" s="3"/>
      <c r="AA89" s="3"/>
      <c r="AB89" s="3"/>
      <c r="AC89" s="3"/>
      <c r="AD89" s="3"/>
      <c r="AE89" s="15" t="str">
        <f t="shared" si="19"/>
        <v/>
      </c>
      <c r="AF89" s="15" t="str">
        <f t="shared" si="20"/>
        <v/>
      </c>
      <c r="AG89" s="15" t="str">
        <f t="shared" si="21"/>
        <v/>
      </c>
      <c r="AH89" s="17" t="str">
        <f t="shared" si="22"/>
        <v/>
      </c>
      <c r="AI89" s="21"/>
      <c r="AJ89" s="23"/>
      <c r="AK89" s="21"/>
      <c r="AL89" s="23"/>
      <c r="AM89" s="21"/>
      <c r="AN89" s="23"/>
      <c r="AO89" s="21"/>
      <c r="AP89" s="23"/>
      <c r="AQ89" s="21"/>
      <c r="AR89" s="23"/>
      <c r="AS89" s="23"/>
      <c r="AT89" s="23"/>
      <c r="AU89" s="21"/>
      <c r="AV89" s="23"/>
      <c r="AW89" s="324"/>
    </row>
    <row r="90" spans="1:49" s="31" customFormat="1" x14ac:dyDescent="0.3">
      <c r="A90" s="29" t="str">
        <f t="shared" si="15"/>
        <v/>
      </c>
      <c r="B90" s="29" t="str">
        <f>IF(A90="","",(COUNTIF($A$10:A90,A90))/100)</f>
        <v/>
      </c>
      <c r="C90" s="29" t="str">
        <f t="shared" si="11"/>
        <v/>
      </c>
      <c r="D90" s="34">
        <v>77</v>
      </c>
      <c r="E90" s="3"/>
      <c r="F90" s="3"/>
      <c r="G90" s="3"/>
      <c r="H90" s="4"/>
      <c r="I90" s="4"/>
      <c r="J90" s="15" t="str">
        <f t="shared" si="16"/>
        <v/>
      </c>
      <c r="K90" s="17" t="str">
        <f t="shared" si="17"/>
        <v/>
      </c>
      <c r="L90" s="3"/>
      <c r="M90" s="3"/>
      <c r="N90" s="3"/>
      <c r="O90" s="3"/>
      <c r="P90" s="3"/>
      <c r="Q90" s="3"/>
      <c r="R90" s="3"/>
      <c r="S90" s="3"/>
      <c r="T90" s="16">
        <f t="shared" si="18"/>
        <v>0</v>
      </c>
      <c r="U90" s="16"/>
      <c r="V90" s="3"/>
      <c r="W90" s="16"/>
      <c r="X90" s="3"/>
      <c r="Y90" s="3"/>
      <c r="Z90" s="3"/>
      <c r="AA90" s="3"/>
      <c r="AB90" s="3"/>
      <c r="AC90" s="3"/>
      <c r="AD90" s="3"/>
      <c r="AE90" s="15" t="str">
        <f t="shared" si="19"/>
        <v/>
      </c>
      <c r="AF90" s="15" t="str">
        <f t="shared" si="20"/>
        <v/>
      </c>
      <c r="AG90" s="15" t="str">
        <f t="shared" si="21"/>
        <v/>
      </c>
      <c r="AH90" s="17" t="str">
        <f t="shared" si="22"/>
        <v/>
      </c>
      <c r="AI90" s="21"/>
      <c r="AJ90" s="23"/>
      <c r="AK90" s="21"/>
      <c r="AL90" s="23"/>
      <c r="AM90" s="21"/>
      <c r="AN90" s="23"/>
      <c r="AO90" s="21"/>
      <c r="AP90" s="23"/>
      <c r="AQ90" s="21"/>
      <c r="AR90" s="23"/>
      <c r="AS90" s="23"/>
      <c r="AT90" s="23"/>
      <c r="AU90" s="21"/>
      <c r="AV90" s="23"/>
      <c r="AW90" s="324"/>
    </row>
    <row r="91" spans="1:49" s="31" customFormat="1" x14ac:dyDescent="0.3">
      <c r="A91" s="29" t="str">
        <f t="shared" si="15"/>
        <v/>
      </c>
      <c r="B91" s="29" t="str">
        <f>IF(A91="","",(COUNTIF($A$10:A91,A91))/100)</f>
        <v/>
      </c>
      <c r="C91" s="29" t="str">
        <f t="shared" si="11"/>
        <v/>
      </c>
      <c r="D91" s="34">
        <v>78</v>
      </c>
      <c r="E91" s="3"/>
      <c r="F91" s="3"/>
      <c r="G91" s="3"/>
      <c r="H91" s="4"/>
      <c r="I91" s="4"/>
      <c r="J91" s="15" t="str">
        <f t="shared" si="16"/>
        <v/>
      </c>
      <c r="K91" s="17" t="str">
        <f t="shared" si="17"/>
        <v/>
      </c>
      <c r="L91" s="3"/>
      <c r="M91" s="3"/>
      <c r="N91" s="3"/>
      <c r="O91" s="3"/>
      <c r="P91" s="3"/>
      <c r="Q91" s="3"/>
      <c r="R91" s="3"/>
      <c r="S91" s="3"/>
      <c r="T91" s="16">
        <f t="shared" si="18"/>
        <v>0</v>
      </c>
      <c r="U91" s="16"/>
      <c r="V91" s="3"/>
      <c r="W91" s="16"/>
      <c r="X91" s="3"/>
      <c r="Y91" s="3"/>
      <c r="Z91" s="3"/>
      <c r="AA91" s="3"/>
      <c r="AB91" s="3"/>
      <c r="AC91" s="3"/>
      <c r="AD91" s="3"/>
      <c r="AE91" s="15" t="str">
        <f t="shared" si="19"/>
        <v/>
      </c>
      <c r="AF91" s="15" t="str">
        <f t="shared" si="20"/>
        <v/>
      </c>
      <c r="AG91" s="15" t="str">
        <f t="shared" si="21"/>
        <v/>
      </c>
      <c r="AH91" s="17" t="str">
        <f t="shared" si="22"/>
        <v/>
      </c>
      <c r="AI91" s="21"/>
      <c r="AJ91" s="23"/>
      <c r="AK91" s="21"/>
      <c r="AL91" s="23"/>
      <c r="AM91" s="21"/>
      <c r="AN91" s="23"/>
      <c r="AO91" s="21"/>
      <c r="AP91" s="23"/>
      <c r="AQ91" s="21"/>
      <c r="AR91" s="23"/>
      <c r="AS91" s="23"/>
      <c r="AT91" s="23"/>
      <c r="AU91" s="21"/>
      <c r="AV91" s="23"/>
      <c r="AW91" s="324"/>
    </row>
    <row r="92" spans="1:49" s="31" customFormat="1" x14ac:dyDescent="0.3">
      <c r="A92" s="29" t="str">
        <f t="shared" si="15"/>
        <v/>
      </c>
      <c r="B92" s="29" t="str">
        <f>IF(A92="","",(COUNTIF($A$10:A92,A92))/100)</f>
        <v/>
      </c>
      <c r="C92" s="29" t="str">
        <f t="shared" si="11"/>
        <v/>
      </c>
      <c r="D92" s="34">
        <v>79</v>
      </c>
      <c r="E92" s="3"/>
      <c r="F92" s="3"/>
      <c r="G92" s="3"/>
      <c r="H92" s="4"/>
      <c r="I92" s="4"/>
      <c r="J92" s="15" t="str">
        <f t="shared" si="16"/>
        <v/>
      </c>
      <c r="K92" s="17" t="str">
        <f t="shared" si="17"/>
        <v/>
      </c>
      <c r="L92" s="3"/>
      <c r="M92" s="3"/>
      <c r="N92" s="3"/>
      <c r="O92" s="3"/>
      <c r="P92" s="3"/>
      <c r="Q92" s="3"/>
      <c r="R92" s="3"/>
      <c r="S92" s="3"/>
      <c r="T92" s="16">
        <f t="shared" si="18"/>
        <v>0</v>
      </c>
      <c r="U92" s="16"/>
      <c r="V92" s="3"/>
      <c r="W92" s="16"/>
      <c r="X92" s="3"/>
      <c r="Y92" s="3"/>
      <c r="Z92" s="3"/>
      <c r="AA92" s="3"/>
      <c r="AB92" s="3"/>
      <c r="AC92" s="3"/>
      <c r="AD92" s="3"/>
      <c r="AE92" s="15" t="str">
        <f t="shared" si="19"/>
        <v/>
      </c>
      <c r="AF92" s="15" t="str">
        <f t="shared" si="20"/>
        <v/>
      </c>
      <c r="AG92" s="15" t="str">
        <f t="shared" si="21"/>
        <v/>
      </c>
      <c r="AH92" s="17" t="str">
        <f t="shared" si="22"/>
        <v/>
      </c>
      <c r="AI92" s="21"/>
      <c r="AJ92" s="23"/>
      <c r="AK92" s="21"/>
      <c r="AL92" s="23"/>
      <c r="AM92" s="21"/>
      <c r="AN92" s="23"/>
      <c r="AO92" s="21"/>
      <c r="AP92" s="23"/>
      <c r="AQ92" s="21"/>
      <c r="AR92" s="23"/>
      <c r="AS92" s="23"/>
      <c r="AT92" s="23"/>
      <c r="AU92" s="21"/>
      <c r="AV92" s="23"/>
      <c r="AW92" s="324"/>
    </row>
    <row r="93" spans="1:49" s="31" customFormat="1" x14ac:dyDescent="0.3">
      <c r="A93" s="29" t="str">
        <f t="shared" si="15"/>
        <v/>
      </c>
      <c r="B93" s="29" t="str">
        <f>IF(A93="","",(COUNTIF($A$10:A93,A93))/100)</f>
        <v/>
      </c>
      <c r="C93" s="29" t="str">
        <f t="shared" si="11"/>
        <v/>
      </c>
      <c r="D93" s="34">
        <v>80</v>
      </c>
      <c r="E93" s="3"/>
      <c r="F93" s="3"/>
      <c r="G93" s="3"/>
      <c r="H93" s="4"/>
      <c r="I93" s="4"/>
      <c r="J93" s="15" t="str">
        <f t="shared" si="16"/>
        <v/>
      </c>
      <c r="K93" s="17" t="str">
        <f t="shared" si="17"/>
        <v/>
      </c>
      <c r="L93" s="3"/>
      <c r="M93" s="3"/>
      <c r="N93" s="3"/>
      <c r="O93" s="3"/>
      <c r="P93" s="3"/>
      <c r="Q93" s="3"/>
      <c r="R93" s="3"/>
      <c r="S93" s="3"/>
      <c r="T93" s="16">
        <f t="shared" si="18"/>
        <v>0</v>
      </c>
      <c r="U93" s="16"/>
      <c r="V93" s="3"/>
      <c r="W93" s="16"/>
      <c r="X93" s="3"/>
      <c r="Y93" s="3"/>
      <c r="Z93" s="3"/>
      <c r="AA93" s="3"/>
      <c r="AB93" s="3"/>
      <c r="AC93" s="3"/>
      <c r="AD93" s="3"/>
      <c r="AE93" s="15" t="str">
        <f t="shared" si="19"/>
        <v/>
      </c>
      <c r="AF93" s="15" t="str">
        <f t="shared" si="20"/>
        <v/>
      </c>
      <c r="AG93" s="15" t="str">
        <f t="shared" si="21"/>
        <v/>
      </c>
      <c r="AH93" s="17" t="str">
        <f t="shared" si="22"/>
        <v/>
      </c>
      <c r="AI93" s="21"/>
      <c r="AJ93" s="23"/>
      <c r="AK93" s="21"/>
      <c r="AL93" s="23"/>
      <c r="AM93" s="21"/>
      <c r="AN93" s="23"/>
      <c r="AO93" s="21"/>
      <c r="AP93" s="23"/>
      <c r="AQ93" s="21"/>
      <c r="AR93" s="23"/>
      <c r="AS93" s="23"/>
      <c r="AT93" s="23"/>
      <c r="AU93" s="21"/>
      <c r="AV93" s="23"/>
      <c r="AW93" s="324"/>
    </row>
    <row r="94" spans="1:49" s="31" customFormat="1" x14ac:dyDescent="0.3">
      <c r="A94" s="29" t="str">
        <f t="shared" si="15"/>
        <v/>
      </c>
      <c r="B94" s="29" t="str">
        <f>IF(A94="","",(COUNTIF($A$10:A94,A94))/100)</f>
        <v/>
      </c>
      <c r="C94" s="29" t="str">
        <f t="shared" si="11"/>
        <v/>
      </c>
      <c r="D94" s="34">
        <v>81</v>
      </c>
      <c r="E94" s="3"/>
      <c r="F94" s="3"/>
      <c r="G94" s="3"/>
      <c r="H94" s="4"/>
      <c r="I94" s="4"/>
      <c r="J94" s="15" t="str">
        <f t="shared" si="16"/>
        <v/>
      </c>
      <c r="K94" s="17" t="str">
        <f t="shared" si="17"/>
        <v/>
      </c>
      <c r="L94" s="3"/>
      <c r="M94" s="3"/>
      <c r="N94" s="3"/>
      <c r="O94" s="3"/>
      <c r="P94" s="3"/>
      <c r="Q94" s="3"/>
      <c r="R94" s="3"/>
      <c r="S94" s="3"/>
      <c r="T94" s="16">
        <f t="shared" si="18"/>
        <v>0</v>
      </c>
      <c r="U94" s="16"/>
      <c r="V94" s="3"/>
      <c r="W94" s="16"/>
      <c r="X94" s="3"/>
      <c r="Y94" s="3"/>
      <c r="Z94" s="3"/>
      <c r="AA94" s="3"/>
      <c r="AB94" s="3"/>
      <c r="AC94" s="3"/>
      <c r="AD94" s="3"/>
      <c r="AE94" s="15" t="str">
        <f t="shared" si="19"/>
        <v/>
      </c>
      <c r="AF94" s="15" t="str">
        <f t="shared" si="20"/>
        <v/>
      </c>
      <c r="AG94" s="15" t="str">
        <f t="shared" si="21"/>
        <v/>
      </c>
      <c r="AH94" s="17" t="str">
        <f t="shared" si="22"/>
        <v/>
      </c>
      <c r="AI94" s="21"/>
      <c r="AJ94" s="23"/>
      <c r="AK94" s="21"/>
      <c r="AL94" s="23"/>
      <c r="AM94" s="21"/>
      <c r="AN94" s="23"/>
      <c r="AO94" s="21"/>
      <c r="AP94" s="23"/>
      <c r="AQ94" s="21"/>
      <c r="AR94" s="23"/>
      <c r="AS94" s="23"/>
      <c r="AT94" s="23"/>
      <c r="AU94" s="21"/>
      <c r="AV94" s="23"/>
      <c r="AW94" s="324"/>
    </row>
    <row r="95" spans="1:49" s="31" customFormat="1" x14ac:dyDescent="0.3">
      <c r="A95" s="29" t="str">
        <f t="shared" si="15"/>
        <v/>
      </c>
      <c r="B95" s="29" t="str">
        <f>IF(A95="","",(COUNTIF($A$10:A95,A95))/100)</f>
        <v/>
      </c>
      <c r="C95" s="29" t="str">
        <f t="shared" ref="C95:C113" si="23">IFERROR(A95+B95,"")</f>
        <v/>
      </c>
      <c r="D95" s="34">
        <v>82</v>
      </c>
      <c r="E95" s="3"/>
      <c r="F95" s="3"/>
      <c r="G95" s="3"/>
      <c r="H95" s="4"/>
      <c r="I95" s="4"/>
      <c r="J95" s="15" t="str">
        <f t="shared" si="16"/>
        <v/>
      </c>
      <c r="K95" s="17" t="str">
        <f t="shared" si="17"/>
        <v/>
      </c>
      <c r="L95" s="3"/>
      <c r="M95" s="3"/>
      <c r="N95" s="3"/>
      <c r="O95" s="3"/>
      <c r="P95" s="3"/>
      <c r="Q95" s="3"/>
      <c r="R95" s="3"/>
      <c r="S95" s="3"/>
      <c r="T95" s="16">
        <f t="shared" si="18"/>
        <v>0</v>
      </c>
      <c r="U95" s="16"/>
      <c r="V95" s="3"/>
      <c r="W95" s="16"/>
      <c r="X95" s="3"/>
      <c r="Y95" s="3"/>
      <c r="Z95" s="3"/>
      <c r="AA95" s="3"/>
      <c r="AB95" s="3"/>
      <c r="AC95" s="3"/>
      <c r="AD95" s="3"/>
      <c r="AE95" s="15" t="str">
        <f t="shared" si="19"/>
        <v/>
      </c>
      <c r="AF95" s="15" t="str">
        <f t="shared" si="20"/>
        <v/>
      </c>
      <c r="AG95" s="15" t="str">
        <f t="shared" si="21"/>
        <v/>
      </c>
      <c r="AH95" s="17" t="str">
        <f t="shared" si="22"/>
        <v/>
      </c>
      <c r="AI95" s="21"/>
      <c r="AJ95" s="23"/>
      <c r="AK95" s="21"/>
      <c r="AL95" s="23"/>
      <c r="AM95" s="21"/>
      <c r="AN95" s="23"/>
      <c r="AO95" s="21"/>
      <c r="AP95" s="23"/>
      <c r="AQ95" s="21"/>
      <c r="AR95" s="23"/>
      <c r="AS95" s="23"/>
      <c r="AT95" s="23"/>
      <c r="AU95" s="21"/>
      <c r="AV95" s="23"/>
      <c r="AW95" s="324"/>
    </row>
    <row r="96" spans="1:49" s="31" customFormat="1" x14ac:dyDescent="0.3">
      <c r="A96" s="29" t="str">
        <f t="shared" si="15"/>
        <v/>
      </c>
      <c r="B96" s="29" t="str">
        <f>IF(A96="","",(COUNTIF($A$10:A96,A96))/100)</f>
        <v/>
      </c>
      <c r="C96" s="29" t="str">
        <f t="shared" si="23"/>
        <v/>
      </c>
      <c r="D96" s="34">
        <v>83</v>
      </c>
      <c r="E96" s="3"/>
      <c r="F96" s="3"/>
      <c r="G96" s="3"/>
      <c r="H96" s="4"/>
      <c r="I96" s="4"/>
      <c r="J96" s="15" t="str">
        <f t="shared" si="16"/>
        <v/>
      </c>
      <c r="K96" s="17" t="str">
        <f t="shared" si="17"/>
        <v/>
      </c>
      <c r="L96" s="3"/>
      <c r="M96" s="3"/>
      <c r="N96" s="3"/>
      <c r="O96" s="3"/>
      <c r="P96" s="3"/>
      <c r="Q96" s="3"/>
      <c r="R96" s="3"/>
      <c r="S96" s="3"/>
      <c r="T96" s="16">
        <f t="shared" si="18"/>
        <v>0</v>
      </c>
      <c r="U96" s="16"/>
      <c r="V96" s="3"/>
      <c r="W96" s="16"/>
      <c r="X96" s="3"/>
      <c r="Y96" s="3"/>
      <c r="Z96" s="3"/>
      <c r="AA96" s="3"/>
      <c r="AB96" s="3"/>
      <c r="AC96" s="3"/>
      <c r="AD96" s="3"/>
      <c r="AE96" s="15" t="str">
        <f t="shared" si="19"/>
        <v/>
      </c>
      <c r="AF96" s="15" t="str">
        <f t="shared" si="20"/>
        <v/>
      </c>
      <c r="AG96" s="15" t="str">
        <f t="shared" si="21"/>
        <v/>
      </c>
      <c r="AH96" s="17" t="str">
        <f t="shared" si="22"/>
        <v/>
      </c>
      <c r="AI96" s="21"/>
      <c r="AJ96" s="23"/>
      <c r="AK96" s="21"/>
      <c r="AL96" s="23"/>
      <c r="AM96" s="21"/>
      <c r="AN96" s="23"/>
      <c r="AO96" s="21"/>
      <c r="AP96" s="23"/>
      <c r="AQ96" s="21"/>
      <c r="AR96" s="23"/>
      <c r="AS96" s="23"/>
      <c r="AT96" s="23"/>
      <c r="AU96" s="21"/>
      <c r="AV96" s="23"/>
      <c r="AW96" s="324"/>
    </row>
    <row r="97" spans="1:49" s="31" customFormat="1" x14ac:dyDescent="0.3">
      <c r="A97" s="29" t="str">
        <f t="shared" si="15"/>
        <v/>
      </c>
      <c r="B97" s="29" t="str">
        <f>IF(A97="","",(COUNTIF($A$10:A97,A97))/100)</f>
        <v/>
      </c>
      <c r="C97" s="29" t="str">
        <f t="shared" si="23"/>
        <v/>
      </c>
      <c r="D97" s="34">
        <v>84</v>
      </c>
      <c r="E97" s="3"/>
      <c r="F97" s="3"/>
      <c r="G97" s="3"/>
      <c r="H97" s="4"/>
      <c r="I97" s="4"/>
      <c r="J97" s="15" t="str">
        <f t="shared" si="16"/>
        <v/>
      </c>
      <c r="K97" s="17" t="str">
        <f t="shared" si="17"/>
        <v/>
      </c>
      <c r="L97" s="3"/>
      <c r="M97" s="3"/>
      <c r="N97" s="3"/>
      <c r="O97" s="3"/>
      <c r="P97" s="3"/>
      <c r="Q97" s="3"/>
      <c r="R97" s="3"/>
      <c r="S97" s="3"/>
      <c r="T97" s="16">
        <f t="shared" si="18"/>
        <v>0</v>
      </c>
      <c r="U97" s="16"/>
      <c r="V97" s="3"/>
      <c r="W97" s="16"/>
      <c r="X97" s="3"/>
      <c r="Y97" s="3"/>
      <c r="Z97" s="3"/>
      <c r="AA97" s="3"/>
      <c r="AB97" s="3"/>
      <c r="AC97" s="3"/>
      <c r="AD97" s="3"/>
      <c r="AE97" s="15" t="str">
        <f t="shared" si="19"/>
        <v/>
      </c>
      <c r="AF97" s="15" t="str">
        <f t="shared" si="20"/>
        <v/>
      </c>
      <c r="AG97" s="15" t="str">
        <f t="shared" si="21"/>
        <v/>
      </c>
      <c r="AH97" s="17" t="str">
        <f t="shared" si="22"/>
        <v/>
      </c>
      <c r="AI97" s="21"/>
      <c r="AJ97" s="23"/>
      <c r="AK97" s="21"/>
      <c r="AL97" s="23"/>
      <c r="AM97" s="21"/>
      <c r="AN97" s="23"/>
      <c r="AO97" s="21"/>
      <c r="AP97" s="23"/>
      <c r="AQ97" s="21"/>
      <c r="AR97" s="23"/>
      <c r="AS97" s="23"/>
      <c r="AT97" s="23"/>
      <c r="AU97" s="21"/>
      <c r="AV97" s="23"/>
      <c r="AW97" s="324"/>
    </row>
    <row r="98" spans="1:49" s="31" customFormat="1" x14ac:dyDescent="0.3">
      <c r="A98" s="29" t="str">
        <f t="shared" si="15"/>
        <v/>
      </c>
      <c r="B98" s="29" t="str">
        <f>IF(A98="","",(COUNTIF($A$10:A98,A98))/100)</f>
        <v/>
      </c>
      <c r="C98" s="29" t="str">
        <f t="shared" si="23"/>
        <v/>
      </c>
      <c r="D98" s="34">
        <v>85</v>
      </c>
      <c r="E98" s="3"/>
      <c r="F98" s="3"/>
      <c r="G98" s="3"/>
      <c r="H98" s="4"/>
      <c r="I98" s="4"/>
      <c r="J98" s="15" t="str">
        <f t="shared" si="16"/>
        <v/>
      </c>
      <c r="K98" s="17" t="str">
        <f t="shared" si="17"/>
        <v/>
      </c>
      <c r="L98" s="3"/>
      <c r="M98" s="3"/>
      <c r="N98" s="3"/>
      <c r="O98" s="3"/>
      <c r="P98" s="3"/>
      <c r="Q98" s="3"/>
      <c r="R98" s="3"/>
      <c r="S98" s="3"/>
      <c r="T98" s="16">
        <f t="shared" si="18"/>
        <v>0</v>
      </c>
      <c r="U98" s="16"/>
      <c r="V98" s="3"/>
      <c r="W98" s="16"/>
      <c r="X98" s="3"/>
      <c r="Y98" s="3"/>
      <c r="Z98" s="3"/>
      <c r="AA98" s="3"/>
      <c r="AB98" s="3"/>
      <c r="AC98" s="3"/>
      <c r="AD98" s="3"/>
      <c r="AE98" s="15" t="str">
        <f t="shared" si="19"/>
        <v/>
      </c>
      <c r="AF98" s="15" t="str">
        <f t="shared" si="20"/>
        <v/>
      </c>
      <c r="AG98" s="15" t="str">
        <f t="shared" si="21"/>
        <v/>
      </c>
      <c r="AH98" s="17" t="str">
        <f t="shared" si="22"/>
        <v/>
      </c>
      <c r="AI98" s="21"/>
      <c r="AJ98" s="23"/>
      <c r="AK98" s="21"/>
      <c r="AL98" s="23"/>
      <c r="AM98" s="21"/>
      <c r="AN98" s="23"/>
      <c r="AO98" s="21"/>
      <c r="AP98" s="23"/>
      <c r="AQ98" s="21"/>
      <c r="AR98" s="23"/>
      <c r="AS98" s="23"/>
      <c r="AT98" s="23"/>
      <c r="AU98" s="21"/>
      <c r="AV98" s="23"/>
      <c r="AW98" s="324"/>
    </row>
    <row r="99" spans="1:49" s="31" customFormat="1" x14ac:dyDescent="0.3">
      <c r="A99" s="29" t="str">
        <f t="shared" si="15"/>
        <v/>
      </c>
      <c r="B99" s="29" t="str">
        <f>IF(A99="","",(COUNTIF($A$10:A99,A99))/100)</f>
        <v/>
      </c>
      <c r="C99" s="29" t="str">
        <f t="shared" si="23"/>
        <v/>
      </c>
      <c r="D99" s="34">
        <v>86</v>
      </c>
      <c r="E99" s="3"/>
      <c r="F99" s="3"/>
      <c r="G99" s="3"/>
      <c r="H99" s="4"/>
      <c r="I99" s="4"/>
      <c r="J99" s="15" t="str">
        <f t="shared" si="16"/>
        <v/>
      </c>
      <c r="K99" s="17" t="str">
        <f t="shared" si="17"/>
        <v/>
      </c>
      <c r="L99" s="3"/>
      <c r="M99" s="3"/>
      <c r="N99" s="3"/>
      <c r="O99" s="3"/>
      <c r="P99" s="3"/>
      <c r="Q99" s="3"/>
      <c r="R99" s="3"/>
      <c r="S99" s="3"/>
      <c r="T99" s="16">
        <f t="shared" si="18"/>
        <v>0</v>
      </c>
      <c r="U99" s="16"/>
      <c r="V99" s="3"/>
      <c r="W99" s="16"/>
      <c r="X99" s="3"/>
      <c r="Y99" s="3"/>
      <c r="Z99" s="3"/>
      <c r="AA99" s="3"/>
      <c r="AB99" s="3"/>
      <c r="AC99" s="3"/>
      <c r="AD99" s="3"/>
      <c r="AE99" s="15" t="str">
        <f t="shared" si="19"/>
        <v/>
      </c>
      <c r="AF99" s="15" t="str">
        <f t="shared" si="20"/>
        <v/>
      </c>
      <c r="AG99" s="15" t="str">
        <f t="shared" si="21"/>
        <v/>
      </c>
      <c r="AH99" s="17" t="str">
        <f t="shared" si="22"/>
        <v/>
      </c>
      <c r="AI99" s="21"/>
      <c r="AJ99" s="23"/>
      <c r="AK99" s="21"/>
      <c r="AL99" s="23"/>
      <c r="AM99" s="21"/>
      <c r="AN99" s="23"/>
      <c r="AO99" s="21"/>
      <c r="AP99" s="23"/>
      <c r="AQ99" s="21"/>
      <c r="AR99" s="23"/>
      <c r="AS99" s="23"/>
      <c r="AT99" s="23"/>
      <c r="AU99" s="21"/>
      <c r="AV99" s="23"/>
      <c r="AW99" s="324"/>
    </row>
    <row r="100" spans="1:49" s="31" customFormat="1" x14ac:dyDescent="0.3">
      <c r="A100" s="29" t="str">
        <f t="shared" si="15"/>
        <v/>
      </c>
      <c r="B100" s="29" t="str">
        <f>IF(A100="","",(COUNTIF($A$10:A100,A100))/100)</f>
        <v/>
      </c>
      <c r="C100" s="29" t="str">
        <f t="shared" si="23"/>
        <v/>
      </c>
      <c r="D100" s="34">
        <v>87</v>
      </c>
      <c r="E100" s="3"/>
      <c r="F100" s="3"/>
      <c r="G100" s="3"/>
      <c r="H100" s="4"/>
      <c r="I100" s="4"/>
      <c r="J100" s="15" t="str">
        <f t="shared" si="16"/>
        <v/>
      </c>
      <c r="K100" s="17" t="str">
        <f t="shared" si="17"/>
        <v/>
      </c>
      <c r="L100" s="3"/>
      <c r="M100" s="3"/>
      <c r="N100" s="3"/>
      <c r="O100" s="3"/>
      <c r="P100" s="3"/>
      <c r="Q100" s="3"/>
      <c r="R100" s="3"/>
      <c r="S100" s="3"/>
      <c r="T100" s="16">
        <f t="shared" si="18"/>
        <v>0</v>
      </c>
      <c r="U100" s="16"/>
      <c r="V100" s="3"/>
      <c r="W100" s="16"/>
      <c r="X100" s="3"/>
      <c r="Y100" s="3"/>
      <c r="Z100" s="3"/>
      <c r="AA100" s="3"/>
      <c r="AB100" s="3"/>
      <c r="AC100" s="3"/>
      <c r="AD100" s="3"/>
      <c r="AE100" s="15" t="str">
        <f t="shared" si="19"/>
        <v/>
      </c>
      <c r="AF100" s="15" t="str">
        <f t="shared" si="20"/>
        <v/>
      </c>
      <c r="AG100" s="15" t="str">
        <f t="shared" si="21"/>
        <v/>
      </c>
      <c r="AH100" s="17" t="str">
        <f t="shared" si="22"/>
        <v/>
      </c>
      <c r="AI100" s="21"/>
      <c r="AJ100" s="23"/>
      <c r="AK100" s="21"/>
      <c r="AL100" s="23"/>
      <c r="AM100" s="21"/>
      <c r="AN100" s="23"/>
      <c r="AO100" s="21"/>
      <c r="AP100" s="23"/>
      <c r="AQ100" s="21"/>
      <c r="AR100" s="23"/>
      <c r="AS100" s="23"/>
      <c r="AT100" s="23"/>
      <c r="AU100" s="21"/>
      <c r="AV100" s="23"/>
      <c r="AW100" s="324"/>
    </row>
    <row r="101" spans="1:49" s="31" customFormat="1" x14ac:dyDescent="0.3">
      <c r="A101" s="29" t="str">
        <f t="shared" si="15"/>
        <v/>
      </c>
      <c r="B101" s="29" t="str">
        <f>IF(A101="","",(COUNTIF($A$10:A101,A101))/100)</f>
        <v/>
      </c>
      <c r="C101" s="29" t="str">
        <f t="shared" si="23"/>
        <v/>
      </c>
      <c r="D101" s="34">
        <v>88</v>
      </c>
      <c r="E101" s="3"/>
      <c r="F101" s="3"/>
      <c r="G101" s="3"/>
      <c r="H101" s="4"/>
      <c r="I101" s="4"/>
      <c r="J101" s="15" t="str">
        <f t="shared" si="16"/>
        <v/>
      </c>
      <c r="K101" s="17" t="str">
        <f t="shared" si="17"/>
        <v/>
      </c>
      <c r="L101" s="3"/>
      <c r="M101" s="3"/>
      <c r="N101" s="3"/>
      <c r="O101" s="3"/>
      <c r="P101" s="3"/>
      <c r="Q101" s="3"/>
      <c r="R101" s="3"/>
      <c r="S101" s="3"/>
      <c r="T101" s="16">
        <f t="shared" si="18"/>
        <v>0</v>
      </c>
      <c r="U101" s="16"/>
      <c r="V101" s="3"/>
      <c r="W101" s="16"/>
      <c r="X101" s="3"/>
      <c r="Y101" s="3"/>
      <c r="Z101" s="3"/>
      <c r="AA101" s="3"/>
      <c r="AB101" s="3"/>
      <c r="AC101" s="3"/>
      <c r="AD101" s="3"/>
      <c r="AE101" s="15" t="str">
        <f t="shared" si="19"/>
        <v/>
      </c>
      <c r="AF101" s="15" t="str">
        <f t="shared" si="20"/>
        <v/>
      </c>
      <c r="AG101" s="15" t="str">
        <f t="shared" si="21"/>
        <v/>
      </c>
      <c r="AH101" s="17" t="str">
        <f t="shared" si="22"/>
        <v/>
      </c>
      <c r="AI101" s="21"/>
      <c r="AJ101" s="23"/>
      <c r="AK101" s="21"/>
      <c r="AL101" s="23"/>
      <c r="AM101" s="21"/>
      <c r="AN101" s="23"/>
      <c r="AO101" s="21"/>
      <c r="AP101" s="23"/>
      <c r="AQ101" s="21"/>
      <c r="AR101" s="23"/>
      <c r="AS101" s="23"/>
      <c r="AT101" s="23"/>
      <c r="AU101" s="21"/>
      <c r="AV101" s="23"/>
      <c r="AW101" s="324"/>
    </row>
    <row r="102" spans="1:49" s="31" customFormat="1" x14ac:dyDescent="0.3">
      <c r="A102" s="29" t="str">
        <f t="shared" si="15"/>
        <v/>
      </c>
      <c r="B102" s="29" t="str">
        <f>IF(A102="","",(COUNTIF($A$10:A102,A102))/100)</f>
        <v/>
      </c>
      <c r="C102" s="29" t="str">
        <f t="shared" si="23"/>
        <v/>
      </c>
      <c r="D102" s="34">
        <v>89</v>
      </c>
      <c r="E102" s="3"/>
      <c r="F102" s="3"/>
      <c r="G102" s="3"/>
      <c r="H102" s="4"/>
      <c r="I102" s="4"/>
      <c r="J102" s="15" t="str">
        <f t="shared" si="16"/>
        <v/>
      </c>
      <c r="K102" s="17" t="str">
        <f t="shared" si="17"/>
        <v/>
      </c>
      <c r="L102" s="3"/>
      <c r="M102" s="3"/>
      <c r="N102" s="3"/>
      <c r="O102" s="3"/>
      <c r="P102" s="3"/>
      <c r="Q102" s="3"/>
      <c r="R102" s="3"/>
      <c r="S102" s="3"/>
      <c r="T102" s="16">
        <f t="shared" si="18"/>
        <v>0</v>
      </c>
      <c r="U102" s="16"/>
      <c r="V102" s="3"/>
      <c r="W102" s="16"/>
      <c r="X102" s="3"/>
      <c r="Y102" s="3"/>
      <c r="Z102" s="3"/>
      <c r="AA102" s="3"/>
      <c r="AB102" s="3"/>
      <c r="AC102" s="3"/>
      <c r="AD102" s="3"/>
      <c r="AE102" s="15" t="str">
        <f t="shared" si="19"/>
        <v/>
      </c>
      <c r="AF102" s="15" t="str">
        <f t="shared" si="20"/>
        <v/>
      </c>
      <c r="AG102" s="15" t="str">
        <f t="shared" si="21"/>
        <v/>
      </c>
      <c r="AH102" s="17" t="str">
        <f t="shared" si="22"/>
        <v/>
      </c>
      <c r="AI102" s="21"/>
      <c r="AJ102" s="23"/>
      <c r="AK102" s="21"/>
      <c r="AL102" s="23"/>
      <c r="AM102" s="21"/>
      <c r="AN102" s="23"/>
      <c r="AO102" s="21"/>
      <c r="AP102" s="23"/>
      <c r="AQ102" s="21"/>
      <c r="AR102" s="23"/>
      <c r="AS102" s="23"/>
      <c r="AT102" s="23"/>
      <c r="AU102" s="21"/>
      <c r="AV102" s="23"/>
      <c r="AW102" s="324"/>
    </row>
    <row r="103" spans="1:49" s="31" customFormat="1" x14ac:dyDescent="0.3">
      <c r="A103" s="29" t="str">
        <f t="shared" si="15"/>
        <v/>
      </c>
      <c r="B103" s="29" t="str">
        <f>IF(A103="","",(COUNTIF($A$10:A103,A103))/100)</f>
        <v/>
      </c>
      <c r="C103" s="29" t="str">
        <f t="shared" si="23"/>
        <v/>
      </c>
      <c r="D103" s="34">
        <v>90</v>
      </c>
      <c r="E103" s="3"/>
      <c r="F103" s="3"/>
      <c r="G103" s="3"/>
      <c r="H103" s="4"/>
      <c r="I103" s="4"/>
      <c r="J103" s="15" t="str">
        <f t="shared" si="16"/>
        <v/>
      </c>
      <c r="K103" s="17" t="str">
        <f t="shared" si="17"/>
        <v/>
      </c>
      <c r="L103" s="3"/>
      <c r="M103" s="3"/>
      <c r="N103" s="3"/>
      <c r="O103" s="3"/>
      <c r="P103" s="3"/>
      <c r="Q103" s="3"/>
      <c r="R103" s="3"/>
      <c r="S103" s="3"/>
      <c r="T103" s="16">
        <f t="shared" si="18"/>
        <v>0</v>
      </c>
      <c r="U103" s="16"/>
      <c r="V103" s="3"/>
      <c r="W103" s="16"/>
      <c r="X103" s="3"/>
      <c r="Y103" s="3"/>
      <c r="Z103" s="3"/>
      <c r="AA103" s="3"/>
      <c r="AB103" s="3"/>
      <c r="AC103" s="3"/>
      <c r="AD103" s="3"/>
      <c r="AE103" s="15" t="str">
        <f t="shared" si="19"/>
        <v/>
      </c>
      <c r="AF103" s="15" t="str">
        <f t="shared" si="20"/>
        <v/>
      </c>
      <c r="AG103" s="15" t="str">
        <f t="shared" si="21"/>
        <v/>
      </c>
      <c r="AH103" s="17" t="str">
        <f t="shared" si="22"/>
        <v/>
      </c>
      <c r="AI103" s="21"/>
      <c r="AJ103" s="23"/>
      <c r="AK103" s="21"/>
      <c r="AL103" s="23"/>
      <c r="AM103" s="21"/>
      <c r="AN103" s="23"/>
      <c r="AO103" s="21"/>
      <c r="AP103" s="23"/>
      <c r="AQ103" s="21"/>
      <c r="AR103" s="23"/>
      <c r="AS103" s="23"/>
      <c r="AT103" s="23"/>
      <c r="AU103" s="21"/>
      <c r="AV103" s="23"/>
      <c r="AW103" s="324"/>
    </row>
    <row r="104" spans="1:49" s="31" customFormat="1" x14ac:dyDescent="0.3">
      <c r="A104" s="29" t="str">
        <f t="shared" si="15"/>
        <v/>
      </c>
      <c r="B104" s="29" t="str">
        <f>IF(A104="","",(COUNTIF($A$10:A104,A104))/100)</f>
        <v/>
      </c>
      <c r="C104" s="29" t="str">
        <f t="shared" si="23"/>
        <v/>
      </c>
      <c r="D104" s="34">
        <v>91</v>
      </c>
      <c r="E104" s="3"/>
      <c r="F104" s="3"/>
      <c r="G104" s="3"/>
      <c r="H104" s="4"/>
      <c r="I104" s="4"/>
      <c r="J104" s="15" t="str">
        <f t="shared" si="16"/>
        <v/>
      </c>
      <c r="K104" s="17" t="str">
        <f t="shared" si="17"/>
        <v/>
      </c>
      <c r="L104" s="3"/>
      <c r="M104" s="3"/>
      <c r="N104" s="3"/>
      <c r="O104" s="3"/>
      <c r="P104" s="3"/>
      <c r="Q104" s="3"/>
      <c r="R104" s="3"/>
      <c r="S104" s="3"/>
      <c r="T104" s="16">
        <f t="shared" si="18"/>
        <v>0</v>
      </c>
      <c r="U104" s="16"/>
      <c r="V104" s="3"/>
      <c r="W104" s="16"/>
      <c r="X104" s="3"/>
      <c r="Y104" s="3"/>
      <c r="Z104" s="3"/>
      <c r="AA104" s="3"/>
      <c r="AB104" s="3"/>
      <c r="AC104" s="3"/>
      <c r="AD104" s="3"/>
      <c r="AE104" s="15" t="str">
        <f t="shared" si="19"/>
        <v/>
      </c>
      <c r="AF104" s="15" t="str">
        <f t="shared" si="20"/>
        <v/>
      </c>
      <c r="AG104" s="15" t="str">
        <f t="shared" si="21"/>
        <v/>
      </c>
      <c r="AH104" s="17" t="str">
        <f t="shared" si="22"/>
        <v/>
      </c>
      <c r="AI104" s="21"/>
      <c r="AJ104" s="23"/>
      <c r="AK104" s="21"/>
      <c r="AL104" s="23"/>
      <c r="AM104" s="21"/>
      <c r="AN104" s="23"/>
      <c r="AO104" s="21"/>
      <c r="AP104" s="23"/>
      <c r="AQ104" s="21"/>
      <c r="AR104" s="23"/>
      <c r="AS104" s="23"/>
      <c r="AT104" s="23"/>
      <c r="AU104" s="21"/>
      <c r="AV104" s="23"/>
      <c r="AW104" s="324"/>
    </row>
    <row r="105" spans="1:49" s="31" customFormat="1" x14ac:dyDescent="0.3">
      <c r="A105" s="29" t="str">
        <f t="shared" si="15"/>
        <v/>
      </c>
      <c r="B105" s="29" t="str">
        <f>IF(A105="","",(COUNTIF($A$10:A105,A105))/100)</f>
        <v/>
      </c>
      <c r="C105" s="29" t="str">
        <f t="shared" si="23"/>
        <v/>
      </c>
      <c r="D105" s="34">
        <v>92</v>
      </c>
      <c r="E105" s="3"/>
      <c r="F105" s="3"/>
      <c r="G105" s="3"/>
      <c r="H105" s="4"/>
      <c r="I105" s="4"/>
      <c r="J105" s="15" t="str">
        <f t="shared" si="16"/>
        <v/>
      </c>
      <c r="K105" s="17" t="str">
        <f t="shared" si="17"/>
        <v/>
      </c>
      <c r="L105" s="3"/>
      <c r="M105" s="3"/>
      <c r="N105" s="3"/>
      <c r="O105" s="3"/>
      <c r="P105" s="3"/>
      <c r="Q105" s="3"/>
      <c r="R105" s="3"/>
      <c r="S105" s="3"/>
      <c r="T105" s="16">
        <f t="shared" si="18"/>
        <v>0</v>
      </c>
      <c r="U105" s="16"/>
      <c r="V105" s="3"/>
      <c r="W105" s="16"/>
      <c r="X105" s="3"/>
      <c r="Y105" s="3"/>
      <c r="Z105" s="3"/>
      <c r="AA105" s="3"/>
      <c r="AB105" s="3"/>
      <c r="AC105" s="3"/>
      <c r="AD105" s="3"/>
      <c r="AE105" s="15" t="str">
        <f t="shared" si="19"/>
        <v/>
      </c>
      <c r="AF105" s="15" t="str">
        <f t="shared" si="20"/>
        <v/>
      </c>
      <c r="AG105" s="15" t="str">
        <f t="shared" si="21"/>
        <v/>
      </c>
      <c r="AH105" s="17" t="str">
        <f t="shared" si="22"/>
        <v/>
      </c>
      <c r="AI105" s="21"/>
      <c r="AJ105" s="23"/>
      <c r="AK105" s="21"/>
      <c r="AL105" s="23"/>
      <c r="AM105" s="21"/>
      <c r="AN105" s="23"/>
      <c r="AO105" s="21"/>
      <c r="AP105" s="23"/>
      <c r="AQ105" s="21"/>
      <c r="AR105" s="23"/>
      <c r="AS105" s="23"/>
      <c r="AT105" s="23"/>
      <c r="AU105" s="21"/>
      <c r="AV105" s="23"/>
      <c r="AW105" s="324"/>
    </row>
    <row r="106" spans="1:49" s="31" customFormat="1" x14ac:dyDescent="0.3">
      <c r="A106" s="29" t="str">
        <f t="shared" si="15"/>
        <v/>
      </c>
      <c r="B106" s="29" t="str">
        <f>IF(A106="","",(COUNTIF($A$10:A106,A106))/100)</f>
        <v/>
      </c>
      <c r="C106" s="29" t="str">
        <f t="shared" si="23"/>
        <v/>
      </c>
      <c r="D106" s="34">
        <v>93</v>
      </c>
      <c r="E106" s="3"/>
      <c r="F106" s="3"/>
      <c r="G106" s="3"/>
      <c r="H106" s="4"/>
      <c r="I106" s="4"/>
      <c r="J106" s="15" t="str">
        <f t="shared" si="16"/>
        <v/>
      </c>
      <c r="K106" s="17" t="str">
        <f t="shared" si="17"/>
        <v/>
      </c>
      <c r="L106" s="3"/>
      <c r="M106" s="3"/>
      <c r="N106" s="3"/>
      <c r="O106" s="3"/>
      <c r="P106" s="3"/>
      <c r="Q106" s="3"/>
      <c r="R106" s="3"/>
      <c r="S106" s="3"/>
      <c r="T106" s="16">
        <f t="shared" si="18"/>
        <v>0</v>
      </c>
      <c r="U106" s="16"/>
      <c r="V106" s="3"/>
      <c r="W106" s="16"/>
      <c r="X106" s="3"/>
      <c r="Y106" s="3"/>
      <c r="Z106" s="3"/>
      <c r="AA106" s="3"/>
      <c r="AB106" s="3"/>
      <c r="AC106" s="3"/>
      <c r="AD106" s="3"/>
      <c r="AE106" s="15" t="str">
        <f t="shared" si="19"/>
        <v/>
      </c>
      <c r="AF106" s="15" t="str">
        <f t="shared" si="20"/>
        <v/>
      </c>
      <c r="AG106" s="15" t="str">
        <f t="shared" si="21"/>
        <v/>
      </c>
      <c r="AH106" s="17" t="str">
        <f t="shared" si="22"/>
        <v/>
      </c>
      <c r="AI106" s="21"/>
      <c r="AJ106" s="23"/>
      <c r="AK106" s="21"/>
      <c r="AL106" s="23"/>
      <c r="AM106" s="21"/>
      <c r="AN106" s="23"/>
      <c r="AO106" s="21"/>
      <c r="AP106" s="23"/>
      <c r="AQ106" s="21"/>
      <c r="AR106" s="23"/>
      <c r="AS106" s="23"/>
      <c r="AT106" s="23"/>
      <c r="AU106" s="21"/>
      <c r="AV106" s="23"/>
      <c r="AW106" s="324"/>
    </row>
    <row r="107" spans="1:49" s="31" customFormat="1" x14ac:dyDescent="0.3">
      <c r="A107" s="29" t="str">
        <f t="shared" si="15"/>
        <v/>
      </c>
      <c r="B107" s="29" t="str">
        <f>IF(A107="","",(COUNTIF($A$10:A107,A107))/100)</f>
        <v/>
      </c>
      <c r="C107" s="29" t="str">
        <f t="shared" si="23"/>
        <v/>
      </c>
      <c r="D107" s="34">
        <v>94</v>
      </c>
      <c r="E107" s="3"/>
      <c r="F107" s="3"/>
      <c r="G107" s="3"/>
      <c r="H107" s="4"/>
      <c r="I107" s="4"/>
      <c r="J107" s="15" t="str">
        <f t="shared" si="16"/>
        <v/>
      </c>
      <c r="K107" s="17" t="str">
        <f t="shared" si="17"/>
        <v/>
      </c>
      <c r="L107" s="3"/>
      <c r="M107" s="3"/>
      <c r="N107" s="3"/>
      <c r="O107" s="3"/>
      <c r="P107" s="3"/>
      <c r="Q107" s="3"/>
      <c r="R107" s="3"/>
      <c r="S107" s="3"/>
      <c r="T107" s="16">
        <f t="shared" si="18"/>
        <v>0</v>
      </c>
      <c r="U107" s="16"/>
      <c r="V107" s="3"/>
      <c r="W107" s="16"/>
      <c r="X107" s="3"/>
      <c r="Y107" s="3"/>
      <c r="Z107" s="3"/>
      <c r="AA107" s="3"/>
      <c r="AB107" s="3"/>
      <c r="AC107" s="3"/>
      <c r="AD107" s="3"/>
      <c r="AE107" s="15" t="str">
        <f t="shared" si="19"/>
        <v/>
      </c>
      <c r="AF107" s="15" t="str">
        <f t="shared" si="20"/>
        <v/>
      </c>
      <c r="AG107" s="15" t="str">
        <f t="shared" si="21"/>
        <v/>
      </c>
      <c r="AH107" s="17" t="str">
        <f t="shared" si="22"/>
        <v/>
      </c>
      <c r="AI107" s="21"/>
      <c r="AJ107" s="23"/>
      <c r="AK107" s="21"/>
      <c r="AL107" s="23"/>
      <c r="AM107" s="21"/>
      <c r="AN107" s="23"/>
      <c r="AO107" s="21"/>
      <c r="AP107" s="23"/>
      <c r="AQ107" s="21"/>
      <c r="AR107" s="23"/>
      <c r="AS107" s="23"/>
      <c r="AT107" s="23"/>
      <c r="AU107" s="21"/>
      <c r="AV107" s="23"/>
      <c r="AW107" s="324"/>
    </row>
    <row r="108" spans="1:49" s="31" customFormat="1" x14ac:dyDescent="0.3">
      <c r="A108" s="29" t="str">
        <f t="shared" si="15"/>
        <v/>
      </c>
      <c r="B108" s="29" t="str">
        <f>IF(A108="","",(COUNTIF($A$10:A108,A108))/100)</f>
        <v/>
      </c>
      <c r="C108" s="29" t="str">
        <f t="shared" si="23"/>
        <v/>
      </c>
      <c r="D108" s="34">
        <v>95</v>
      </c>
      <c r="E108" s="3"/>
      <c r="F108" s="3"/>
      <c r="G108" s="3"/>
      <c r="H108" s="4"/>
      <c r="I108" s="4"/>
      <c r="J108" s="15" t="str">
        <f t="shared" si="16"/>
        <v/>
      </c>
      <c r="K108" s="17" t="str">
        <f t="shared" si="17"/>
        <v/>
      </c>
      <c r="L108" s="3"/>
      <c r="M108" s="3"/>
      <c r="N108" s="3"/>
      <c r="O108" s="3"/>
      <c r="P108" s="3"/>
      <c r="Q108" s="3"/>
      <c r="R108" s="3"/>
      <c r="S108" s="3"/>
      <c r="T108" s="16">
        <f t="shared" si="18"/>
        <v>0</v>
      </c>
      <c r="U108" s="16"/>
      <c r="V108" s="3"/>
      <c r="W108" s="16"/>
      <c r="X108" s="3"/>
      <c r="Y108" s="3"/>
      <c r="Z108" s="3"/>
      <c r="AA108" s="3"/>
      <c r="AB108" s="3"/>
      <c r="AC108" s="3"/>
      <c r="AD108" s="3"/>
      <c r="AE108" s="15" t="str">
        <f t="shared" si="19"/>
        <v/>
      </c>
      <c r="AF108" s="15" t="str">
        <f t="shared" si="20"/>
        <v/>
      </c>
      <c r="AG108" s="15" t="str">
        <f t="shared" si="21"/>
        <v/>
      </c>
      <c r="AH108" s="17" t="str">
        <f t="shared" si="22"/>
        <v/>
      </c>
      <c r="AI108" s="21"/>
      <c r="AJ108" s="23"/>
      <c r="AK108" s="21"/>
      <c r="AL108" s="23"/>
      <c r="AM108" s="21"/>
      <c r="AN108" s="23"/>
      <c r="AO108" s="21"/>
      <c r="AP108" s="23"/>
      <c r="AQ108" s="21"/>
      <c r="AR108" s="23"/>
      <c r="AS108" s="23"/>
      <c r="AT108" s="23"/>
      <c r="AU108" s="21"/>
      <c r="AV108" s="23"/>
      <c r="AW108" s="324"/>
    </row>
    <row r="109" spans="1:49" s="31" customFormat="1" x14ac:dyDescent="0.3">
      <c r="A109" s="29" t="str">
        <f t="shared" si="15"/>
        <v/>
      </c>
      <c r="B109" s="29" t="str">
        <f>IF(A109="","",(COUNTIF($A$10:A109,A109))/100)</f>
        <v/>
      </c>
      <c r="C109" s="29" t="str">
        <f t="shared" si="23"/>
        <v/>
      </c>
      <c r="D109" s="34">
        <v>96</v>
      </c>
      <c r="E109" s="3"/>
      <c r="F109" s="3"/>
      <c r="G109" s="3"/>
      <c r="H109" s="4"/>
      <c r="I109" s="4"/>
      <c r="J109" s="15" t="str">
        <f t="shared" si="16"/>
        <v/>
      </c>
      <c r="K109" s="17" t="str">
        <f t="shared" si="17"/>
        <v/>
      </c>
      <c r="L109" s="3"/>
      <c r="M109" s="3"/>
      <c r="N109" s="3"/>
      <c r="O109" s="3"/>
      <c r="P109" s="3"/>
      <c r="Q109" s="3"/>
      <c r="R109" s="3"/>
      <c r="S109" s="3"/>
      <c r="T109" s="16">
        <f t="shared" si="18"/>
        <v>0</v>
      </c>
      <c r="U109" s="16"/>
      <c r="V109" s="3"/>
      <c r="W109" s="16"/>
      <c r="X109" s="3"/>
      <c r="Y109" s="3"/>
      <c r="Z109" s="3"/>
      <c r="AA109" s="3"/>
      <c r="AB109" s="3"/>
      <c r="AC109" s="3"/>
      <c r="AD109" s="3"/>
      <c r="AE109" s="15" t="str">
        <f t="shared" si="19"/>
        <v/>
      </c>
      <c r="AF109" s="15" t="str">
        <f t="shared" si="20"/>
        <v/>
      </c>
      <c r="AG109" s="15" t="str">
        <f t="shared" si="21"/>
        <v/>
      </c>
      <c r="AH109" s="17" t="str">
        <f t="shared" si="22"/>
        <v/>
      </c>
      <c r="AI109" s="21"/>
      <c r="AJ109" s="23"/>
      <c r="AK109" s="21"/>
      <c r="AL109" s="23"/>
      <c r="AM109" s="21"/>
      <c r="AN109" s="23"/>
      <c r="AO109" s="21"/>
      <c r="AP109" s="23"/>
      <c r="AQ109" s="21"/>
      <c r="AR109" s="23"/>
      <c r="AS109" s="23"/>
      <c r="AT109" s="23"/>
      <c r="AU109" s="21"/>
      <c r="AV109" s="23"/>
      <c r="AW109" s="324"/>
    </row>
    <row r="110" spans="1:49" s="31" customFormat="1" x14ac:dyDescent="0.3">
      <c r="A110" s="29" t="str">
        <f t="shared" si="15"/>
        <v/>
      </c>
      <c r="B110" s="29" t="str">
        <f>IF(A110="","",(COUNTIF($A$10:A110,A110))/100)</f>
        <v/>
      </c>
      <c r="C110" s="29" t="str">
        <f t="shared" si="23"/>
        <v/>
      </c>
      <c r="D110" s="34">
        <v>97</v>
      </c>
      <c r="E110" s="3"/>
      <c r="F110" s="3"/>
      <c r="G110" s="3"/>
      <c r="H110" s="4"/>
      <c r="I110" s="4"/>
      <c r="J110" s="15" t="str">
        <f>IF(OR(H110="",I110=""),"",H110*I110)</f>
        <v/>
      </c>
      <c r="K110" s="17" t="str">
        <f t="shared" si="17"/>
        <v/>
      </c>
      <c r="L110" s="3"/>
      <c r="M110" s="3"/>
      <c r="N110" s="3"/>
      <c r="O110" s="3"/>
      <c r="P110" s="3"/>
      <c r="Q110" s="3"/>
      <c r="R110" s="3"/>
      <c r="S110" s="3"/>
      <c r="T110" s="16">
        <f t="shared" si="18"/>
        <v>0</v>
      </c>
      <c r="U110" s="16"/>
      <c r="V110" s="3"/>
      <c r="W110" s="16"/>
      <c r="X110" s="3"/>
      <c r="Y110" s="3"/>
      <c r="Z110" s="3"/>
      <c r="AA110" s="3"/>
      <c r="AB110" s="3"/>
      <c r="AC110" s="3"/>
      <c r="AD110" s="3"/>
      <c r="AE110" s="15" t="str">
        <f t="shared" si="19"/>
        <v/>
      </c>
      <c r="AF110" s="15" t="str">
        <f t="shared" si="20"/>
        <v/>
      </c>
      <c r="AG110" s="15" t="str">
        <f t="shared" si="21"/>
        <v/>
      </c>
      <c r="AH110" s="17" t="str">
        <f t="shared" si="22"/>
        <v/>
      </c>
      <c r="AI110" s="21"/>
      <c r="AJ110" s="23"/>
      <c r="AK110" s="21"/>
      <c r="AL110" s="23"/>
      <c r="AM110" s="21"/>
      <c r="AN110" s="23"/>
      <c r="AO110" s="21"/>
      <c r="AP110" s="23"/>
      <c r="AQ110" s="21"/>
      <c r="AR110" s="23"/>
      <c r="AS110" s="23"/>
      <c r="AT110" s="23"/>
      <c r="AU110" s="21"/>
      <c r="AV110" s="23"/>
      <c r="AW110" s="324"/>
    </row>
    <row r="111" spans="1:49" s="31" customFormat="1" x14ac:dyDescent="0.3">
      <c r="A111" s="29" t="str">
        <f t="shared" si="15"/>
        <v/>
      </c>
      <c r="B111" s="29" t="str">
        <f>IF(A111="","",(COUNTIF($A$10:A111,A111))/100)</f>
        <v/>
      </c>
      <c r="C111" s="29" t="str">
        <f t="shared" si="23"/>
        <v/>
      </c>
      <c r="D111" s="34">
        <v>98</v>
      </c>
      <c r="E111" s="3"/>
      <c r="F111" s="3"/>
      <c r="G111" s="3"/>
      <c r="H111" s="4"/>
      <c r="I111" s="4"/>
      <c r="J111" s="15" t="str">
        <f>IF(OR(H111="",I111=""),"",H111*I111)</f>
        <v/>
      </c>
      <c r="K111" s="17" t="str">
        <f t="shared" si="17"/>
        <v/>
      </c>
      <c r="L111" s="3"/>
      <c r="M111" s="3"/>
      <c r="N111" s="3"/>
      <c r="O111" s="3"/>
      <c r="P111" s="3"/>
      <c r="Q111" s="3"/>
      <c r="R111" s="3"/>
      <c r="S111" s="3"/>
      <c r="T111" s="16">
        <f t="shared" si="18"/>
        <v>0</v>
      </c>
      <c r="U111" s="16"/>
      <c r="V111" s="3"/>
      <c r="W111" s="16"/>
      <c r="X111" s="3"/>
      <c r="Y111" s="3"/>
      <c r="Z111" s="3"/>
      <c r="AA111" s="3"/>
      <c r="AB111" s="3"/>
      <c r="AC111" s="3"/>
      <c r="AD111" s="3"/>
      <c r="AE111" s="15" t="str">
        <f t="shared" si="19"/>
        <v/>
      </c>
      <c r="AF111" s="15" t="str">
        <f t="shared" si="20"/>
        <v/>
      </c>
      <c r="AG111" s="15" t="str">
        <f t="shared" si="21"/>
        <v/>
      </c>
      <c r="AH111" s="17" t="str">
        <f t="shared" si="22"/>
        <v/>
      </c>
      <c r="AI111" s="21"/>
      <c r="AJ111" s="23"/>
      <c r="AK111" s="21"/>
      <c r="AL111" s="23"/>
      <c r="AM111" s="21"/>
      <c r="AN111" s="23"/>
      <c r="AO111" s="21"/>
      <c r="AP111" s="23"/>
      <c r="AQ111" s="21"/>
      <c r="AR111" s="23"/>
      <c r="AS111" s="23"/>
      <c r="AT111" s="23"/>
      <c r="AU111" s="21"/>
      <c r="AV111" s="23"/>
      <c r="AW111" s="324"/>
    </row>
    <row r="112" spans="1:49" s="31" customFormat="1" x14ac:dyDescent="0.3">
      <c r="A112" s="29" t="str">
        <f t="shared" si="15"/>
        <v/>
      </c>
      <c r="B112" s="29" t="str">
        <f>IF(A112="","",(COUNTIF($A$10:A112,A112))/100)</f>
        <v/>
      </c>
      <c r="C112" s="29" t="str">
        <f t="shared" si="23"/>
        <v/>
      </c>
      <c r="D112" s="34">
        <v>99</v>
      </c>
      <c r="E112" s="3"/>
      <c r="F112" s="3"/>
      <c r="G112" s="3"/>
      <c r="H112" s="4"/>
      <c r="I112" s="4"/>
      <c r="J112" s="15" t="str">
        <f>IF(OR(H112="",I112=""),"",H112*I112)</f>
        <v/>
      </c>
      <c r="K112" s="17" t="str">
        <f t="shared" si="17"/>
        <v/>
      </c>
      <c r="L112" s="3"/>
      <c r="M112" s="3"/>
      <c r="N112" s="3"/>
      <c r="O112" s="3"/>
      <c r="P112" s="3"/>
      <c r="Q112" s="3"/>
      <c r="R112" s="3"/>
      <c r="S112" s="3"/>
      <c r="T112" s="16">
        <f t="shared" si="18"/>
        <v>0</v>
      </c>
      <c r="U112" s="16"/>
      <c r="V112" s="3"/>
      <c r="W112" s="16"/>
      <c r="X112" s="3"/>
      <c r="Y112" s="3"/>
      <c r="Z112" s="3"/>
      <c r="AA112" s="3"/>
      <c r="AB112" s="3"/>
      <c r="AC112" s="3"/>
      <c r="AD112" s="3"/>
      <c r="AE112" s="15" t="str">
        <f t="shared" si="19"/>
        <v/>
      </c>
      <c r="AF112" s="15" t="str">
        <f t="shared" si="20"/>
        <v/>
      </c>
      <c r="AG112" s="15" t="str">
        <f t="shared" si="21"/>
        <v/>
      </c>
      <c r="AH112" s="17" t="str">
        <f t="shared" si="22"/>
        <v/>
      </c>
      <c r="AI112" s="21"/>
      <c r="AJ112" s="23"/>
      <c r="AK112" s="21"/>
      <c r="AL112" s="23"/>
      <c r="AM112" s="21"/>
      <c r="AN112" s="23"/>
      <c r="AO112" s="21"/>
      <c r="AP112" s="23"/>
      <c r="AQ112" s="21"/>
      <c r="AR112" s="23"/>
      <c r="AS112" s="23"/>
      <c r="AT112" s="23"/>
      <c r="AU112" s="21"/>
      <c r="AV112" s="23"/>
      <c r="AW112" s="324"/>
    </row>
    <row r="113" spans="1:49" s="31" customFormat="1" x14ac:dyDescent="0.3">
      <c r="A113" s="29" t="str">
        <f t="shared" si="15"/>
        <v/>
      </c>
      <c r="B113" s="29" t="str">
        <f>IF(A113="","",(COUNTIF($A$10:A113,A113))/100)</f>
        <v/>
      </c>
      <c r="C113" s="29" t="str">
        <f t="shared" si="23"/>
        <v/>
      </c>
      <c r="D113" s="34">
        <v>100</v>
      </c>
      <c r="E113" s="3"/>
      <c r="F113" s="3"/>
      <c r="G113" s="3"/>
      <c r="H113" s="4"/>
      <c r="I113" s="4"/>
      <c r="J113" s="15" t="str">
        <f>IF(OR(H113="",I113=""),"",H113*I113)</f>
        <v/>
      </c>
      <c r="K113" s="17" t="str">
        <f t="shared" si="17"/>
        <v/>
      </c>
      <c r="L113" s="3"/>
      <c r="M113" s="3"/>
      <c r="N113" s="3"/>
      <c r="O113" s="3"/>
      <c r="P113" s="3"/>
      <c r="Q113" s="3"/>
      <c r="R113" s="3"/>
      <c r="S113" s="3"/>
      <c r="T113" s="16">
        <f t="shared" si="18"/>
        <v>0</v>
      </c>
      <c r="U113" s="16"/>
      <c r="V113" s="3"/>
      <c r="W113" s="16"/>
      <c r="X113" s="3"/>
      <c r="Y113" s="3"/>
      <c r="Z113" s="3"/>
      <c r="AA113" s="3"/>
      <c r="AB113" s="3"/>
      <c r="AC113" s="3"/>
      <c r="AD113" s="3"/>
      <c r="AE113" s="15" t="str">
        <f t="shared" si="19"/>
        <v/>
      </c>
      <c r="AF113" s="15" t="str">
        <f t="shared" si="20"/>
        <v/>
      </c>
      <c r="AG113" s="15" t="str">
        <f t="shared" si="21"/>
        <v/>
      </c>
      <c r="AH113" s="17" t="str">
        <f t="shared" si="22"/>
        <v/>
      </c>
      <c r="AI113" s="21"/>
      <c r="AJ113" s="23"/>
      <c r="AK113" s="21"/>
      <c r="AL113" s="23"/>
      <c r="AM113" s="21"/>
      <c r="AN113" s="23"/>
      <c r="AO113" s="21"/>
      <c r="AP113" s="23"/>
      <c r="AQ113" s="21"/>
      <c r="AR113" s="23"/>
      <c r="AS113" s="23"/>
      <c r="AT113" s="23"/>
      <c r="AU113" s="21"/>
      <c r="AV113" s="23"/>
      <c r="AW113" s="324"/>
    </row>
    <row r="114" spans="1:49" x14ac:dyDescent="0.3">
      <c r="B114" s="322"/>
      <c r="C114" s="322"/>
      <c r="D114" s="54"/>
      <c r="E114" s="52"/>
      <c r="F114" s="52"/>
      <c r="G114" s="52"/>
      <c r="H114" s="52"/>
      <c r="I114" s="52"/>
      <c r="J114" s="52"/>
      <c r="K114" s="52"/>
      <c r="L114" s="52"/>
      <c r="M114" s="52"/>
      <c r="N114" s="52"/>
      <c r="O114" s="52"/>
      <c r="P114" s="52"/>
      <c r="Q114" s="38"/>
      <c r="R114" s="322"/>
      <c r="S114" s="322"/>
      <c r="T114" s="322"/>
      <c r="U114" s="322"/>
      <c r="V114" s="324"/>
      <c r="W114" s="322"/>
      <c r="X114" s="324"/>
      <c r="Y114" s="324"/>
      <c r="Z114" s="324"/>
      <c r="AA114" s="324"/>
      <c r="AB114" s="324"/>
      <c r="AC114" s="324"/>
      <c r="AD114" s="324"/>
      <c r="AE114" s="322"/>
      <c r="AF114" s="322"/>
      <c r="AG114" s="322"/>
      <c r="AH114" s="322"/>
      <c r="AI114" s="326"/>
      <c r="AJ114" s="327"/>
      <c r="AK114" s="326"/>
      <c r="AL114" s="327"/>
      <c r="AM114" s="326"/>
      <c r="AN114" s="327"/>
      <c r="AO114" s="326"/>
      <c r="AP114" s="327"/>
      <c r="AQ114" s="326"/>
      <c r="AR114" s="327"/>
      <c r="AS114" s="327"/>
      <c r="AT114" s="327"/>
      <c r="AU114" s="326"/>
      <c r="AV114" s="327"/>
      <c r="AW114" s="322"/>
    </row>
    <row r="115" spans="1:49" x14ac:dyDescent="0.3">
      <c r="B115" s="322"/>
      <c r="C115" s="322"/>
      <c r="D115" s="54"/>
      <c r="E115" s="52"/>
      <c r="F115" s="52"/>
      <c r="G115" s="52"/>
      <c r="H115" s="52"/>
      <c r="I115" s="52"/>
      <c r="J115" s="52"/>
      <c r="K115" s="52"/>
      <c r="L115" s="52"/>
      <c r="M115" s="52"/>
      <c r="N115" s="52"/>
      <c r="O115" s="52"/>
      <c r="P115" s="52"/>
      <c r="Q115" s="38"/>
      <c r="R115" s="322"/>
      <c r="S115" s="322"/>
      <c r="T115" s="322"/>
      <c r="U115" s="322"/>
      <c r="V115" s="324"/>
      <c r="W115" s="322"/>
      <c r="X115" s="324"/>
      <c r="Y115" s="324"/>
      <c r="Z115" s="324"/>
      <c r="AA115" s="324"/>
      <c r="AB115" s="324"/>
      <c r="AC115" s="324"/>
      <c r="AD115" s="324"/>
      <c r="AE115" s="322"/>
      <c r="AF115" s="322"/>
      <c r="AG115" s="322"/>
      <c r="AH115" s="322"/>
      <c r="AI115" s="326"/>
      <c r="AJ115" s="327"/>
      <c r="AK115" s="326"/>
      <c r="AL115" s="327"/>
      <c r="AM115" s="326"/>
      <c r="AN115" s="327"/>
      <c r="AO115" s="326"/>
      <c r="AP115" s="327"/>
      <c r="AQ115" s="326"/>
      <c r="AR115" s="327"/>
      <c r="AS115" s="327"/>
      <c r="AT115" s="327"/>
      <c r="AU115" s="326"/>
      <c r="AV115" s="327"/>
      <c r="AW115" s="322"/>
    </row>
    <row r="116" spans="1:49" ht="70.2" customHeight="1" x14ac:dyDescent="0.3">
      <c r="B116" s="322"/>
      <c r="C116" s="322"/>
      <c r="D116" s="438" t="s">
        <v>685</v>
      </c>
      <c r="E116" s="439"/>
      <c r="F116" s="439"/>
      <c r="G116" s="439"/>
      <c r="H116" s="439"/>
      <c r="I116" s="439"/>
      <c r="J116" s="439"/>
      <c r="K116" s="439"/>
      <c r="L116" s="439"/>
      <c r="M116" s="439"/>
      <c r="N116" s="439"/>
      <c r="O116" s="439"/>
      <c r="P116" s="439"/>
      <c r="Q116" s="439"/>
      <c r="R116" s="439"/>
      <c r="S116" s="439"/>
      <c r="T116" s="439"/>
      <c r="U116" s="439"/>
      <c r="V116" s="439"/>
      <c r="W116" s="439"/>
      <c r="X116" s="439"/>
      <c r="Y116" s="439"/>
      <c r="Z116" s="439"/>
      <c r="AA116" s="439"/>
      <c r="AB116" s="439"/>
      <c r="AC116" s="439"/>
      <c r="AD116" s="439"/>
      <c r="AE116" s="439"/>
      <c r="AF116" s="439"/>
      <c r="AG116" s="439"/>
      <c r="AH116" s="439"/>
      <c r="AI116" s="439"/>
      <c r="AJ116" s="439"/>
      <c r="AK116" s="439"/>
      <c r="AL116" s="439"/>
      <c r="AM116" s="439"/>
      <c r="AN116" s="439"/>
      <c r="AO116" s="439"/>
      <c r="AP116" s="439"/>
      <c r="AQ116" s="439"/>
      <c r="AR116" s="439"/>
      <c r="AS116" s="439"/>
      <c r="AT116" s="439"/>
      <c r="AU116" s="439"/>
      <c r="AV116" s="439"/>
      <c r="AW116" s="322"/>
    </row>
    <row r="117" spans="1:49" x14ac:dyDescent="0.3">
      <c r="B117" s="322"/>
      <c r="C117" s="322"/>
      <c r="D117" s="54"/>
      <c r="E117" s="52"/>
      <c r="F117" s="52"/>
      <c r="G117" s="52"/>
      <c r="H117" s="52"/>
      <c r="I117" s="52"/>
      <c r="J117" s="52"/>
      <c r="K117" s="52"/>
      <c r="L117" s="52"/>
      <c r="M117" s="52"/>
      <c r="N117" s="52"/>
      <c r="O117" s="52"/>
      <c r="P117" s="52"/>
      <c r="Q117" s="38"/>
      <c r="R117" s="322"/>
      <c r="S117" s="322"/>
      <c r="T117" s="322"/>
      <c r="U117" s="322"/>
      <c r="V117" s="324"/>
      <c r="W117" s="322"/>
      <c r="X117" s="324"/>
      <c r="Y117" s="324"/>
      <c r="Z117" s="324"/>
      <c r="AA117" s="324"/>
      <c r="AB117" s="324"/>
      <c r="AC117" s="324"/>
      <c r="AD117" s="324"/>
      <c r="AE117" s="322"/>
      <c r="AF117" s="322"/>
      <c r="AG117" s="322"/>
      <c r="AH117" s="322"/>
      <c r="AI117" s="326"/>
      <c r="AJ117" s="327"/>
      <c r="AK117" s="326"/>
      <c r="AL117" s="327"/>
      <c r="AM117" s="326"/>
      <c r="AN117" s="327"/>
      <c r="AO117" s="326"/>
      <c r="AP117" s="327"/>
      <c r="AQ117" s="326"/>
      <c r="AR117" s="327"/>
      <c r="AS117" s="327"/>
      <c r="AT117" s="327"/>
      <c r="AU117" s="326"/>
      <c r="AV117" s="327"/>
      <c r="AW117" s="322"/>
    </row>
    <row r="118" spans="1:49" x14ac:dyDescent="0.3">
      <c r="B118" s="322"/>
      <c r="C118" s="322"/>
      <c r="D118" s="54"/>
      <c r="E118" s="52"/>
      <c r="F118" s="52"/>
      <c r="G118" s="52"/>
      <c r="H118" s="52"/>
      <c r="I118" s="52"/>
      <c r="J118" s="52"/>
      <c r="K118" s="52"/>
      <c r="L118" s="52"/>
      <c r="M118" s="52"/>
      <c r="N118" s="52"/>
      <c r="O118" s="52"/>
      <c r="P118" s="52"/>
      <c r="Q118" s="38"/>
      <c r="R118" s="322"/>
      <c r="S118" s="322"/>
      <c r="T118" s="322"/>
      <c r="U118" s="322"/>
      <c r="V118" s="324"/>
      <c r="W118" s="322"/>
      <c r="X118" s="324"/>
      <c r="Y118" s="324"/>
      <c r="Z118" s="324"/>
      <c r="AA118" s="324"/>
      <c r="AB118" s="324"/>
      <c r="AC118" s="324"/>
      <c r="AD118" s="324"/>
      <c r="AE118" s="322"/>
      <c r="AF118" s="322"/>
      <c r="AG118" s="322"/>
      <c r="AH118" s="322"/>
      <c r="AI118" s="326"/>
      <c r="AJ118" s="327"/>
      <c r="AK118" s="326"/>
      <c r="AL118" s="327"/>
      <c r="AM118" s="326"/>
      <c r="AN118" s="327"/>
      <c r="AO118" s="326"/>
      <c r="AP118" s="327"/>
      <c r="AQ118" s="326"/>
      <c r="AR118" s="327"/>
      <c r="AS118" s="327"/>
      <c r="AT118" s="327"/>
      <c r="AU118" s="326"/>
      <c r="AV118" s="327"/>
      <c r="AW118" s="322"/>
    </row>
    <row r="119" spans="1:49" ht="45" customHeight="1" x14ac:dyDescent="0.3">
      <c r="B119" s="322"/>
      <c r="C119" s="322"/>
      <c r="D119" s="54"/>
      <c r="E119" s="440" t="s">
        <v>688</v>
      </c>
      <c r="F119" s="440"/>
      <c r="G119" s="440"/>
      <c r="H119" s="440"/>
      <c r="I119" s="440"/>
      <c r="J119" s="440"/>
      <c r="K119" s="440"/>
      <c r="L119" s="440"/>
      <c r="M119" s="440"/>
      <c r="N119" s="440"/>
      <c r="O119" s="440"/>
      <c r="P119" s="440"/>
      <c r="Q119" s="440"/>
      <c r="R119" s="440"/>
      <c r="S119" s="440"/>
      <c r="T119" s="440"/>
      <c r="U119" s="440"/>
      <c r="V119" s="440"/>
      <c r="W119" s="440"/>
      <c r="X119" s="440"/>
      <c r="Y119" s="440"/>
      <c r="Z119" s="440"/>
      <c r="AA119" s="440"/>
      <c r="AB119" s="440"/>
      <c r="AC119" s="440"/>
      <c r="AD119" s="440"/>
      <c r="AE119" s="440"/>
      <c r="AF119" s="440"/>
      <c r="AG119" s="440"/>
      <c r="AH119" s="440"/>
      <c r="AI119" s="440"/>
      <c r="AJ119" s="440"/>
      <c r="AK119" s="440"/>
      <c r="AL119" s="440"/>
      <c r="AM119" s="440"/>
      <c r="AN119" s="440"/>
      <c r="AO119" s="440"/>
      <c r="AP119" s="440"/>
      <c r="AQ119" s="440"/>
      <c r="AR119" s="440"/>
      <c r="AS119" s="440"/>
      <c r="AT119" s="440"/>
      <c r="AU119" s="440"/>
      <c r="AV119" s="440"/>
      <c r="AW119" s="322"/>
    </row>
    <row r="120" spans="1:49" x14ac:dyDescent="0.3">
      <c r="B120" s="322"/>
      <c r="C120" s="322"/>
      <c r="D120" s="54"/>
      <c r="E120" s="52"/>
      <c r="F120" s="52"/>
      <c r="G120" s="52"/>
      <c r="H120" s="52"/>
      <c r="I120" s="52"/>
      <c r="J120" s="52"/>
      <c r="K120" s="52"/>
      <c r="L120" s="52"/>
      <c r="M120" s="52"/>
      <c r="N120" s="52"/>
      <c r="O120" s="52"/>
      <c r="P120" s="52"/>
      <c r="Q120" s="38"/>
      <c r="R120" s="322"/>
      <c r="S120" s="322"/>
      <c r="T120" s="322"/>
      <c r="U120" s="322"/>
      <c r="V120" s="324"/>
      <c r="W120" s="322"/>
      <c r="X120" s="324"/>
      <c r="Y120" s="324"/>
      <c r="Z120" s="324"/>
      <c r="AA120" s="324"/>
      <c r="AB120" s="324"/>
      <c r="AC120" s="324"/>
      <c r="AD120" s="324"/>
      <c r="AE120" s="322"/>
      <c r="AF120" s="322"/>
      <c r="AG120" s="322"/>
      <c r="AH120" s="322"/>
      <c r="AI120" s="326"/>
      <c r="AJ120" s="327"/>
      <c r="AK120" s="326"/>
      <c r="AL120" s="327"/>
      <c r="AM120" s="326"/>
      <c r="AN120" s="327"/>
      <c r="AO120" s="326"/>
      <c r="AP120" s="327"/>
      <c r="AQ120" s="326"/>
      <c r="AR120" s="327"/>
      <c r="AS120" s="327"/>
      <c r="AT120" s="327"/>
      <c r="AU120" s="326"/>
      <c r="AV120" s="327"/>
      <c r="AW120" s="322"/>
    </row>
    <row r="121" spans="1:49" x14ac:dyDescent="0.3">
      <c r="B121" s="322"/>
      <c r="C121" s="322"/>
      <c r="D121" s="54"/>
      <c r="E121" s="52"/>
      <c r="F121" s="52"/>
      <c r="G121" s="52"/>
      <c r="H121" s="52"/>
      <c r="I121" s="52"/>
      <c r="J121" s="52"/>
      <c r="K121" s="52"/>
      <c r="L121" s="52"/>
      <c r="M121" s="52"/>
      <c r="N121" s="52"/>
      <c r="O121" s="52"/>
      <c r="P121" s="52"/>
      <c r="Q121" s="38"/>
      <c r="R121" s="322"/>
      <c r="S121" s="322"/>
      <c r="T121" s="322"/>
      <c r="U121" s="322"/>
      <c r="V121" s="324"/>
      <c r="W121" s="322"/>
      <c r="X121" s="324"/>
      <c r="Y121" s="324"/>
      <c r="Z121" s="324"/>
      <c r="AA121" s="324"/>
      <c r="AB121" s="324"/>
      <c r="AC121" s="324"/>
      <c r="AD121" s="324"/>
      <c r="AE121" s="322"/>
      <c r="AF121" s="322"/>
      <c r="AG121" s="322"/>
      <c r="AH121" s="322"/>
      <c r="AI121" s="326"/>
      <c r="AJ121" s="327"/>
      <c r="AK121" s="326"/>
      <c r="AL121" s="327"/>
      <c r="AM121" s="326"/>
      <c r="AN121" s="327"/>
      <c r="AO121" s="326"/>
      <c r="AP121" s="327"/>
      <c r="AQ121" s="326"/>
      <c r="AR121" s="327"/>
      <c r="AS121" s="327"/>
      <c r="AT121" s="327"/>
      <c r="AU121" s="326"/>
      <c r="AV121" s="327"/>
      <c r="AW121" s="322"/>
    </row>
  </sheetData>
  <sheetProtection algorithmName="SHA-512" hashValue="LdgZct3+OBzUJ0VNoWoUopkZnLiBcjTlVYFjYBuLCetDGbZGWmSl+OzUdqSknKdKtraSAClRSd8JVKf/D+UTVA==" saltValue="IuEpt92mJPNZygfsaE38KQ==" spinCount="100000" sheet="1" formatCells="0" formatColumns="0" formatRows="0" insertColumns="0" insertRows="0" insertHyperlinks="0" deleteColumns="0" deleteRows="0" selectLockedCells="1" sort="0" autoFilter="0" pivotTables="0"/>
  <mergeCells count="135">
    <mergeCell ref="AS17:AS19"/>
    <mergeCell ref="AT17:AT19"/>
    <mergeCell ref="M10:M11"/>
    <mergeCell ref="N10:N11"/>
    <mergeCell ref="O10:O11"/>
    <mergeCell ref="D10:D11"/>
    <mergeCell ref="F10:F11"/>
    <mergeCell ref="AS10:AS11"/>
    <mergeCell ref="AT10:AT11"/>
    <mergeCell ref="AS13:AS16"/>
    <mergeCell ref="AT13:AT16"/>
    <mergeCell ref="D1:E4"/>
    <mergeCell ref="AI8:AV8"/>
    <mergeCell ref="D8:G8"/>
    <mergeCell ref="H8:M8"/>
    <mergeCell ref="AE8:AH8"/>
    <mergeCell ref="N8:X8"/>
    <mergeCell ref="AU1:AV1"/>
    <mergeCell ref="AU2:AV2"/>
    <mergeCell ref="AU3:AV3"/>
    <mergeCell ref="AU4:AV4"/>
    <mergeCell ref="F1:AR1"/>
    <mergeCell ref="F2:AR2"/>
    <mergeCell ref="F3:AR4"/>
    <mergeCell ref="G10:G11"/>
    <mergeCell ref="H10:H11"/>
    <mergeCell ref="I10:I11"/>
    <mergeCell ref="AG10:AG11"/>
    <mergeCell ref="AH10:AH11"/>
    <mergeCell ref="AI10:AI11"/>
    <mergeCell ref="T10:T11"/>
    <mergeCell ref="W10:W11"/>
    <mergeCell ref="X10:X11"/>
    <mergeCell ref="U10:U11"/>
    <mergeCell ref="V10:V11"/>
    <mergeCell ref="AF10:AF11"/>
    <mergeCell ref="Y10:Y11"/>
    <mergeCell ref="Z10:Z11"/>
    <mergeCell ref="AD10:AD11"/>
    <mergeCell ref="AC10:AC11"/>
    <mergeCell ref="AA10:AA11"/>
    <mergeCell ref="AB10:AB11"/>
    <mergeCell ref="P10:P11"/>
    <mergeCell ref="Q10:Q11"/>
    <mergeCell ref="R10:R11"/>
    <mergeCell ref="S10:S11"/>
    <mergeCell ref="J10:J11"/>
    <mergeCell ref="K10:K11"/>
    <mergeCell ref="V12:V16"/>
    <mergeCell ref="W12:W16"/>
    <mergeCell ref="Q17:Q19"/>
    <mergeCell ref="R17:R19"/>
    <mergeCell ref="P12:P16"/>
    <mergeCell ref="D12:D16"/>
    <mergeCell ref="F12:F16"/>
    <mergeCell ref="G12:G16"/>
    <mergeCell ref="H12:H16"/>
    <mergeCell ref="I12:I16"/>
    <mergeCell ref="J12:J16"/>
    <mergeCell ref="K12:K16"/>
    <mergeCell ref="N12:N16"/>
    <mergeCell ref="O12:O16"/>
    <mergeCell ref="M14:M16"/>
    <mergeCell ref="E119:AV119"/>
    <mergeCell ref="AM17:AM19"/>
    <mergeCell ref="AN17:AN19"/>
    <mergeCell ref="AO17:AO19"/>
    <mergeCell ref="AP17:AP19"/>
    <mergeCell ref="D116:AV116"/>
    <mergeCell ref="AH17:AH19"/>
    <mergeCell ref="AI17:AI19"/>
    <mergeCell ref="AJ17:AJ19"/>
    <mergeCell ref="AK17:AK19"/>
    <mergeCell ref="AL17:AL19"/>
    <mergeCell ref="K17:K19"/>
    <mergeCell ref="F17:F19"/>
    <mergeCell ref="G17:G19"/>
    <mergeCell ref="H17:H19"/>
    <mergeCell ref="I17:I19"/>
    <mergeCell ref="J17:J19"/>
    <mergeCell ref="AQ17:AQ19"/>
    <mergeCell ref="AU17:AU19"/>
    <mergeCell ref="AV17:AV19"/>
    <mergeCell ref="N17:N19"/>
    <mergeCell ref="O17:O19"/>
    <mergeCell ref="P17:P19"/>
    <mergeCell ref="M18:M19"/>
    <mergeCell ref="AR17:AR19"/>
    <mergeCell ref="S17:S19"/>
    <mergeCell ref="T17:T19"/>
    <mergeCell ref="AC17:AC19"/>
    <mergeCell ref="AD17:AD19"/>
    <mergeCell ref="AE17:AE19"/>
    <mergeCell ref="AF17:AF19"/>
    <mergeCell ref="AG17:AG19"/>
    <mergeCell ref="AJ10:AJ11"/>
    <mergeCell ref="AK10:AK11"/>
    <mergeCell ref="AL10:AL11"/>
    <mergeCell ref="AE10:AE11"/>
    <mergeCell ref="AL12:AL16"/>
    <mergeCell ref="AG12:AG16"/>
    <mergeCell ref="AH12:AH16"/>
    <mergeCell ref="AI12:AI16"/>
    <mergeCell ref="AJ12:AJ16"/>
    <mergeCell ref="AK12:AK16"/>
    <mergeCell ref="X12:X16"/>
    <mergeCell ref="AE12:AE16"/>
    <mergeCell ref="AF12:AF16"/>
    <mergeCell ref="Y12:Y16"/>
    <mergeCell ref="Z12:Z16"/>
    <mergeCell ref="AC12:AC16"/>
    <mergeCell ref="Q12:Q16"/>
    <mergeCell ref="R12:R16"/>
    <mergeCell ref="AU10:AU11"/>
    <mergeCell ref="AV10:AV11"/>
    <mergeCell ref="AQ13:AQ16"/>
    <mergeCell ref="AR13:AR16"/>
    <mergeCell ref="AU13:AU16"/>
    <mergeCell ref="AV13:AV16"/>
    <mergeCell ref="AM12:AM16"/>
    <mergeCell ref="AN12:AN16"/>
    <mergeCell ref="AO12:AO16"/>
    <mergeCell ref="AP12:AP16"/>
    <mergeCell ref="AM10:AM11"/>
    <mergeCell ref="AN10:AN11"/>
    <mergeCell ref="AO10:AO11"/>
    <mergeCell ref="AP10:AP11"/>
    <mergeCell ref="AQ10:AQ11"/>
    <mergeCell ref="AR10:AR11"/>
    <mergeCell ref="AD12:AD16"/>
    <mergeCell ref="AA12:AA16"/>
    <mergeCell ref="AB12:AB16"/>
    <mergeCell ref="S12:S16"/>
    <mergeCell ref="T12:T16"/>
    <mergeCell ref="U12:U16"/>
  </mergeCells>
  <conditionalFormatting sqref="L18:L20">
    <cfRule type="cellIs" dxfId="29" priority="40" operator="equal">
      <formula>"BAJO"</formula>
    </cfRule>
    <cfRule type="cellIs" dxfId="28" priority="41" operator="equal">
      <formula>"MODERADO"</formula>
    </cfRule>
    <cfRule type="cellIs" dxfId="27" priority="42" operator="equal">
      <formula>"ALTO"</formula>
    </cfRule>
    <cfRule type="cellIs" dxfId="26" priority="43" operator="equal">
      <formula>"EXTREMO"</formula>
    </cfRule>
  </conditionalFormatting>
  <conditionalFormatting sqref="AH10 AH12:AH15 AH17 K17 K20:K113 AH20:AH113">
    <cfRule type="cellIs" dxfId="25" priority="32" operator="equal">
      <formula>"BAJO"</formula>
    </cfRule>
    <cfRule type="cellIs" dxfId="24" priority="33" operator="equal">
      <formula>"MODERADO"</formula>
    </cfRule>
    <cfRule type="cellIs" dxfId="23" priority="34" operator="equal">
      <formula>"FAVORABLE"</formula>
    </cfRule>
    <cfRule type="cellIs" dxfId="22" priority="35" stopIfTrue="1" operator="equal">
      <formula>"ALTO"</formula>
    </cfRule>
  </conditionalFormatting>
  <conditionalFormatting sqref="K10 K12:K15">
    <cfRule type="cellIs" dxfId="21" priority="24" operator="equal">
      <formula>"BAJO"</formula>
    </cfRule>
    <cfRule type="cellIs" dxfId="20" priority="25" operator="equal">
      <formula>"MODERADO"</formula>
    </cfRule>
    <cfRule type="cellIs" dxfId="19" priority="26" operator="equal">
      <formula>"FAVORABLE"</formula>
    </cfRule>
    <cfRule type="cellIs" dxfId="18" priority="27" stopIfTrue="1" operator="equal">
      <formula>"ALTO"</formula>
    </cfRule>
  </conditionalFormatting>
  <conditionalFormatting sqref="L17">
    <cfRule type="cellIs" dxfId="17" priority="12" operator="equal">
      <formula>"BAJO"</formula>
    </cfRule>
    <cfRule type="cellIs" dxfId="16" priority="13" operator="equal">
      <formula>"MODERADO"</formula>
    </cfRule>
    <cfRule type="cellIs" dxfId="15" priority="14" operator="equal">
      <formula>"ALTO"</formula>
    </cfRule>
    <cfRule type="cellIs" dxfId="14" priority="15" operator="equal">
      <formula>"EXTREMO"</formula>
    </cfRule>
  </conditionalFormatting>
  <conditionalFormatting sqref="G20:G113">
    <cfRule type="cellIs" dxfId="13" priority="16" operator="equal">
      <formula>"BAJO"</formula>
    </cfRule>
    <cfRule type="cellIs" dxfId="12" priority="17" operator="equal">
      <formula>"MODERADO"</formula>
    </cfRule>
    <cfRule type="cellIs" dxfId="11" priority="18" operator="equal">
      <formula>"ALTO"</formula>
    </cfRule>
    <cfRule type="cellIs" dxfId="10" priority="19" operator="equal">
      <formula>"EXTREMO"</formula>
    </cfRule>
  </conditionalFormatting>
  <conditionalFormatting sqref="T10 W10:Z10 T12:T15 AD10 W12:AD15 AB10 T17:AD17 T20:AD113 U18:AB19">
    <cfRule type="cellIs" dxfId="9" priority="11" operator="equal">
      <formula>0</formula>
    </cfRule>
  </conditionalFormatting>
  <conditionalFormatting sqref="U10:V10 U12:V15">
    <cfRule type="cellIs" dxfId="8" priority="1" operator="equal">
      <formula>0</formula>
    </cfRule>
  </conditionalFormatting>
  <dataValidations count="3">
    <dataValidation errorStyle="warning"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sqref="J10:K10 AF10:AH10 J12:K15 AF12:AH15 J20:K113 L17:L20 J17:K17 AF17:AH17 AF20:AH113" xr:uid="{00000000-0002-0000-0B00-000000000000}"/>
    <dataValidation allowBlank="1" sqref="N114:O115 N117:O118 N120:O1048576" xr:uid="{00000000-0002-0000-0B00-000001000000}"/>
    <dataValidation errorStyle="warning" allowBlank="1" sqref="AE10 AE12:AE15 AE17 AE20:AE113" xr:uid="{00000000-0002-0000-0B00-000002000000}"/>
  </dataValidations>
  <hyperlinks>
    <hyperlink ref="E5" location="'IDENTIFICACIÓN DOFA'!A1" display="REGRESAR" xr:uid="{00000000-0004-0000-0B00-000000000000}"/>
  </hyperlink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1">
        <x14:dataValidation type="list" errorStyle="warning" allowBlank="1" showInputMessage="1" showErrorMessage="1" errorTitle="VALOR INCORRECTO" error="Por favor califique la probabilidad segun los valores de la lista desplegable." promptTitle="ESCALA DE PROBABILIDAD" prompt="1-RARO- No se ha presentado en los últimos 5 años._x000a_2-IMPROBABLE- 1 o mas eventos en los últimos 5 años._x000a_3-POSIBLE- 1 o mas eventos en los últimos 2 años._x000a_4-PROBABLE- 1 evento en el último año._x000a_5-CASI SEGURO- Más de 1 evento en el último año." xr:uid="{00000000-0002-0000-0B00-000003000000}">
          <x14:formula1>
            <xm:f>ITEMS!$F$1:$F$5</xm:f>
          </x14:formula1>
          <xm:sqref>H59:H113</xm:sqref>
        </x14:dataValidation>
        <x14:dataValidation type="list" allowBlank="1" showInputMessage="1" showErrorMessage="1" xr:uid="{00000000-0002-0000-0B00-000004000000}">
          <x14:formula1>
            <xm:f>ITEMS!$M$1:$M$6</xm:f>
          </x14:formula1>
          <xm:sqref>G10 G12:G15 G17 G20:G115 G117:G118 G120:G1048576</xm:sqref>
        </x14:dataValidation>
        <x14:dataValidation type="list" errorStyle="warning" allowBlank="1" showInputMessage="1" showErrorMessage="1" errorTitle="VALOR INCORRECTO" error="Por favor califique el impacto segun los valores de la lista desplegable." promptTitle="ESCALA DE IMPACTO" prompt="1-INSIGNIFICANTE-No aporta al logro de objetivos_x000a_2-MENOR-Aporta poco al logro de objetivos_x000a_3-MODERADO-Aporta medianamente al logro de objetivos_x000a_4-MAYOR-Aporta considerablemente al logro de objetivos_x000a_5-EXCELENTE-Aporta totalmente al logro de objetivos" xr:uid="{00000000-0002-0000-0B00-000005000000}">
          <x14:formula1>
            <xm:f>ITEMS!$F$1:$F$5</xm:f>
          </x14:formula1>
          <xm:sqref>I59:I113</xm:sqref>
        </x14:dataValidation>
        <x14:dataValidation type="list" allowBlank="1" showInputMessage="1" showErrorMessage="1" errorTitle="DATO NO VALIDO" error="Seleccione un valor de la lista desplegable" promptTitle="FRECUENCIA DEL CONTROL" prompt="¿La frecuencia de la ejecución del control y seguimiento es adecuada?_x000a__x000a_SI= 25_x000a_NO= 0" xr:uid="{00000000-0002-0000-0B00-000006000000}">
          <x14:formula1>
            <xm:f>ITEMS!$T$1:$T$2</xm:f>
          </x14:formula1>
          <xm:sqref>S10 S12:S15 S17 S20:S113</xm:sqref>
        </x14:dataValidation>
        <x14:dataValidation type="list" allowBlank="1" showInputMessage="1" showErrorMessage="1" errorTitle="DATO NO VALIDO" error="Seleccione un valor de la lista desplegable" promptTitle="EFECTIVIDAD DE LA HERRAMIENTA" prompt="¿En el tiempo que lleva la herramienta ha demostrado ser efectiva?_x000a__x000a_SI= 30_x000a_NO= 0" xr:uid="{00000000-0002-0000-0B00-000007000000}">
          <x14:formula1>
            <xm:f>ITEMS!$S$1:$S$2</xm:f>
          </x14:formula1>
          <xm:sqref>Q10 Q12:Q15 Q17 Q20:Q113</xm:sqref>
        </x14:dataValidation>
        <x14:dataValidation type="list" allowBlank="1" showInputMessage="1" showErrorMessage="1" errorTitle="DATO NO VALIDO" error="Seleccione un valor de la lista desplegable" promptTitle="RESPONSABLE DEL CONTROL" prompt="¿Estan definidos los responsables de la ejecución del control y del seguimiento?_x000a__x000a_SI= 15_x000a_NO= 0" xr:uid="{00000000-0002-0000-0B00-000008000000}">
          <x14:formula1>
            <xm:f>ITEMS!$R$1:$R$2</xm:f>
          </x14:formula1>
          <xm:sqref>R10 R12:R15 R17 R20:R113</xm:sqref>
        </x14:dataValidation>
        <x14:dataValidation type="list" allowBlank="1" showInputMessage="1" showErrorMessage="1" errorTitle="DATO NO VALIDO" error="Seleccione un valor de la lista desplegable" promptTitle="DOCUMENTACIÓN  HERRAMIENTA" prompt="¿Existen manuales, instructivos, procedimientos u otro documento para el manejo de la herramienta?_x000a__x000a_SI= 15_x000a_NO= 0" xr:uid="{00000000-0002-0000-0B00-000009000000}">
          <x14:formula1>
            <xm:f>ITEMS!$R$1:$R$2</xm:f>
          </x14:formula1>
          <xm:sqref>P10 P12:P15 P17 P20:P113</xm:sqref>
        </x14:dataValidation>
        <x14:dataValidation type="list" allowBlank="1" showInputMessage="1" showErrorMessage="1" errorTitle="DATO NO VALIDO" error="Seleccione un valor de la lista desplegable" promptTitle="HERRAMIENTAS PARA EL CONTROL" prompt="¿Posee herramientas para ejercer el control?_x000a__x000a_SI= 15_x000a_NO= 0" xr:uid="{00000000-0002-0000-0B00-00000A000000}">
          <x14:formula1>
            <xm:f>ITEMS!$R$1:$R$2</xm:f>
          </x14:formula1>
          <xm:sqref>O10 O12:O15 O17 O20:O113</xm:sqref>
        </x14:dataValidation>
        <x14:dataValidation type="list" allowBlank="1" showInputMessage="1" showErrorMessage="1" errorTitle="ENTRADA NO VALIDA" error="Seleccione una entrada de la lista desplegable" promptTitle="AFECTACIÓN DEL IMPACTO" prompt="Seleccionar si el control reduce la probabilidad o el impacto del riesgo" xr:uid="{00000000-0002-0000-0B00-00000B000000}">
          <x14:formula1>
            <xm:f>ITEMS!$P$1:$P$2</xm:f>
          </x14:formula1>
          <xm:sqref>N10 N12:N15 N17 N20:N113</xm:sqref>
        </x14:dataValidation>
        <x14:dataValidation type="list" errorStyle="warning" allowBlank="1" showInputMessage="1" showErrorMessage="1" errorTitle="VALOR INCORRECTO" error="Por favor califique la probabilidad segun los valores de la lista desplegable." promptTitle="ESCALA DE PROBABILIDAD" prompt="1-RARO 20%-No se ha presentado en los últimos 5 años_x000a_2-IMPROBABLE 40%-1 o mas eventos en los últimos 5 años_x000a_3-POSIBLE 60%-1 o mas eventos en los últimos 2 años_x000a_4-PROBABLE 80%-1 evento en el último año_x000a_5-CASI SEGURO 100%-Más de 1 evento en el último año" xr:uid="{00000000-0002-0000-0B00-00000C000000}">
          <x14:formula1>
            <xm:f>ITEMS!$F$1:$F$5</xm:f>
          </x14:formula1>
          <xm:sqref>H10 H12:H15 H17 H20:H58</xm:sqref>
        </x14:dataValidation>
        <x14:dataValidation type="list" errorStyle="warning" allowBlank="1" showInputMessage="1" showErrorMessage="1" errorTitle="VALOR INCORRECTO" error="Por favor califique el impacto segun los valores de la lista desplegable." promptTitle="ESCALA DE IMPACTO" prompt="1-INSIGNIFICANTE 20%-No aporta a los objetivos_x000a_2-MENOR 40%-Aporta poco a los objetivos_x000a_3-MODERADO 60%-Aporta medianamente a los objetivos_x000a_4-MAYOR 80%-Aporta considerablemente a los objetivos_x000a_5-EXCELENTE 100%-Aporta totalmente a los objetivos" xr:uid="{00000000-0002-0000-0B00-00000D000000}">
          <x14:formula1>
            <xm:f>ITEMS!$F$1:$F$5</xm:f>
          </x14:formula1>
          <xm:sqref>I10 I12:I15 I17 I20:I58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7">
    <tabColor rgb="FF0F3D38"/>
  </sheetPr>
  <dimension ref="A1:G29"/>
  <sheetViews>
    <sheetView showGridLines="0" view="pageBreakPreview" zoomScale="70" zoomScaleNormal="55" zoomScaleSheetLayoutView="70" workbookViewId="0">
      <selection activeCell="C6" sqref="C6"/>
    </sheetView>
  </sheetViews>
  <sheetFormatPr baseColWidth="10" defaultColWidth="11.44140625" defaultRowHeight="14.4" x14ac:dyDescent="0.3"/>
  <cols>
    <col min="1" max="1" width="7.109375" style="33" customWidth="1"/>
    <col min="2" max="2" width="18.33203125" style="33" customWidth="1"/>
    <col min="3" max="3" width="92.44140625" style="33" customWidth="1"/>
    <col min="4" max="4" width="24.6640625" style="33" customWidth="1"/>
    <col min="5" max="5" width="28.33203125" style="33" customWidth="1"/>
    <col min="6" max="6" width="11.44140625" style="330"/>
    <col min="7" max="16384" width="11.44140625" style="33"/>
  </cols>
  <sheetData>
    <row r="1" spans="1:7" x14ac:dyDescent="0.3">
      <c r="A1" s="330"/>
      <c r="B1" s="330"/>
      <c r="C1" s="330"/>
      <c r="D1" s="330"/>
      <c r="E1" s="330"/>
    </row>
    <row r="2" spans="1:7" ht="15.6" customHeight="1" x14ac:dyDescent="0.3">
      <c r="A2" s="330"/>
      <c r="B2" s="602"/>
      <c r="C2" s="596" t="s">
        <v>24</v>
      </c>
      <c r="D2" s="597"/>
      <c r="E2" s="190" t="s">
        <v>25</v>
      </c>
      <c r="F2" s="35"/>
      <c r="G2" s="2"/>
    </row>
    <row r="3" spans="1:7" ht="15.6" customHeight="1" x14ac:dyDescent="0.3">
      <c r="A3" s="330"/>
      <c r="B3" s="602"/>
      <c r="C3" s="596" t="s">
        <v>26</v>
      </c>
      <c r="D3" s="597"/>
      <c r="E3" s="190" t="s">
        <v>682</v>
      </c>
      <c r="F3" s="35"/>
      <c r="G3" s="2"/>
    </row>
    <row r="4" spans="1:7" ht="16.2" customHeight="1" x14ac:dyDescent="0.3">
      <c r="A4" s="330"/>
      <c r="B4" s="602"/>
      <c r="C4" s="598" t="s">
        <v>27</v>
      </c>
      <c r="D4" s="599"/>
      <c r="E4" s="190" t="s">
        <v>683</v>
      </c>
      <c r="F4" s="35"/>
      <c r="G4" s="2"/>
    </row>
    <row r="5" spans="1:7" ht="15.6" customHeight="1" x14ac:dyDescent="0.3">
      <c r="A5" s="330"/>
      <c r="B5" s="602"/>
      <c r="C5" s="600"/>
      <c r="D5" s="601"/>
      <c r="E5" s="190" t="s">
        <v>584</v>
      </c>
      <c r="F5" s="35"/>
      <c r="G5" s="2"/>
    </row>
    <row r="6" spans="1:7" x14ac:dyDescent="0.3">
      <c r="A6" s="330"/>
      <c r="B6" s="330"/>
      <c r="C6" s="330"/>
      <c r="D6" s="330"/>
      <c r="E6" s="330"/>
    </row>
    <row r="7" spans="1:7" ht="17.399999999999999" x14ac:dyDescent="0.3">
      <c r="A7" s="330"/>
      <c r="B7" s="110" t="s">
        <v>585</v>
      </c>
      <c r="C7" s="111" t="s">
        <v>586</v>
      </c>
      <c r="D7" s="111" t="s">
        <v>66</v>
      </c>
      <c r="E7" s="111" t="s">
        <v>587</v>
      </c>
    </row>
    <row r="8" spans="1:7" ht="27.6" x14ac:dyDescent="0.3">
      <c r="A8" s="330"/>
      <c r="B8" s="199">
        <v>43987</v>
      </c>
      <c r="C8" s="26" t="s">
        <v>588</v>
      </c>
      <c r="D8" s="200" t="s">
        <v>589</v>
      </c>
      <c r="E8" s="200" t="s">
        <v>590</v>
      </c>
    </row>
    <row r="9" spans="1:7" ht="224.25" customHeight="1" x14ac:dyDescent="0.3">
      <c r="A9" s="330"/>
      <c r="B9" s="199">
        <v>44111</v>
      </c>
      <c r="C9" s="206" t="s">
        <v>591</v>
      </c>
      <c r="D9" s="200" t="s">
        <v>589</v>
      </c>
      <c r="E9" s="200" t="s">
        <v>590</v>
      </c>
    </row>
    <row r="10" spans="1:7" ht="173.25" customHeight="1" x14ac:dyDescent="0.3">
      <c r="A10" s="330"/>
      <c r="B10" s="199">
        <v>44358</v>
      </c>
      <c r="C10" s="206" t="s">
        <v>592</v>
      </c>
      <c r="D10" s="200" t="s">
        <v>589</v>
      </c>
      <c r="E10" s="200" t="s">
        <v>590</v>
      </c>
    </row>
    <row r="11" spans="1:7" ht="176.25" customHeight="1" x14ac:dyDescent="0.3">
      <c r="A11" s="330"/>
      <c r="B11" s="201">
        <v>44511</v>
      </c>
      <c r="C11" s="209" t="s">
        <v>593</v>
      </c>
      <c r="D11" s="200" t="s">
        <v>589</v>
      </c>
      <c r="E11" s="200" t="s">
        <v>590</v>
      </c>
    </row>
    <row r="12" spans="1:7" ht="248.4" x14ac:dyDescent="0.3">
      <c r="A12" s="330"/>
      <c r="B12" s="201">
        <v>44707</v>
      </c>
      <c r="C12" s="209" t="s">
        <v>594</v>
      </c>
      <c r="D12" s="200" t="s">
        <v>595</v>
      </c>
      <c r="E12" s="200" t="s">
        <v>596</v>
      </c>
    </row>
    <row r="13" spans="1:7" ht="27.6" x14ac:dyDescent="0.3">
      <c r="A13" s="330"/>
      <c r="B13" s="210">
        <v>44817</v>
      </c>
      <c r="C13" s="212" t="s">
        <v>597</v>
      </c>
      <c r="D13" s="211" t="s">
        <v>598</v>
      </c>
      <c r="E13" s="200" t="s">
        <v>599</v>
      </c>
    </row>
    <row r="14" spans="1:7" ht="248.4" x14ac:dyDescent="0.3">
      <c r="A14" s="330"/>
      <c r="B14" s="233">
        <v>44909</v>
      </c>
      <c r="C14" s="234" t="s">
        <v>600</v>
      </c>
      <c r="D14" s="235" t="s">
        <v>595</v>
      </c>
      <c r="E14" s="236" t="s">
        <v>596</v>
      </c>
    </row>
    <row r="15" spans="1:7" ht="318.75" customHeight="1" x14ac:dyDescent="0.3">
      <c r="A15" s="330"/>
      <c r="B15" s="607">
        <v>45054</v>
      </c>
      <c r="C15" s="608" t="s">
        <v>601</v>
      </c>
      <c r="D15" s="609" t="s">
        <v>595</v>
      </c>
      <c r="E15" s="609" t="s">
        <v>596</v>
      </c>
    </row>
    <row r="16" spans="1:7" ht="318.75" customHeight="1" x14ac:dyDescent="0.3">
      <c r="A16" s="330"/>
      <c r="B16" s="607"/>
      <c r="C16" s="608"/>
      <c r="D16" s="609"/>
      <c r="E16" s="609"/>
    </row>
    <row r="17" spans="1:5" ht="318.75" customHeight="1" x14ac:dyDescent="0.3">
      <c r="A17" s="330"/>
      <c r="B17" s="607"/>
      <c r="C17" s="608"/>
      <c r="D17" s="609"/>
      <c r="E17" s="609"/>
    </row>
    <row r="18" spans="1:5" ht="27.6" x14ac:dyDescent="0.3">
      <c r="A18" s="330"/>
      <c r="B18" s="271">
        <v>45138</v>
      </c>
      <c r="C18" s="212" t="s">
        <v>597</v>
      </c>
      <c r="D18" s="211" t="s">
        <v>598</v>
      </c>
      <c r="E18" s="200" t="s">
        <v>599</v>
      </c>
    </row>
    <row r="19" spans="1:5" ht="400.2" x14ac:dyDescent="0.3">
      <c r="A19" s="330"/>
      <c r="B19" s="271">
        <v>45525</v>
      </c>
      <c r="C19" s="270" t="s">
        <v>602</v>
      </c>
      <c r="D19" s="280" t="s">
        <v>603</v>
      </c>
      <c r="E19" s="280" t="s">
        <v>604</v>
      </c>
    </row>
    <row r="20" spans="1:5" ht="30" customHeight="1" x14ac:dyDescent="0.3">
      <c r="A20" s="330"/>
      <c r="B20" s="271">
        <v>45429</v>
      </c>
      <c r="C20" s="212" t="s">
        <v>605</v>
      </c>
      <c r="D20" s="282" t="s">
        <v>606</v>
      </c>
      <c r="E20" s="282" t="s">
        <v>607</v>
      </c>
    </row>
    <row r="21" spans="1:5" ht="368.4" customHeight="1" x14ac:dyDescent="0.3">
      <c r="A21" s="330"/>
      <c r="B21" s="271">
        <v>45883</v>
      </c>
      <c r="C21" s="329" t="s">
        <v>691</v>
      </c>
      <c r="D21" s="282" t="s">
        <v>689</v>
      </c>
      <c r="E21" s="282" t="s">
        <v>690</v>
      </c>
    </row>
    <row r="22" spans="1:5" ht="374.25" customHeight="1" x14ac:dyDescent="0.3">
      <c r="A22" s="330"/>
      <c r="B22" s="271">
        <v>45883</v>
      </c>
      <c r="C22" s="329" t="s">
        <v>698</v>
      </c>
      <c r="D22" s="282" t="s">
        <v>689</v>
      </c>
      <c r="E22" s="282" t="s">
        <v>690</v>
      </c>
    </row>
    <row r="23" spans="1:5" ht="315.75" customHeight="1" x14ac:dyDescent="0.3">
      <c r="A23" s="330"/>
      <c r="B23" s="271">
        <v>45883</v>
      </c>
      <c r="C23" s="329" t="s">
        <v>699</v>
      </c>
      <c r="D23" s="282" t="s">
        <v>689</v>
      </c>
      <c r="E23" s="282" t="s">
        <v>690</v>
      </c>
    </row>
    <row r="24" spans="1:5" ht="39" customHeight="1" x14ac:dyDescent="0.3">
      <c r="A24" s="330"/>
      <c r="B24" s="271">
        <v>45923</v>
      </c>
      <c r="C24" s="212" t="s">
        <v>605</v>
      </c>
      <c r="D24" s="282" t="s">
        <v>606</v>
      </c>
      <c r="E24" s="282" t="s">
        <v>607</v>
      </c>
    </row>
    <row r="25" spans="1:5" x14ac:dyDescent="0.3">
      <c r="A25" s="330"/>
      <c r="B25" s="330"/>
      <c r="C25" s="330"/>
      <c r="D25" s="330"/>
      <c r="E25" s="330"/>
    </row>
    <row r="26" spans="1:5" ht="69" customHeight="1" x14ac:dyDescent="0.3">
      <c r="A26" s="330"/>
      <c r="B26" s="603" t="s">
        <v>685</v>
      </c>
      <c r="C26" s="604"/>
      <c r="D26" s="604"/>
      <c r="E26" s="604"/>
    </row>
    <row r="27" spans="1:5" x14ac:dyDescent="0.3">
      <c r="A27" s="330"/>
      <c r="B27" s="330"/>
      <c r="C27" s="330"/>
      <c r="D27" s="330"/>
      <c r="E27" s="330"/>
    </row>
    <row r="28" spans="1:5" ht="42" customHeight="1" x14ac:dyDescent="0.3">
      <c r="A28" s="330"/>
      <c r="B28" s="605" t="s">
        <v>687</v>
      </c>
      <c r="C28" s="606"/>
      <c r="D28" s="606"/>
      <c r="E28" s="606"/>
    </row>
    <row r="29" spans="1:5" x14ac:dyDescent="0.3">
      <c r="A29" s="330"/>
      <c r="B29" s="330"/>
      <c r="C29" s="330"/>
      <c r="D29" s="330"/>
      <c r="E29" s="330"/>
    </row>
  </sheetData>
  <sheetProtection algorithmName="SHA-512" hashValue="ny4A1SpzL5uBNYtby+Ahz87a5AF4FJkeNYFGYo0oxJBoI7HUV24g0tgr2scSBNciC+h1WhEHWgnPUhTiEFmoCA==" saltValue="AZrJSgNyZcjazmjRpN03CQ==" spinCount="100000" sheet="1" objects="1" scenarios="1"/>
  <mergeCells count="10">
    <mergeCell ref="B28:E28"/>
    <mergeCell ref="B15:B17"/>
    <mergeCell ref="C15:C17"/>
    <mergeCell ref="D15:D17"/>
    <mergeCell ref="E15:E17"/>
    <mergeCell ref="C2:D2"/>
    <mergeCell ref="C3:D3"/>
    <mergeCell ref="C4:D5"/>
    <mergeCell ref="B2:B5"/>
    <mergeCell ref="B26:E26"/>
  </mergeCells>
  <pageMargins left="0.7" right="0.7" top="0.75" bottom="0.75" header="0.3" footer="0.3"/>
  <pageSetup scale="45" orientation="portrait" r:id="rId1"/>
  <rowBreaks count="2" manualBreakCount="2">
    <brk id="14" max="4" man="1"/>
    <brk id="20" max="4" man="1"/>
  </rowBreaks>
  <colBreaks count="1" manualBreakCount="1">
    <brk id="6" max="13"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6"/>
  <dimension ref="B2:E23"/>
  <sheetViews>
    <sheetView workbookViewId="0">
      <selection activeCell="F15" sqref="F15"/>
    </sheetView>
  </sheetViews>
  <sheetFormatPr baseColWidth="10" defaultColWidth="11.44140625" defaultRowHeight="14.4" x14ac:dyDescent="0.3"/>
  <cols>
    <col min="5" max="5" width="45" customWidth="1"/>
  </cols>
  <sheetData>
    <row r="2" spans="2:5" ht="15.6" x14ac:dyDescent="0.3">
      <c r="B2">
        <v>1</v>
      </c>
      <c r="C2">
        <v>0</v>
      </c>
      <c r="E2" s="144" t="s">
        <v>367</v>
      </c>
    </row>
    <row r="3" spans="2:5" ht="15.6" x14ac:dyDescent="0.3">
      <c r="B3">
        <v>2</v>
      </c>
      <c r="C3">
        <v>1</v>
      </c>
      <c r="E3" s="144" t="s">
        <v>368</v>
      </c>
    </row>
    <row r="4" spans="2:5" ht="15.6" x14ac:dyDescent="0.3">
      <c r="B4">
        <v>3</v>
      </c>
      <c r="E4" s="144" t="s">
        <v>369</v>
      </c>
    </row>
    <row r="5" spans="2:5" x14ac:dyDescent="0.3">
      <c r="B5">
        <v>4</v>
      </c>
      <c r="E5" s="145" t="s">
        <v>370</v>
      </c>
    </row>
    <row r="6" spans="2:5" ht="15.6" x14ac:dyDescent="0.3">
      <c r="B6">
        <v>5</v>
      </c>
      <c r="E6" s="144" t="s">
        <v>371</v>
      </c>
    </row>
    <row r="7" spans="2:5" ht="15.6" x14ac:dyDescent="0.3">
      <c r="E7" s="144" t="s">
        <v>372</v>
      </c>
    </row>
    <row r="8" spans="2:5" ht="15.6" x14ac:dyDescent="0.3">
      <c r="E8" s="144" t="s">
        <v>373</v>
      </c>
    </row>
    <row r="9" spans="2:5" ht="15.6" x14ac:dyDescent="0.3">
      <c r="E9" s="144" t="s">
        <v>374</v>
      </c>
    </row>
    <row r="10" spans="2:5" ht="15.6" x14ac:dyDescent="0.3">
      <c r="E10" s="144" t="s">
        <v>375</v>
      </c>
    </row>
    <row r="11" spans="2:5" x14ac:dyDescent="0.3">
      <c r="E11" s="145" t="s">
        <v>376</v>
      </c>
    </row>
    <row r="12" spans="2:5" x14ac:dyDescent="0.3">
      <c r="E12" s="145" t="s">
        <v>377</v>
      </c>
    </row>
    <row r="13" spans="2:5" ht="15.6" x14ac:dyDescent="0.3">
      <c r="E13" s="144" t="s">
        <v>378</v>
      </c>
    </row>
    <row r="14" spans="2:5" x14ac:dyDescent="0.3">
      <c r="E14" s="145" t="s">
        <v>379</v>
      </c>
    </row>
    <row r="15" spans="2:5" ht="15.6" x14ac:dyDescent="0.3">
      <c r="E15" s="144" t="s">
        <v>380</v>
      </c>
    </row>
    <row r="16" spans="2:5" ht="15.6" x14ac:dyDescent="0.3">
      <c r="E16" s="144" t="s">
        <v>381</v>
      </c>
    </row>
    <row r="17" spans="5:5" ht="15.6" x14ac:dyDescent="0.3">
      <c r="E17" s="144" t="s">
        <v>382</v>
      </c>
    </row>
    <row r="18" spans="5:5" x14ac:dyDescent="0.3">
      <c r="E18" s="145" t="s">
        <v>383</v>
      </c>
    </row>
    <row r="19" spans="5:5" ht="15.6" x14ac:dyDescent="0.3">
      <c r="E19" s="144" t="s">
        <v>384</v>
      </c>
    </row>
    <row r="20" spans="5:5" ht="15.6" x14ac:dyDescent="0.3">
      <c r="E20" s="144" t="s">
        <v>385</v>
      </c>
    </row>
    <row r="21" spans="5:5" ht="15.6" x14ac:dyDescent="0.3">
      <c r="E21" s="144" t="s">
        <v>386</v>
      </c>
    </row>
    <row r="22" spans="5:5" ht="15.6" x14ac:dyDescent="0.3">
      <c r="E22" s="144" t="s">
        <v>387</v>
      </c>
    </row>
    <row r="23" spans="5:5" x14ac:dyDescent="0.3">
      <c r="E23" s="145" t="s">
        <v>388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7"/>
  <dimension ref="B2:C15"/>
  <sheetViews>
    <sheetView zoomScale="55" zoomScaleNormal="55" workbookViewId="0">
      <selection activeCell="G2" sqref="G2"/>
    </sheetView>
  </sheetViews>
  <sheetFormatPr baseColWidth="10" defaultColWidth="11.44140625" defaultRowHeight="13.8" x14ac:dyDescent="0.25"/>
  <cols>
    <col min="1" max="1" width="6.33203125" style="124" customWidth="1"/>
    <col min="2" max="2" width="11.44140625" style="124"/>
    <col min="3" max="3" width="20" style="124" customWidth="1"/>
    <col min="4" max="16384" width="11.44140625" style="124"/>
  </cols>
  <sheetData>
    <row r="2" spans="2:3" x14ac:dyDescent="0.25">
      <c r="C2" s="124" t="s">
        <v>608</v>
      </c>
    </row>
    <row r="3" spans="2:3" x14ac:dyDescent="0.25">
      <c r="B3" s="610" t="s">
        <v>609</v>
      </c>
      <c r="C3" s="125" t="s">
        <v>610</v>
      </c>
    </row>
    <row r="4" spans="2:3" ht="57" customHeight="1" x14ac:dyDescent="0.25">
      <c r="B4" s="610"/>
      <c r="C4" s="125" t="s">
        <v>611</v>
      </c>
    </row>
    <row r="5" spans="2:3" x14ac:dyDescent="0.25">
      <c r="B5" s="610"/>
      <c r="C5" s="126" t="s">
        <v>612</v>
      </c>
    </row>
    <row r="6" spans="2:3" x14ac:dyDescent="0.25">
      <c r="B6" s="610"/>
      <c r="C6" s="126" t="s">
        <v>613</v>
      </c>
    </row>
    <row r="7" spans="2:3" x14ac:dyDescent="0.25">
      <c r="B7" s="610"/>
      <c r="C7" s="126" t="s">
        <v>614</v>
      </c>
    </row>
    <row r="8" spans="2:3" x14ac:dyDescent="0.25">
      <c r="B8" s="610"/>
      <c r="C8" s="126" t="s">
        <v>615</v>
      </c>
    </row>
    <row r="9" spans="2:3" x14ac:dyDescent="0.25">
      <c r="B9" s="610"/>
      <c r="C9" s="126" t="s">
        <v>616</v>
      </c>
    </row>
    <row r="10" spans="2:3" x14ac:dyDescent="0.25">
      <c r="B10" s="610" t="s">
        <v>617</v>
      </c>
      <c r="C10" s="126" t="s">
        <v>618</v>
      </c>
    </row>
    <row r="11" spans="2:3" x14ac:dyDescent="0.25">
      <c r="B11" s="610"/>
      <c r="C11" s="126" t="s">
        <v>619</v>
      </c>
    </row>
    <row r="12" spans="2:3" x14ac:dyDescent="0.25">
      <c r="B12" s="610"/>
      <c r="C12" s="126" t="s">
        <v>620</v>
      </c>
    </row>
    <row r="13" spans="2:3" x14ac:dyDescent="0.25">
      <c r="B13" s="610"/>
      <c r="C13" s="126" t="s">
        <v>621</v>
      </c>
    </row>
    <row r="14" spans="2:3" x14ac:dyDescent="0.25">
      <c r="B14" s="610"/>
      <c r="C14" s="126" t="s">
        <v>622</v>
      </c>
    </row>
    <row r="15" spans="2:3" x14ac:dyDescent="0.25">
      <c r="B15" s="610"/>
      <c r="C15" s="125" t="s">
        <v>623</v>
      </c>
    </row>
  </sheetData>
  <mergeCells count="2">
    <mergeCell ref="B3:B9"/>
    <mergeCell ref="B10:B1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6">
    <tabColor rgb="FFEDE395"/>
  </sheetPr>
  <dimension ref="A1:BP205"/>
  <sheetViews>
    <sheetView showGridLines="0" zoomScaleNormal="100" workbookViewId="0"/>
  </sheetViews>
  <sheetFormatPr baseColWidth="10" defaultColWidth="11.44140625" defaultRowHeight="14.4" x14ac:dyDescent="0.3"/>
  <cols>
    <col min="1" max="1" width="11.44140625" style="12"/>
    <col min="2" max="2" width="8.44140625" style="12" customWidth="1"/>
    <col min="3" max="3" width="25.109375" style="12" customWidth="1"/>
    <col min="4" max="6" width="27.109375" style="12" customWidth="1"/>
    <col min="7" max="10" width="13.5546875" style="12" customWidth="1"/>
    <col min="11" max="11" width="11.88671875" style="13" customWidth="1"/>
    <col min="12" max="12" width="11.44140625" style="13"/>
    <col min="13" max="13" width="11.44140625" style="14"/>
    <col min="14" max="14" width="11.88671875" style="14" hidden="1" customWidth="1"/>
    <col min="15" max="62" width="0" style="14" hidden="1" customWidth="1"/>
    <col min="63" max="68" width="11.44140625" style="13"/>
    <col min="69" max="16384" width="11.44140625" style="12"/>
  </cols>
  <sheetData>
    <row r="1" spans="1:62" x14ac:dyDescent="0.3">
      <c r="A1" s="318"/>
      <c r="B1" s="364"/>
      <c r="C1" s="364"/>
      <c r="D1" s="365" t="s">
        <v>24</v>
      </c>
      <c r="E1" s="365"/>
      <c r="F1" s="365"/>
      <c r="G1" s="365"/>
      <c r="H1" s="365"/>
      <c r="I1" s="365" t="s">
        <v>25</v>
      </c>
      <c r="J1" s="365"/>
      <c r="K1" s="328"/>
    </row>
    <row r="2" spans="1:62" x14ac:dyDescent="0.3">
      <c r="A2" s="318"/>
      <c r="B2" s="364"/>
      <c r="C2" s="364"/>
      <c r="D2" s="365" t="s">
        <v>26</v>
      </c>
      <c r="E2" s="365"/>
      <c r="F2" s="365"/>
      <c r="G2" s="365"/>
      <c r="H2" s="365"/>
      <c r="I2" s="365" t="s">
        <v>682</v>
      </c>
      <c r="J2" s="365"/>
      <c r="K2" s="328"/>
    </row>
    <row r="3" spans="1:62" x14ac:dyDescent="0.3">
      <c r="A3" s="318"/>
      <c r="B3" s="364"/>
      <c r="C3" s="364"/>
      <c r="D3" s="365" t="s">
        <v>27</v>
      </c>
      <c r="E3" s="365"/>
      <c r="F3" s="365"/>
      <c r="G3" s="365"/>
      <c r="H3" s="365"/>
      <c r="I3" s="365" t="s">
        <v>683</v>
      </c>
      <c r="J3" s="365"/>
      <c r="K3" s="328"/>
    </row>
    <row r="4" spans="1:62" x14ac:dyDescent="0.3">
      <c r="A4" s="318"/>
      <c r="B4" s="364"/>
      <c r="C4" s="364"/>
      <c r="D4" s="365"/>
      <c r="E4" s="365"/>
      <c r="F4" s="365"/>
      <c r="G4" s="365"/>
      <c r="H4" s="365"/>
      <c r="I4" s="365" t="s">
        <v>624</v>
      </c>
      <c r="J4" s="365"/>
      <c r="K4" s="328"/>
    </row>
    <row r="5" spans="1:62" x14ac:dyDescent="0.3">
      <c r="A5" s="318"/>
      <c r="B5" s="614"/>
      <c r="C5" s="614"/>
      <c r="D5" s="614"/>
      <c r="E5" s="614"/>
      <c r="F5" s="614"/>
      <c r="G5" s="614"/>
      <c r="H5" s="614"/>
      <c r="I5" s="614"/>
      <c r="J5" s="614"/>
      <c r="K5" s="328"/>
    </row>
    <row r="6" spans="1:62" ht="15" customHeight="1" x14ac:dyDescent="0.3">
      <c r="A6" s="319" t="s">
        <v>39</v>
      </c>
      <c r="B6" s="564" t="s">
        <v>625</v>
      </c>
      <c r="C6" s="564"/>
      <c r="D6" s="564"/>
      <c r="E6" s="564"/>
      <c r="F6" s="564"/>
      <c r="G6" s="564"/>
      <c r="H6" s="564"/>
      <c r="I6" s="564"/>
      <c r="J6" s="564"/>
      <c r="K6" s="328"/>
    </row>
    <row r="7" spans="1:62" ht="15.75" customHeight="1" x14ac:dyDescent="0.3">
      <c r="A7" s="318"/>
      <c r="B7" s="564"/>
      <c r="C7" s="564"/>
      <c r="D7" s="564"/>
      <c r="E7" s="564"/>
      <c r="F7" s="564"/>
      <c r="G7" s="564"/>
      <c r="H7" s="564"/>
      <c r="I7" s="564"/>
      <c r="J7" s="564"/>
      <c r="K7" s="328"/>
    </row>
    <row r="8" spans="1:62" ht="18" customHeight="1" x14ac:dyDescent="0.3">
      <c r="A8" s="318"/>
      <c r="B8" s="565" t="s">
        <v>12</v>
      </c>
      <c r="C8" s="565"/>
      <c r="D8" s="567" t="s">
        <v>626</v>
      </c>
      <c r="E8" s="567" t="s">
        <v>627</v>
      </c>
      <c r="F8" s="567" t="s">
        <v>628</v>
      </c>
      <c r="G8" s="542" t="s">
        <v>629</v>
      </c>
      <c r="H8" s="543"/>
      <c r="I8" s="542" t="s">
        <v>630</v>
      </c>
      <c r="J8" s="543"/>
      <c r="K8" s="328"/>
      <c r="N8" s="14" t="str">
        <f>IF(N9&lt;&gt;""," -O","")</f>
        <v/>
      </c>
      <c r="P8" s="14" t="str">
        <f>IF(P9&lt;&gt;""," -O","")</f>
        <v/>
      </c>
      <c r="R8" s="14" t="str">
        <f>IF(R9&lt;&gt;""," -O","")</f>
        <v/>
      </c>
      <c r="T8" s="14" t="str">
        <f>IF(T9&lt;&gt;""," -O","")</f>
        <v/>
      </c>
      <c r="V8" s="14" t="str">
        <f>IF(V9&lt;&gt;""," -O","")</f>
        <v/>
      </c>
      <c r="X8" s="14" t="str">
        <f>IF(X9&lt;&gt;""," -O","")</f>
        <v/>
      </c>
      <c r="Z8" s="14" t="str">
        <f>IF(Z9&lt;&gt;""," -O","")</f>
        <v/>
      </c>
      <c r="AB8" s="14" t="str">
        <f>IF(AB9&lt;&gt;""," -O","")</f>
        <v/>
      </c>
      <c r="AD8" s="14" t="str">
        <f>IF(AD9&lt;&gt;""," -O","")</f>
        <v/>
      </c>
      <c r="AF8" s="14" t="str">
        <f>IF(AF9&lt;&gt;""," -O","")</f>
        <v/>
      </c>
      <c r="AH8" s="14" t="str">
        <f>IF(AH9&lt;&gt;""," -O","")</f>
        <v/>
      </c>
      <c r="AJ8" s="14" t="str">
        <f>IF(AJ9&lt;&gt;""," -O","")</f>
        <v/>
      </c>
      <c r="AL8" s="14" t="str">
        <f>IF(AL9&lt;&gt;""," -O","")</f>
        <v/>
      </c>
      <c r="AN8" s="14" t="str">
        <f>IF(AN9&lt;&gt;""," -O","")</f>
        <v/>
      </c>
      <c r="AP8" s="14" t="str">
        <f>IF(AP9&lt;&gt;""," -O","")</f>
        <v/>
      </c>
      <c r="AR8" s="14" t="str">
        <f>IF(AR9&lt;&gt;""," -O","")</f>
        <v/>
      </c>
      <c r="AT8" s="14" t="str">
        <f>IF(AT9&lt;&gt;""," -O","")</f>
        <v/>
      </c>
      <c r="AV8" s="14" t="str">
        <f>IF(AV9&lt;&gt;""," -O","")</f>
        <v/>
      </c>
      <c r="AX8" s="14" t="str">
        <f>IF(AX9&lt;&gt;""," -O","")</f>
        <v/>
      </c>
      <c r="AZ8" s="14" t="str">
        <f>IF(AZ9&lt;&gt;""," -O","")</f>
        <v/>
      </c>
      <c r="BB8" s="14" t="str">
        <f>IF(BB9&lt;&gt;""," -O","")</f>
        <v/>
      </c>
      <c r="BD8" s="14" t="str">
        <f>IF(BD9&lt;&gt;""," -O","")</f>
        <v/>
      </c>
      <c r="BF8" s="14" t="str">
        <f>IF(BF9&lt;&gt;""," -O","")</f>
        <v/>
      </c>
      <c r="BH8" s="14" t="str">
        <f>IF(BH9&lt;&gt;""," -O","")</f>
        <v xml:space="preserve"> -O</v>
      </c>
      <c r="BJ8" s="14" t="str">
        <f>IF(BJ9&lt;&gt;""," -O","")</f>
        <v/>
      </c>
    </row>
    <row r="9" spans="1:62" ht="24.75" customHeight="1" x14ac:dyDescent="0.3">
      <c r="A9" s="318"/>
      <c r="B9" s="566" t="s">
        <v>5</v>
      </c>
      <c r="C9" s="566"/>
      <c r="D9" s="568"/>
      <c r="E9" s="568"/>
      <c r="F9" s="568"/>
      <c r="G9" s="544"/>
      <c r="H9" s="545"/>
      <c r="I9" s="544"/>
      <c r="J9" s="545"/>
      <c r="K9" s="328"/>
      <c r="M9" s="14">
        <v>1.01</v>
      </c>
      <c r="N9" s="14" t="str">
        <f>IFERROR(VLOOKUP(M9,'CRUCE OPORTUNIDADES'!$C$10:$D$113,2,FALSE),"")</f>
        <v/>
      </c>
      <c r="O9" s="14">
        <v>2.0099999999999998</v>
      </c>
      <c r="P9" s="14" t="str">
        <f>IFERROR(VLOOKUP(O9,'CRUCE OPORTUNIDADES'!$C$10:$D$113,2,FALSE),"")</f>
        <v/>
      </c>
      <c r="Q9" s="14">
        <v>3.01</v>
      </c>
      <c r="R9" s="14" t="str">
        <f>IFERROR(VLOOKUP(Q9,'CRUCE OPORTUNIDADES'!$C$10:$D$113,2,FALSE),"")</f>
        <v/>
      </c>
      <c r="S9" s="14">
        <v>4.01</v>
      </c>
      <c r="T9" s="14" t="str">
        <f>IFERROR(VLOOKUP(S9,'CRUCE OPORTUNIDADES'!$C$10:$D$113,2,FALSE),"")</f>
        <v/>
      </c>
      <c r="U9" s="14">
        <v>5.01</v>
      </c>
      <c r="V9" s="14" t="str">
        <f>IFERROR(VLOOKUP(U9,'CRUCE OPORTUNIDADES'!$C$10:$D$113,2,FALSE),"")</f>
        <v/>
      </c>
      <c r="W9" s="14">
        <v>6.01</v>
      </c>
      <c r="X9" s="14" t="str">
        <f>IFERROR(VLOOKUP(W9,'CRUCE OPORTUNIDADES'!$C$10:$D$113,2,FALSE),"")</f>
        <v/>
      </c>
      <c r="Y9" s="14">
        <v>7.01</v>
      </c>
      <c r="Z9" s="14" t="str">
        <f>IFERROR(VLOOKUP(Y9,'CRUCE OPORTUNIDADES'!$C$10:$D$113,2,FALSE),"")</f>
        <v/>
      </c>
      <c r="AA9" s="14">
        <v>8.01</v>
      </c>
      <c r="AB9" s="14" t="str">
        <f>IFERROR(VLOOKUP(AA9,'CRUCE OPORTUNIDADES'!$C$10:$D$113,2,FALSE),"")</f>
        <v/>
      </c>
      <c r="AC9" s="14">
        <v>9.01</v>
      </c>
      <c r="AD9" s="14" t="str">
        <f>IFERROR(VLOOKUP(AC9,'CRUCE OPORTUNIDADES'!$C$10:$D$113,2,FALSE),"")</f>
        <v/>
      </c>
      <c r="AE9" s="14">
        <v>10.01</v>
      </c>
      <c r="AF9" s="14" t="str">
        <f>IFERROR(VLOOKUP(AE9,'CRUCE OPORTUNIDADES'!$C$10:$D$113,2,FALSE),"")</f>
        <v/>
      </c>
      <c r="AG9" s="14">
        <v>11.01</v>
      </c>
      <c r="AH9" s="14" t="str">
        <f>IFERROR(VLOOKUP(AG9,'CRUCE OPORTUNIDADES'!$C$10:$D$113,2,FALSE),"")</f>
        <v/>
      </c>
      <c r="AI9" s="14">
        <v>12.01</v>
      </c>
      <c r="AJ9" s="14" t="str">
        <f>IFERROR(VLOOKUP(AI9,'CRUCE OPORTUNIDADES'!$C$10:$D$113,2,FALSE),"")</f>
        <v/>
      </c>
      <c r="AK9" s="14">
        <v>13.01</v>
      </c>
      <c r="AL9" s="14" t="str">
        <f>IFERROR(VLOOKUP(AK9,'CRUCE OPORTUNIDADES'!$C$10:$D$113,2,FALSE),"")</f>
        <v/>
      </c>
      <c r="AM9" s="14">
        <v>14.01</v>
      </c>
      <c r="AN9" s="14" t="str">
        <f>IFERROR(VLOOKUP(AM9,'CRUCE OPORTUNIDADES'!$C$10:$D$113,2,FALSE),"")</f>
        <v/>
      </c>
      <c r="AO9" s="14">
        <v>15.01</v>
      </c>
      <c r="AP9" s="14" t="str">
        <f>IFERROR(VLOOKUP(AO9,'CRUCE OPORTUNIDADES'!$C$10:$D$113,2,FALSE),"")</f>
        <v/>
      </c>
      <c r="AQ9" s="14">
        <v>16.010000000000002</v>
      </c>
      <c r="AR9" s="14" t="str">
        <f>IFERROR(VLOOKUP(AQ9,'CRUCE OPORTUNIDADES'!$C$10:$D$113,2,FALSE),"")</f>
        <v/>
      </c>
      <c r="AS9" s="14">
        <v>17.010000000000002</v>
      </c>
      <c r="AT9" s="14" t="str">
        <f>IFERROR(VLOOKUP(AS9,'CRUCE OPORTUNIDADES'!$C$10:$D$113,2,FALSE),"")</f>
        <v/>
      </c>
      <c r="AU9" s="14">
        <v>18.010000000000002</v>
      </c>
      <c r="AV9" s="14" t="str">
        <f>IFERROR(VLOOKUP(AU9,'CRUCE OPORTUNIDADES'!$C$10:$D$113,2,FALSE),"")</f>
        <v/>
      </c>
      <c r="AW9" s="14">
        <v>19.010000000000002</v>
      </c>
      <c r="AX9" s="14" t="str">
        <f>IFERROR(VLOOKUP(AW9,'CRUCE OPORTUNIDADES'!$C$10:$D$113,2,FALSE),"")</f>
        <v/>
      </c>
      <c r="AY9" s="14">
        <v>20.010000000000002</v>
      </c>
      <c r="AZ9" s="14" t="str">
        <f>IFERROR(VLOOKUP(AY9,'CRUCE OPORTUNIDADES'!$C$10:$D$113,2,FALSE),"")</f>
        <v/>
      </c>
      <c r="BA9" s="14">
        <v>21.01</v>
      </c>
      <c r="BB9" s="14" t="str">
        <f>IFERROR(VLOOKUP(BA9,'CRUCE OPORTUNIDADES'!$C$10:$D$113,2,FALSE),"")</f>
        <v/>
      </c>
      <c r="BC9" s="14">
        <v>22.01</v>
      </c>
      <c r="BD9" s="14" t="str">
        <f>IFERROR(VLOOKUP(BC9,'CRUCE OPORTUNIDADES'!$C$10:$D$113,2,FALSE),"")</f>
        <v/>
      </c>
      <c r="BE9" s="14">
        <v>23.01</v>
      </c>
      <c r="BF9" s="14" t="str">
        <f>IFERROR(VLOOKUP(BE9,'CRUCE OPORTUNIDADES'!$C$10:$D$113,2,FALSE),"")</f>
        <v/>
      </c>
      <c r="BG9" s="14">
        <v>24.01</v>
      </c>
      <c r="BH9" s="14">
        <f>IFERROR(VLOOKUP(BG9,'CRUCE OPORTUNIDADES'!$C$10:$D$113,2,FALSE),"")</f>
        <v>1</v>
      </c>
      <c r="BI9" s="14">
        <v>25.01</v>
      </c>
      <c r="BJ9" s="14" t="str">
        <f>IFERROR(VLOOKUP(BI9,'CRUCE OPORTUNIDADES'!$C$10:$D$113,2,FALSE),"")</f>
        <v/>
      </c>
    </row>
    <row r="10" spans="1:62" ht="50.25" customHeight="1" x14ac:dyDescent="0.3">
      <c r="A10" s="318"/>
      <c r="B10" s="559" t="s">
        <v>631</v>
      </c>
      <c r="C10" s="559"/>
      <c r="D10" s="18" t="str">
        <f>CONCATENATE(N8,N9,N10,N11,N12,N13,N14,N16,N17,N19,N20,N21,N22,N23,N24,N25,N26,N27,N28,N29,N30,N31,N32,N33,N34,N35,N36,N37,N38,N39,N40,N41,N42,N43,N44,N45,N46,N47,N48,N49,N50,N51,N52,N53,N54,N55,N56,N57,N58,N59,N60,N61,N62,N63,N64,N65,N66,N67,N68,N69,N70,N71,N72,N73,N74,N75,N76,N77,N78,N79,N80,N81,N82,N83,N84,N85,N86,N87,N88,N89,N90,N91,N92,N93,N94,N95,N96,N97,N98,N99,N100,N101,N102,N103,N104,N105,N106,N107,N108,N109,N110,N111,N112,N113,N114,N115,N116,N117,N118,N119,N120,N121,N122,N123,N124,N125,N126,N127,N128,N129,N130,N131,N132,N133,N134,N135,N136,N137,N138,N139,N140,N141,N142,N143,N144,N145,N146,N147,N148,N149,N150,N151,N152,N153,N154,N155,N156,N157,N158,N159,N160,N161,N162,N163,N164,N165,N166,N167,N168,N169,N170,N171,N172,N173,N174,N175,N176,N177,N178,N179,N180,N181,N182,N183,N184,N185,N186,N187,N188,N189,N190,N191,N192,N193,N194,N195,N196,N197,N198,N199,N200,N201,N202,N203,N204,N205,N206,N207)</f>
        <v/>
      </c>
      <c r="E10" s="182" t="str">
        <f>CONCATENATE(P8,P9,P10,P11,P12,P13,P14,P16,P17,P19,P20,P21,P22,P23,P24,P25,P26,P27,P28,P29,P30,P31,P32,P33,P34,P35,P36,P37,P38,P39,P40,P41,P42,P43,P44,P45,P46,P47,P48,P49,P50,P51,P52,P53,P54,P55,P56,P57,P58,P59,P60,P61,P62,P63,P64,P65,P66,P67,P68,P69,P70,P71,P72,P73,P74,P75,P76,P77,P78,P79,P80,P81,P82,P83,P84,P85,P86,P87,P88,P89,P90,P91,P92,P93,P94,P95,P96,P97,P98,P99,P100,P101,P102,P103,P104,P105,P106,P107,P108,P109,P110,P111,P112,P113,P114,P115,P116,P117,P118,P119,P120,P121,P122,P123,P124,P125,P126,P127,P128,P129,P130,P131,P132,P133,P134,P135,P136,P137,P138,P139,P140,P141,P142,P143,P144,P145,P146,P147,P148,P149,P150,P151,P152,P153,P154,P155,P156,P157,P158,P159,P160,P161,P162,P163,P164,P165,P166,P167,P168,P169,P170,P171,P172,P173,P174,P175,P176,P177,P178,P179,P180,P181,P182,P183,P184,P185,P186,P187,P188,P189,P190,P191,P192,P193,P194,P195,P196,P197,P198,P199,P200,P201,P202,P203,P204,P205,P206,P207)</f>
        <v/>
      </c>
      <c r="F10" s="182" t="str">
        <f>CONCATENATE(R8,R9,R10,R11,R12,R13,R14,R16,R17,R19,R20,R21,R22,R23,R24,R25,R26,R27,R28,R29,R30,R31,R32,R33,R34,R35,R36,R37,R38,R39,R40,R41,R42,R43,R44,R45,R46,R47,R48,R49,R50,R51,R52,R53,R54,R55,R56,R57,R58,R59,R60,R61,R62,R63,R64,R65,R66,R67,R68,R69,R70,R71,R72,R73,R74,R75,R76,R77,R78,R79,R80,R81,R82,R83,R84,R85,R86,R87,R88,R89,R90,R91,R92,R93,R94,R95,R96,R97,R98,R99,R100,R101,R102,R103,R104,R105,R106,R107,R108,R109,R110,R111,R112,R113,R114,R115,R116,R117,R118,R119,R120,R121,R122,R123,R124,R125,R126,R127,R128,R129,R130,R131,R132,R133,R134,R135,R136,R137,R138,R139,R140,R141,R142,R143,R144,R145,R146,R147,R148,R149,R150,R151,R152,R153,R154,R155,R156,R157,R158,R159,R160,R161,R162,R163,R164,R165,R166,R167,R168,R169,R170,R171,R172,R173,R174,R175,R176,R177,R178,R179,R180,R181,R182,R183,R184,R185,R186,R187,R188,R189,R190,R191,R192,R193,R194,R195,R196,R197,R198,R199,R200,R201,R202,R203,R204,R205,R206,R207)</f>
        <v/>
      </c>
      <c r="G10" s="615" t="str">
        <f>CONCATENATE(T8,T9,T10,T11,T12,T13,T14,T16,T17,T19,T20,T21,T22,T23,T24,T25,T26,T27,T28,T29,T30,T31,T32,T33,T34,T35,T36,T37,T38,T39,T40,T41,T42,T43,T44,T45,T46,T47,T48,T49,T50,T51,T52,T53,T54,T55,T56,T57,T58,T59,T60,T61,T62,T63,T64,T65,T66,T67,T68,T69,T70,T71,T72,T73,T74,T75,T76,T77,T78,T79,T80,T81,T82,T83,T84,T85,T86,T87,T88,T89,T90,T91,T92,T93,T94,T95,T96,T97,T98,T99,T100,T101,T102,T103,T104,T105,T106,T107,T108,T109,T110,T111,T112,T113,T114,T115,T116,T117,T118,T119,T120,T121,T122,T123,T124,T125,T126,T127,T128,T129,T130,T131,T132,T133,T134,T135,T136,T137,T138,T139,T140,T141,T142,T143,T144,T145,T146,T147,T148,T149,T150,T151,T152,T153,T154,T155,T156,T157,T158,T159,T160,T161,T162,T163,T164,T165,T166,T167,T168,T169,T170,T171,T172,T173,T174,T175,T176,T177,T178,T179,T180,T181,T182,T183,T184,T185,T186,T187,T188,T189,T190,T191,T192,T193,T194,T195,T196,T197,T198,T199,T200,T201,T202,T203,T204,T205,T206,T207)</f>
        <v/>
      </c>
      <c r="H10" s="615"/>
      <c r="I10" s="615" t="str">
        <f>CONCATENATE(V8,V9,V10,V11,V12,V13,V14,V16,V17,V19,V20,V21,V22,V23,V24,V25,V26,V27,V28,V29,V30,V31,V32,V33,V34,V35,V36,V37,V38,V39,V40,V41,V42,V43,V44,V45,V46,V47,V48,V49,V50,V51,V52,V53,V54,V55,V56,V57,V58,V59,V60,V61,V62,V63,V64,V65,V66,V67,V68,V69,V70,V71,V72,V73,V74,V75,V76,V77,V78,V79,V80,V81,V82,V83,V84,V85,V86,V87,V88,V89,V90,V91,V92,V93,V94,V95,V96,V97,V98,V99,V100,V101,V102,V103,V104,V105,V106,V107,V108,V109,V110,V111,V112,V113,V114,V115,V116,V117,V118,V119,V120,V121,V122,V123,V124,V125,V126,V127,V128,V129,V130,V131,V132,V133,V134,V135,V136,V137,V138,V139,V140,V141,V142,V143,V144,V145,V146,V147,V148,V149,V150,V151,V152,V153,V154,V155,V156,V157,V158,V159,V160,V161,V162,V163,V164,V165,V166,V167,V168,V169,V170,V171,V172,V173,V174,V175,V176,V177,V178,V179,V180,V181,V182,V183,V184,V185,V186,V187,V188,V189,V190,V191,V192,V193,V194,V195,V196,V197,V198,V199,V200,V201,V202,V203,V204,V205,V206,V207)</f>
        <v/>
      </c>
      <c r="J10" s="615"/>
      <c r="K10" s="328"/>
      <c r="N10" s="14" t="str">
        <f>IF(N11&lt;&gt;""," -O","")</f>
        <v/>
      </c>
      <c r="P10" s="14" t="str">
        <f>IF(P11&lt;&gt;""," -O","")</f>
        <v/>
      </c>
      <c r="R10" s="14" t="str">
        <f>IF(R11&lt;&gt;""," -O","")</f>
        <v/>
      </c>
      <c r="T10" s="14" t="str">
        <f>IF(T11&lt;&gt;""," -O","")</f>
        <v/>
      </c>
      <c r="V10" s="14" t="str">
        <f>IF(V11&lt;&gt;""," -O","")</f>
        <v/>
      </c>
      <c r="X10" s="14" t="str">
        <f>IF(X11&lt;&gt;""," -O","")</f>
        <v/>
      </c>
      <c r="Z10" s="14" t="str">
        <f>IF(Z11&lt;&gt;""," -O","")</f>
        <v/>
      </c>
      <c r="AB10" s="14" t="str">
        <f>IF(AB11&lt;&gt;""," -O","")</f>
        <v/>
      </c>
      <c r="AD10" s="14" t="str">
        <f>IF(AD11&lt;&gt;""," -O","")</f>
        <v/>
      </c>
      <c r="AF10" s="14" t="str">
        <f>IF(AF11&lt;&gt;""," -O","")</f>
        <v/>
      </c>
      <c r="AH10" s="14" t="str">
        <f>IF(AH11&lt;&gt;""," -O","")</f>
        <v/>
      </c>
      <c r="AJ10" s="14" t="str">
        <f>IF(AJ11&lt;&gt;""," -O","")</f>
        <v/>
      </c>
      <c r="AL10" s="14" t="str">
        <f>IF(AL11&lt;&gt;""," -O","")</f>
        <v/>
      </c>
      <c r="AN10" s="14" t="str">
        <f>IF(AN11&lt;&gt;""," -O","")</f>
        <v/>
      </c>
      <c r="AP10" s="14" t="str">
        <f>IF(AP11&lt;&gt;""," -O","")</f>
        <v/>
      </c>
      <c r="AR10" s="14" t="str">
        <f>IF(AR11&lt;&gt;""," -O","")</f>
        <v/>
      </c>
      <c r="AT10" s="14" t="str">
        <f>IF(AT11&lt;&gt;""," -O","")</f>
        <v/>
      </c>
      <c r="AV10" s="14" t="str">
        <f>IF(AV11&lt;&gt;""," -O","")</f>
        <v/>
      </c>
      <c r="AX10" s="14" t="str">
        <f>IF(AX11&lt;&gt;""," -O","")</f>
        <v/>
      </c>
      <c r="AZ10" s="14" t="str">
        <f>IF(AZ11&lt;&gt;""," -O","")</f>
        <v/>
      </c>
      <c r="BB10" s="14" t="str">
        <f>IF(BB11&lt;&gt;""," -O","")</f>
        <v/>
      </c>
      <c r="BD10" s="14" t="str">
        <f>IF(BD11&lt;&gt;""," -O","")</f>
        <v/>
      </c>
      <c r="BF10" s="14" t="str">
        <f>IF(BF11&lt;&gt;""," -O","")</f>
        <v/>
      </c>
      <c r="BH10" s="14" t="str">
        <f>IF(BH11&lt;&gt;""," -O","")</f>
        <v xml:space="preserve"> -O</v>
      </c>
      <c r="BJ10" s="14" t="str">
        <f>IF(BJ11&lt;&gt;""," -O","")</f>
        <v/>
      </c>
    </row>
    <row r="11" spans="1:62" ht="50.25" customHeight="1" x14ac:dyDescent="0.3">
      <c r="A11" s="318"/>
      <c r="B11" s="559" t="s">
        <v>632</v>
      </c>
      <c r="C11" s="559"/>
      <c r="D11" s="18" t="str">
        <f>CONCATENATE(X8,X9,X10,X11,X12,X13,X14,X16,X17,X19,X20,X21,X22,X23,X24,X25,X26,X27,X28,X29,X30,X31,X32,X33,X34,X35,X36,X37,X38,X39,X40,X41,X42,X43,X44,X45,X46,X47,X48,X49,X50,X51,X52,X53,X54,X55,X56,X57,X58,X59,X60,X61,X62,X63,X64,X65,X66,X67,X68,X69,X70,X71,X72,X73,X74,X75,X76,X77,X78,X79,X80,X81,X82,X83,X84,X85,X86,X87,X88,X89,X90,X91,X92,X93,X94,X95,X96,X97,X98,X99,X100,X101,X102,X103,X104,X105,X106,X107,X108,X109,X110,X111,X112,X113,X114,X115,X116,X117,X118,X119,X120,X121,X122,X123,X124,X125,X126,X127,X128,X129,X130,X131,X132,X133,X134,X135,X136,X137,X138,X139,X140,X141,X142,X143,X144,X145,X146,X147,X148,X149,X150,X151,X152,X153,X154,X155,X156,X157,X158,X159,X160,X161,X162,X163,X164,X165,X166,X167,X168,X169,X170,X171,X172,X173,X174,X175,X176,X177,X178,X179,X180,X181,X182,X183,X184,X185,X186,X187,X188,X189,X190,X191,X192,X193,X194,X195,X196,X197,X198,X199,X200,X201,X202,X203,X204,X205,X206,X207)</f>
        <v/>
      </c>
      <c r="E11" s="182" t="str">
        <f>CONCATENATE(Z8,Z9,Z10,Z11,Z12,Z13,Z14,Z16,Z17,Z19,Z20,Z21,Z22,Z23,Z24,Z25,Z26,Z27,Z28,Z29,Z30,Z31,Z32,Z33,Z34,Z35,Z36,Z37,Z38,Z39,Z40,Z41,Z42,Z43,Z44,Z45,Z46,Z47,Z48,Z49,Z50,Z51,Z52,Z53,Z54,Z55,Z56,Z57,Z58,Z59,Z60,Z61,Z62,Z63,Z64,Z65,Z66,Z67,Z68,Z69,Z70,Z71,Z72,Z73,Z74,Z75,Z76,Z77,Z78,Z79,Z80,Z81,Z82,Z83,Z84,Z85,Z86,Z87,Z88,Z89,Z90,Z91,Z92,Z93,Z94,Z95,Z96,Z97,Z98,Z99,Z100,Z101,Z102,Z103,Z104,Z105,Z106,Z107,Z108,Z109,Z110,Z111,Z112,Z113,Z114,Z115,Z116,Z117,Z118,Z119,Z120,Z121,Z122,Z123,Z124,Z125,Z126,Z127,Z128,Z129,Z130,Z131,Z132,Z133,Z134,Z135,Z136,Z137,Z138,Z139,Z140,Z141,Z142,Z143,Z144,Z145,Z146,Z147,Z148,Z149,Z150,Z151,Z152,Z153,Z154,Z155,Z156,Z157,Z158,Z159,Z160,Z161,Z162,Z163,Z164,Z165,Z166,Z167,Z168,Z169,Z170,Z171,Z172,Z173,Z174,Z175,Z176,Z177,Z178,Z179,Z180,Z181,Z182,Z183,Z184,Z185,Z186,Z187,Z188,Z189,Z190,Z191,Z192,Z193,Z194,Z195,Z196,Z197,Z198,Z199,Z200,Z201,Z202,Z203,Z204,Z205,Z206,Z207)</f>
        <v/>
      </c>
      <c r="F11" s="182" t="str">
        <f>CONCATENATE(AB8,AB9,AB10,AB11,AB12,AB13,AB14,AB16,AB17,AB19,AB20,AB21,AB22,AB23,AB24,AB25,AB26,AB27,AB28,AB29,AB30,AB31,AB32,AB33,AB34,AB35,AB36,AB37,AB38,AB39,AB40,AB41,AB42,AB43,AB44,AB45,AB46,AB47,AB48,AB49,AB50,AB51,AB52,AB53,AB54,AB55,AB56,AB57,AB58,AB59,AB60,AB61,AB62,AB63,AB64,AB65,AB66,AB67,AB68,AB69,AB70,AB71,AB72,AB73,AB74,AB75,AB76,AB77,AB78,AB79,AB80,AB81,AB82,AB83,AB84,AB85,AB86,AB87,AB88,AB89,AB90,AB91,AB92,AB93,AB94,AB95,AB96,AB97,AB98,AB99,AB100,AB101,AB102,AB103,AB104,AB105,AB106,AB107,AB108,AB109,AB110,AB111,AB112,AB113,AB114,AB115,AB116,AB117,AB118,AB119,AB120,AB121,AB122,AB123,AB124,AB125,AB126,AB127,AB128,AB129,AB130,AB131,AB132,AB133,AB134,AB135,AB136,AB137,AB138,AB139,AB140,AB141,AB142,AB143,AB144,AB145,AB146,AB147,AB148,AB149,AB150,AB151,AB152,AB153,AB154,AB155,AB156,AB157,AB158,AB159,AB160,AB161,AB162,AB163,AB164,AB165,AB166,AB167,AB168,AB169,AB170,AB171,AB172,AB173,AB174,AB175,AB176,AB177,AB178,AB179,AB180,AB181,AB182,AB183,AB184,AB185,AB186,AB187,AB188,AB189,AB190,AB191,AB192,AB193,AB194,AB195,AB196,AB197,AB198,AB199,AB200,AB201,AB202,AB203,AB204,AB205,AB206,AB207)</f>
        <v/>
      </c>
      <c r="G11" s="616" t="str">
        <f>CONCATENATE(AD8,AD9,AD10,AD11,AD12,AD13,AD14,AD16,AD17,AD19,AD20,AD21,AD22,AD23,AD24,AD25,AD26,AD27,AD28,AD29,AD30,AD31,AD32,AD33,AD34,AD35,AD36,AD37,AD38,AD39,AD40,AD41,AD42,AD43,AD44,AD45,AD46,AD47,AD48,AD49,AD50,AD51,AD52,AD53,AD54,AD55,AD56,AD57,AD58,AD59,AD60,AD61,AD62,AD63,AD64,AD65,AD66,AD67,AD68,AD69,AD70,AD71,AD72,AD73,AD74,AD75,AD76,AD77,AD78,AD79,AD80,AD81,AD82,AD83,AD84,AD85,AD86,AD87,AD88,AD89,AD90,AD91,AD92,AD93,AD94,AD95,AD96,AD97,AD98,AD99,AD100,AD101,AD102,AD103,AD104,AD105,AD106,AD107,AD108,AD109,AD110,AD111,AD112,AD113,AD114,AD115,AD116,AD117,AD118,AD119,AD120,AD121,AD122,AD123,AD124,AD125,AD126,AD127,AD128,AD129,AD130,AD131,AD132,AD133,AD134,AD135,AD136,AD137,AD138,AD139,AD140,AD141,AD142,AD143,AD144,AD145,AD146,AD147,AD148,AD149,AD150,AD151,AD152,AD153,AD154,AD155,AD156,AD157,AD158,AD159,AD160,AD161,AD162,AD163,AD164,AD165,AD166,AD167,AD168,AD169,AD170,AD171,AD172,AD173,AD174,AD175,AD176,AD177,AD178,AD179,AD180,AD181,AD182,AD183,AD184,AD185,AD186,AD187,AD188,AD189,AD190,AD191,AD192,AD193,AD194,AD195,AD196,AD197,AD198,AD199,AD200,AD201,AD202,AD203,AD204,AD205,AD206,AD207)</f>
        <v/>
      </c>
      <c r="H11" s="616"/>
      <c r="I11" s="616" t="str">
        <f>CONCATENATE(AF8,AF9,AF10,AF11,AF12,AF13,AF14,AF16,AF17,AF19,AF20,AF21,AF22,AF23,AF24,AF25,AF26,AF27,AF28,AF29,AF30,AF31,AF32,AF33,AF34,AF35,AF36,AF37,AF38,AF39,AF40,AF41,AF42,AF43,AF44,AF45,AF46,AF47,AF48,AF49,AF50,AF51,AF52,AF53,AF54,AF55,AF56,AF57,AF58,AF59,AF60,AF61,AF62,AF63,AF64,AF65,AF66,AF67,AF68,AF69,AF70,AF71,AF72,AF73,AF74,AF75,AF76,AF77,AF78,AF79,AF80,AF81,AF82,AF83,AF84,AF85,AF86,AF87,AF88,AF89,AF90,AF91,AF92,AF93,AF94,AF95,AF96,AF97,AF98,AF99,AF100,AF101,AF102,AF103,AF104,AF105,AF106,AF107,AF108,AF109,AF110,AF111,AF112,AF113,AF114,AF115,AF116,AF117,AF118,AF119,AF120,AF121,AF122,AF123,AF124,AF125,AF126,AF127,AF128,AF129,AF130,AF131,AF132,AF133,AF134,AF135,AF136,AF137,AF138,AF139,AF140,AF141,AF142,AF143,AF144,AF145,AF146,AF147,AF148,AF149,AF150,AF151,AF152,AF153,AF154,AF155,AF156,AF157,AF158,AF159,AF160,AF161,AF162,AF163,AF164,AF165,AF166,AF167,AF168,AF169,AF170,AF171,AF172,AF173,AF174,AF175,AF176,AF177,AF178,AF179,AF180,AF181,AF182,AF183,AF184,AF185,AF186,AF187,AF188,AF189,AF190,AF191,AF192,AF193,AF194,AF195,AF196,AF197,AF198,AF199,AF200,AF201,AF202,AF203,AF204,AF205,AF206,AF207)</f>
        <v/>
      </c>
      <c r="J11" s="616"/>
      <c r="K11" s="328"/>
      <c r="M11" s="14">
        <v>1.02</v>
      </c>
      <c r="N11" s="14" t="str">
        <f>IFERROR(VLOOKUP(M11,'CRUCE OPORTUNIDADES'!$C$10:$D$113,2,FALSE),"")</f>
        <v/>
      </c>
      <c r="O11" s="14">
        <v>2.02</v>
      </c>
      <c r="P11" s="14" t="str">
        <f>IFERROR(VLOOKUP(O11,'CRUCE OPORTUNIDADES'!$C$10:$D$113,2,FALSE),"")</f>
        <v/>
      </c>
      <c r="Q11" s="14">
        <v>3.02</v>
      </c>
      <c r="R11" s="14" t="str">
        <f>IFERROR(VLOOKUP(Q11,'CRUCE OPORTUNIDADES'!$C$10:$D$113,2,FALSE),"")</f>
        <v/>
      </c>
      <c r="S11" s="14">
        <v>4.0199999999999996</v>
      </c>
      <c r="T11" s="14" t="str">
        <f>IFERROR(VLOOKUP(S11,'CRUCE OPORTUNIDADES'!$C$10:$D$113,2,FALSE),"")</f>
        <v/>
      </c>
      <c r="U11" s="14">
        <v>5.0199999999999996</v>
      </c>
      <c r="V11" s="14" t="str">
        <f>IFERROR(VLOOKUP(U11,'CRUCE OPORTUNIDADES'!$C$10:$D$113,2,FALSE),"")</f>
        <v/>
      </c>
      <c r="W11" s="14">
        <v>6.02</v>
      </c>
      <c r="X11" s="14" t="str">
        <f>IFERROR(VLOOKUP(W11,'CRUCE OPORTUNIDADES'!$C$10:$D$113,2,FALSE),"")</f>
        <v/>
      </c>
      <c r="Y11" s="14">
        <v>7.02</v>
      </c>
      <c r="Z11" s="14" t="str">
        <f>IFERROR(VLOOKUP(Y11,'CRUCE OPORTUNIDADES'!$C$10:$D$113,2,FALSE),"")</f>
        <v/>
      </c>
      <c r="AA11" s="14">
        <v>8.02</v>
      </c>
      <c r="AB11" s="14" t="str">
        <f>IFERROR(VLOOKUP(AA11,'CRUCE OPORTUNIDADES'!$C$10:$D$113,2,FALSE),"")</f>
        <v/>
      </c>
      <c r="AC11" s="14">
        <v>9.02</v>
      </c>
      <c r="AD11" s="14" t="str">
        <f>IFERROR(VLOOKUP(AC11,'CRUCE OPORTUNIDADES'!$C$10:$D$113,2,FALSE),"")</f>
        <v/>
      </c>
      <c r="AE11" s="14">
        <v>10.02</v>
      </c>
      <c r="AF11" s="14" t="str">
        <f>IFERROR(VLOOKUP(AE11,'CRUCE OPORTUNIDADES'!$C$10:$D$113,2,FALSE),"")</f>
        <v/>
      </c>
      <c r="AG11" s="14">
        <v>11.02</v>
      </c>
      <c r="AH11" s="14" t="str">
        <f>IFERROR(VLOOKUP(AG11,'CRUCE OPORTUNIDADES'!$C$10:$D$113,2,FALSE),"")</f>
        <v/>
      </c>
      <c r="AI11" s="14">
        <v>12.02</v>
      </c>
      <c r="AJ11" s="14" t="str">
        <f>IFERROR(VLOOKUP(AI11,'CRUCE OPORTUNIDADES'!$C$10:$D$113,2,FALSE),"")</f>
        <v/>
      </c>
      <c r="AK11" s="14">
        <v>13.02</v>
      </c>
      <c r="AL11" s="14" t="str">
        <f>IFERROR(VLOOKUP(AK11,'CRUCE OPORTUNIDADES'!$C$10:$D$113,2,FALSE),"")</f>
        <v/>
      </c>
      <c r="AM11" s="14">
        <v>14.02</v>
      </c>
      <c r="AN11" s="14" t="str">
        <f>IFERROR(VLOOKUP(AM11,'CRUCE OPORTUNIDADES'!$C$10:$D$113,2,FALSE),"")</f>
        <v/>
      </c>
      <c r="AO11" s="14">
        <v>15.02</v>
      </c>
      <c r="AP11" s="14" t="str">
        <f>IFERROR(VLOOKUP(AO11,'CRUCE OPORTUNIDADES'!$C$10:$D$113,2,FALSE),"")</f>
        <v/>
      </c>
      <c r="AQ11" s="14">
        <v>16.02</v>
      </c>
      <c r="AR11" s="14" t="str">
        <f>IFERROR(VLOOKUP(AQ11,'CRUCE OPORTUNIDADES'!$C$10:$D$113,2,FALSE),"")</f>
        <v/>
      </c>
      <c r="AS11" s="14">
        <v>17.02</v>
      </c>
      <c r="AT11" s="14" t="str">
        <f>IFERROR(VLOOKUP(AS11,'CRUCE OPORTUNIDADES'!$C$10:$D$113,2,FALSE),"")</f>
        <v/>
      </c>
      <c r="AU11" s="14">
        <v>18.02</v>
      </c>
      <c r="AV11" s="14" t="str">
        <f>IFERROR(VLOOKUP(AU11,'CRUCE OPORTUNIDADES'!$C$10:$D$113,2,FALSE),"")</f>
        <v/>
      </c>
      <c r="AW11" s="14">
        <v>19.02</v>
      </c>
      <c r="AX11" s="14" t="str">
        <f>IFERROR(VLOOKUP(AW11,'CRUCE OPORTUNIDADES'!$C$10:$D$113,2,FALSE),"")</f>
        <v/>
      </c>
      <c r="AY11" s="14">
        <v>20.02</v>
      </c>
      <c r="AZ11" s="14" t="str">
        <f>IFERROR(VLOOKUP(AY11,'CRUCE OPORTUNIDADES'!$C$10:$D$113,2,FALSE),"")</f>
        <v/>
      </c>
      <c r="BA11" s="14">
        <v>21.02</v>
      </c>
      <c r="BB11" s="14" t="str">
        <f>IFERROR(VLOOKUP(BA11,'CRUCE OPORTUNIDADES'!$C$10:$D$113,2,FALSE),"")</f>
        <v/>
      </c>
      <c r="BC11" s="14">
        <v>22.02</v>
      </c>
      <c r="BD11" s="14" t="str">
        <f>IFERROR(VLOOKUP(BC11,'CRUCE OPORTUNIDADES'!$C$10:$D$113,2,FALSE),"")</f>
        <v/>
      </c>
      <c r="BE11" s="14">
        <v>23.02</v>
      </c>
      <c r="BF11" s="14" t="str">
        <f>IFERROR(VLOOKUP(BE11,'CRUCE OPORTUNIDADES'!$C$10:$D$113,2,FALSE),"")</f>
        <v/>
      </c>
      <c r="BG11" s="14">
        <v>24.02</v>
      </c>
      <c r="BH11" s="14">
        <f>IFERROR(VLOOKUP(BG11,'CRUCE OPORTUNIDADES'!$C$10:$D$113,2,FALSE),"")</f>
        <v>2</v>
      </c>
      <c r="BI11" s="14">
        <v>25.02</v>
      </c>
      <c r="BJ11" s="14" t="str">
        <f>IFERROR(VLOOKUP(BI11,'CRUCE OPORTUNIDADES'!$C$10:$D$113,2,FALSE),"")</f>
        <v/>
      </c>
    </row>
    <row r="12" spans="1:62" ht="50.25" customHeight="1" x14ac:dyDescent="0.3">
      <c r="A12" s="318"/>
      <c r="B12" s="559" t="s">
        <v>633</v>
      </c>
      <c r="C12" s="559"/>
      <c r="D12" s="18" t="str">
        <f>CONCATENATE(AH8,AH9,AH10,AH11,AH12,AH13,AH14,AH16,AH17,AH19,AH20,AH21,AH22,AH23,AH24,AH25,AH26,AH27,AH28,AH29,AH30,AH31,AH32,AH33,AH34,AH35,AH36,AH37,AH38,AH39,AH40,AH41,AH42,AH43,AH44,AH45,AH46,AH47,AH48,AH49,AH50,AH51,AH52,AH53,AH54,AH55,AH56,AH57,AH58,AH59,AH60,AH61,AH62,AH63,AH64,AH65,AH66,AH67,AH68,AH69,AH70,AH71,AH72,AH73,AH74,AH75,AH76,AH77,AH78,AH79,AH80,AH81,AH82,AH83,AH84,AH85,AH86,AH87,AH88,AH89,AH90,AH91,AH92,AH93,AH94,AH95,AH96,AH97,AH98,AH99,AH100,AH101,AH102,AH103,AH104,AH105,AH106,AH107,AH108,AH109,AH110,AH111,AH112,AH113,AH114,AH115,AH116,AH117,AH118,AH119,AH120,AH121,AH122,AH123,AH124,AH125,AH126,AH127,AH128,AH129,AH130,AH131,AH132,AH133,AH134,AH135,AH136,AH137,AH138,AH139,AH140,AH141,AH142,AH143,AH144,AH145,AH146,AH147,AH148,AH149,AH150,AH151,AH152,AH153,AH154,AH155,AH156,AH157,AH158,AH159,AH160,AH161,AH162,AH163,AH164,AH165,AH166,AH167,AH168,AH169,AH170,AH171,AH172,AH173,AH174,AH175,AH176,AH177,AH178,AH179,AH180,AH181,AH182,AH183,AH184,AH185,AH186,AH187,AH188,AH189,AH190,AH191,AH192,AH193,AH194,AH195,AH196,AH197,AH198,AH199,AH200,AH201,AH202,AH203,AH204,AH205,AH206,AH207)</f>
        <v/>
      </c>
      <c r="E12" s="183" t="str">
        <f>CONCATENATE(AJ8,AJ9,AJ10,AJ11,AJ12,AJ13,AJ14,AJ16,AJ17,AJ19,AJ20,AJ21,AJ22,AJ23,AJ24,AJ25,AJ26,AJ27,AJ28,AJ29,AJ30,AJ31,AJ32,AJ33,AJ34,AJ35,AJ36,AJ37,AJ38,AJ39,AJ40,AJ41,AJ42,AJ43,AJ44,AJ45,AJ46,AJ47,AJ48,AJ49,AJ50,AJ51,AJ52,AJ53,AJ54,AJ55,AJ56,AJ57,AJ58,AJ59,AJ60,AJ61,AJ62,AJ63,AJ64,AJ65,AJ66,AJ67,AJ68,AJ69,AJ70,AJ71,AJ72,AJ73,AJ74,AJ75,AJ76,AJ77,AJ78,AJ79,AJ80,AJ81,AJ82,AJ83,AJ84,AJ85,AJ86,AJ87,AJ88,AJ89,AJ90,AJ91,AJ92,AJ93,AJ94,AJ95,AJ96,AJ97,AJ98,AJ99,AJ100,AJ101,AJ102,AJ103,AJ104,AJ105,AJ106,AJ107,AJ108,AJ109,AJ110,AJ111,AJ112,AJ113,AJ114,AJ115,AJ116,AJ117,AJ118,AJ119,AJ120,AJ121,AJ122,AJ123,AJ124,AJ125,AJ126,AJ127,AJ128,AJ129,AJ130,AJ131,AJ132,AJ133,AJ134,AJ135,AJ136,AJ137,AJ138,AJ139,AJ140,AJ141,AJ142,AJ143,AJ144,AJ145,AJ146,AJ147,AJ148,AJ149,AJ150,AJ151,AJ152,AJ153,AJ154,AJ155,AJ156,AJ157,AJ158,AJ159,AJ160,AJ161,AJ162,AJ163,AJ164,AJ165,AJ166,AJ167,AJ168,AJ169,AJ170,AJ171,AJ172,AJ173,AJ174,AJ175,AJ176,AJ177,AJ178,AJ179,AJ180,AJ181,AJ182,AJ183,AJ184,AJ185,AJ186,AJ187,AJ188,AJ189,AJ190,AJ191,AJ192,AJ193,AJ194,AJ195,AJ196,AJ197,AJ198,AJ199,AJ200,AJ201,AJ202,AJ203,AJ204,AJ205,AJ206,AJ207)</f>
        <v/>
      </c>
      <c r="F12" s="178" t="str">
        <f>CONCATENATE(AL8,AL9,AL10,AL11,AL12,AL13,AL14,AL16,AL17,AL19,AL20,AL21,AL22,AL23,AL24,AL25,AL26,AL27,AL28,AL29,AL30,AL31,AL32,AL33,AL34,AL35,AL36,AL37,AL38,AL39,AL40,AL41,AL42,AL43,AL44,AL45,AL46,AL47,AL48,AL49,AL50,AL51,AL52,AL53,AL54,AL55,AL56,AL57,AL58,AL59,AL60,AL61,AL62,AL63,AL64,AL65,AL66,AL67,AL68,AL69,AL70,AL71,AL72,AL73,AL74,AL75,AL76,AL77,AL78,AL79,AL80,AL81,AL82,AL83,AL84,AL85,AL86,AL87,AL88,AL89,AL90,AL91,AL92,AL93,AL94,AL95,AL96,AL97,AL98,AL99,AL100,AL101,AL102,AL103,AL104,AL105,AL106,AL107,AL108,AL109,AL110,AL111,AL112,AL113,AL114,AL115,AL116,AL117,AL118,AL119,AL120,AL121,AL122,AL123,AL124,AL125,AL126,AL127,AL128,AL129,AL130,AL131,AL132,AL133,AL134,AL135,AL136,AL137,AL138,AL139,AL140,AL141,AL142,AL143,AL144,AL145,AL146,AL147,AL148,AL149,AL150,AL151,AL152,AL153,AL154,AL155,AL156,AL157,AL158,AL159,AL160,AL161,AL162,AL163,AL164,AL165,AL166,AL167,AL168,AL169,AL170,AL171,AL172,AL173,AL174,AL175,AL176,AL177,AL178,AL179,AL180,AL181,AL182,AL183,AL184,AL185,AL186,AL187,AL188,AL189,AL190,AL191,AL192,AL193,AL194,AL195,AL196,AL197,AL198,AL199,AL200,AL201,AL202,AL203,AL204,AL205,AL206,AL207)</f>
        <v/>
      </c>
      <c r="G12" s="616" t="str">
        <f>CONCATENATE(AN8,AN9,AN10,AN11,AN12,AN13,AN14,AN16,AN17,AN19,AN20,AN21,AN22,AN23,AN24,AN25,AN26,AN27,AN28,AN29,AN30,AN31,AN32,AN33,AN34,AN35,AN36,AN37,AN38,AN39,AN40,AN41,AN42,AN43,AN44,AN45,AN46,AN47,AN48,AN49,AN50,AN51,AN52,AN53,AN54,AN55,AN56,AN57,AN58,AN59,AN60,AN61,AN62,AN63,AN64,AN65,AN66,AN67,AN68,AN69,AN70,AN71,AN72,AN73,AN74,AN75,AN76,AN77,AN78,AN79,AN80,AN81,AN82,AN83,AN84,AN85,AN86,AN87,AN88,AN89,AN90,AN91,AN92,AN93,AN94,AN95,AN96,AN97,AN98,AN99,AN100,AN101,AN102,AN103,AN104,AN105,AN106,AN107,AN108,AN109,AN110,AN111,AN112,AN113,AN114,AN115,AN116,AN117,AN118,AN119,AN120,AN121,AN122,AN123,AN124,AN125,AN126,AN127,AN128,AN129,AN130,AN131,AN132,AN133,AN134,AN135,AN136,AN137,AN138,AN139,AN140,AN141,AN142,AN143,AN144,AN145,AN146,AN147,AN148,AN149,AN150,AN151,AN152,AN153,AN154,AN155,AN156,AN157,AN158,AN159,AN160,AN161,AN162,AN163,AN164,AN165,AN166,AN167,AN168,AN169,AN170,AN171,AN172,AN173,AN174,AN175,AN176,AN177,AN178,AN179,AN180,AN181,AN182,AN183,AN184,AN185,AN186,AN187,AN188,AN189,AN190,AN191,AN192,AN193,AN194,AN195,AN196,AN197,AN198,AN199,AN200,AN201,AN202,AN203,AN204,AN205,AN206,AN207)</f>
        <v/>
      </c>
      <c r="H12" s="616"/>
      <c r="I12" s="616" t="str">
        <f>CONCATENATE(AP8,AP9,AP10,AP11,AP12,AP13,AP14,AP16,AP17,AP19,AP20,AP21,AP22,AP23,AP24,AP25,AP26,AP27,AP28,AP29,AP30,AP31,AP32,AP33,AP34,AP35,AP36,AP37,AP38,AP39,AP40,AP41,AP42,AP43,AP44,AP45,AP46,AP47,AP48,AP49,AP50,AP51,AP52,AP53,AP54,AP55,AP56,AP57,AP58,AP59,AP60,AP61,AP62,AP63,AP64,AP65,AP66,AP67,AP68,AP69,AP70,AP71,AP72,AP73,AP74,AP75,AP76,AP77,AP78,AP79,AP80,AP81,AP82,AP83,AP84,AP85,AP86,AP87,AP88,AP89,AP90,AP91,AP92,AP93,AP94,AP95,AP96,AP97,AP98,AP99,AP100,AP101,AP102,AP103,AP104,AP105,AP106,AP107,AP108,AP109,AP110,AP111,AP112,AP113,AP114,AP115,AP116,AP117,AP118,AP119,AP120,AP121,AP122,AP123,AP124,AP125,AP126,AP127,AP128,AP129,AP130,AP131,AP132,AP133,AP134,AP135,AP136,AP137,AP138,AP139,AP140,AP141,AP142,AP143,AP144,AP145,AP146,AP147,AP148,AP149,AP150,AP151,AP152,AP153,AP154,AP155,AP156,AP157,AP158,AP159,AP160,AP161,AP162,AP163,AP164,AP165,AP166,AP167,AP168,AP169,AP170,AP171,AP172,AP173,AP174,AP175,AP176,AP177,AP178,AP179,AP180,AP181,AP182,AP183,AP184,AP185,AP186,AP187,AP188,AP189,AP190,AP191,AP192,AP193,AP194,AP195,AP196,AP197,AP198,AP199,AP200,AP201,AP202,AP203,AP204,AP205,AP206,AP207)</f>
        <v/>
      </c>
      <c r="J12" s="616"/>
      <c r="K12" s="328"/>
      <c r="N12" s="14" t="str">
        <f>IF(N13&lt;&gt;""," -O","")</f>
        <v/>
      </c>
      <c r="P12" s="14" t="str">
        <f>IF(P13&lt;&gt;""," -O","")</f>
        <v/>
      </c>
      <c r="R12" s="14" t="str">
        <f>IF(R13&lt;&gt;""," -O","")</f>
        <v/>
      </c>
      <c r="T12" s="14" t="str">
        <f>IF(T13&lt;&gt;""," -O","")</f>
        <v/>
      </c>
      <c r="V12" s="14" t="str">
        <f>IF(V13&lt;&gt;""," -O","")</f>
        <v/>
      </c>
      <c r="X12" s="14" t="str">
        <f>IF(X13&lt;&gt;""," -O","")</f>
        <v/>
      </c>
      <c r="Z12" s="14" t="str">
        <f>IF(Z13&lt;&gt;""," -O","")</f>
        <v/>
      </c>
      <c r="AB12" s="14" t="str">
        <f>IF(AB13&lt;&gt;""," -O","")</f>
        <v/>
      </c>
      <c r="AD12" s="14" t="str">
        <f>IF(AD13&lt;&gt;""," -O","")</f>
        <v/>
      </c>
      <c r="AF12" s="14" t="str">
        <f>IF(AF13&lt;&gt;""," -O","")</f>
        <v/>
      </c>
      <c r="AH12" s="14" t="str">
        <f>IF(AH13&lt;&gt;""," -O","")</f>
        <v/>
      </c>
      <c r="AJ12" s="14" t="str">
        <f>IF(AJ13&lt;&gt;""," -O","")</f>
        <v/>
      </c>
      <c r="AL12" s="14" t="str">
        <f>IF(AL13&lt;&gt;""," -O","")</f>
        <v/>
      </c>
      <c r="AN12" s="14" t="str">
        <f>IF(AN13&lt;&gt;""," -O","")</f>
        <v/>
      </c>
      <c r="AP12" s="14" t="str">
        <f>IF(AP13&lt;&gt;""," -O","")</f>
        <v/>
      </c>
      <c r="AR12" s="14" t="str">
        <f>IF(AR13&lt;&gt;""," -O","")</f>
        <v/>
      </c>
      <c r="AT12" s="14" t="str">
        <f>IF(AT13&lt;&gt;""," -O","")</f>
        <v/>
      </c>
      <c r="AV12" s="14" t="str">
        <f>IF(AV13&lt;&gt;""," -O","")</f>
        <v/>
      </c>
      <c r="AX12" s="14" t="str">
        <f>IF(AX13&lt;&gt;""," -O","")</f>
        <v/>
      </c>
      <c r="AZ12" s="14" t="str">
        <f>IF(AZ13&lt;&gt;""," -O","")</f>
        <v/>
      </c>
      <c r="BB12" s="14" t="str">
        <f>IF(BB13&lt;&gt;""," -O","")</f>
        <v/>
      </c>
      <c r="BD12" s="14" t="str">
        <f>IF(BD13&lt;&gt;""," -O","")</f>
        <v/>
      </c>
      <c r="BF12" s="14" t="str">
        <f>IF(BF13&lt;&gt;""," -O","")</f>
        <v/>
      </c>
      <c r="BH12" s="14" t="str">
        <f>IF(BH13&lt;&gt;""," -O","")</f>
        <v xml:space="preserve"> -O</v>
      </c>
      <c r="BJ12" s="14" t="str">
        <f>IF(BJ13&lt;&gt;""," -O","")</f>
        <v/>
      </c>
    </row>
    <row r="13" spans="1:62" ht="50.25" customHeight="1" x14ac:dyDescent="0.3">
      <c r="A13" s="318"/>
      <c r="B13" s="559" t="s">
        <v>634</v>
      </c>
      <c r="C13" s="559"/>
      <c r="D13" s="18" t="str">
        <f>CONCATENATE(AR8,AR9,AR10,AR11,AR12,AR13,AR14,AR16,AR17,AR19,AR20,AR21,AR22,AR23,AR24,AR25,AR26,AR27,AR28,AR29,AR30,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AR204,AR205,AR206,AR207)</f>
        <v/>
      </c>
      <c r="E13" s="182" t="str">
        <f>CONCATENATE(AT8,AT9,AT10,AT11,AT12,AT13,AT14,AT16,AT17,AT19,AT20,AT21,AT22,AT23,AT24,AT25,AT26,AT27,AT28,AT29,AT30,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AT204,AT205,AT206,AT207)</f>
        <v/>
      </c>
      <c r="F13" s="178" t="str">
        <f>CONCATENATE(AV8,AV9,AV10,AV11,AV12,AV13,AV14,AV16,AV17,AV19,AV20,AV21,AV22,AV23,AV24,AV25,AV26,AV27,AV28,AV29,AV30,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AV204,AV205,AV206,AV207)</f>
        <v/>
      </c>
      <c r="G13" s="616" t="str">
        <f>CONCATENATE(AX8,AX9,AX10,AX11,AX12,AX13,AX14,AX16,AX17,AX19,AX20,AX21,AX22,AX23,AX24,AX25,AX26,AX27,AX28,AX29,AX30,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AX204,AX205,AX206,AX207)</f>
        <v/>
      </c>
      <c r="H13" s="616"/>
      <c r="I13" s="617" t="str">
        <f>CONCATENATE(AZ8,AZ9,AZ10,AZ11,AZ12,AZ13,AZ14,AZ16,AZ17,AZ19,AZ20,AZ21,AZ22,AZ23,AZ24,AZ25,AZ26,AZ27,AZ28,AZ29,AZ30,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AZ204,AZ205,AZ206,AZ207)</f>
        <v/>
      </c>
      <c r="J13" s="617"/>
      <c r="K13" s="328"/>
      <c r="M13" s="14">
        <v>1.03</v>
      </c>
      <c r="N13" s="14" t="str">
        <f>IFERROR(VLOOKUP(M13,'CRUCE OPORTUNIDADES'!$C$10:$D$113,2,FALSE),"")</f>
        <v/>
      </c>
      <c r="O13" s="14">
        <v>2.0299999999999998</v>
      </c>
      <c r="P13" s="14" t="str">
        <f>IFERROR(VLOOKUP(O13,'CRUCE OPORTUNIDADES'!$C$10:$D$113,2,FALSE),"")</f>
        <v/>
      </c>
      <c r="Q13" s="14">
        <v>3.03</v>
      </c>
      <c r="R13" s="14" t="str">
        <f>IFERROR(VLOOKUP(Q13,'CRUCE OPORTUNIDADES'!$C$10:$D$113,2,FALSE),"")</f>
        <v/>
      </c>
      <c r="S13" s="14">
        <v>4.03</v>
      </c>
      <c r="T13" s="14" t="str">
        <f>IFERROR(VLOOKUP(S13,'CRUCE OPORTUNIDADES'!$C$10:$D$113,2,FALSE),"")</f>
        <v/>
      </c>
      <c r="U13" s="14">
        <v>5.03</v>
      </c>
      <c r="V13" s="14" t="str">
        <f>IFERROR(VLOOKUP(U13,'CRUCE OPORTUNIDADES'!$C$10:$D$113,2,FALSE),"")</f>
        <v/>
      </c>
      <c r="W13" s="14">
        <v>6.03</v>
      </c>
      <c r="X13" s="14" t="str">
        <f>IFERROR(VLOOKUP(W13,'CRUCE OPORTUNIDADES'!$C$10:$D$113,2,FALSE),"")</f>
        <v/>
      </c>
      <c r="Y13" s="14">
        <v>7.03</v>
      </c>
      <c r="Z13" s="14" t="str">
        <f>IFERROR(VLOOKUP(Y13,'CRUCE OPORTUNIDADES'!$C$10:$D$113,2,FALSE),"")</f>
        <v/>
      </c>
      <c r="AA13" s="14">
        <v>8.0299999999999994</v>
      </c>
      <c r="AB13" s="14" t="str">
        <f>IFERROR(VLOOKUP(AA13,'CRUCE OPORTUNIDADES'!$C$10:$D$113,2,FALSE),"")</f>
        <v/>
      </c>
      <c r="AC13" s="14">
        <v>9.0299999999999994</v>
      </c>
      <c r="AD13" s="14" t="str">
        <f>IFERROR(VLOOKUP(AC13,'CRUCE OPORTUNIDADES'!$C$10:$D$113,2,FALSE),"")</f>
        <v/>
      </c>
      <c r="AE13" s="14">
        <v>10.029999999999999</v>
      </c>
      <c r="AF13" s="14" t="str">
        <f>IFERROR(VLOOKUP(AE13,'CRUCE OPORTUNIDADES'!$C$10:$D$113,2,FALSE),"")</f>
        <v/>
      </c>
      <c r="AG13" s="14">
        <v>11.03</v>
      </c>
      <c r="AH13" s="14" t="str">
        <f>IFERROR(VLOOKUP(AG13,'CRUCE OPORTUNIDADES'!$C$10:$D$113,2,FALSE),"")</f>
        <v/>
      </c>
      <c r="AI13" s="14">
        <v>12.03</v>
      </c>
      <c r="AJ13" s="14" t="str">
        <f>IFERROR(VLOOKUP(AI13,'CRUCE OPORTUNIDADES'!$C$10:$D$113,2,FALSE),"")</f>
        <v/>
      </c>
      <c r="AK13" s="14">
        <v>13.03</v>
      </c>
      <c r="AL13" s="14" t="str">
        <f>IFERROR(VLOOKUP(AK13,'CRUCE OPORTUNIDADES'!$C$10:$D$113,2,FALSE),"")</f>
        <v/>
      </c>
      <c r="AM13" s="14">
        <v>14.03</v>
      </c>
      <c r="AN13" s="14" t="str">
        <f>IFERROR(VLOOKUP(AM13,'CRUCE OPORTUNIDADES'!$C$10:$D$113,2,FALSE),"")</f>
        <v/>
      </c>
      <c r="AO13" s="14">
        <v>15.03</v>
      </c>
      <c r="AP13" s="14" t="str">
        <f>IFERROR(VLOOKUP(AO13,'CRUCE OPORTUNIDADES'!$C$10:$D$113,2,FALSE),"")</f>
        <v/>
      </c>
      <c r="AQ13" s="14">
        <v>16.03</v>
      </c>
      <c r="AR13" s="14" t="str">
        <f>IFERROR(VLOOKUP(AQ13,'CRUCE OPORTUNIDADES'!$C$10:$D$113,2,FALSE),"")</f>
        <v/>
      </c>
      <c r="AS13" s="14">
        <v>17.03</v>
      </c>
      <c r="AT13" s="14" t="str">
        <f>IFERROR(VLOOKUP(AS13,'CRUCE OPORTUNIDADES'!$C$10:$D$113,2,FALSE),"")</f>
        <v/>
      </c>
      <c r="AU13" s="14">
        <v>18.03</v>
      </c>
      <c r="AV13" s="14" t="str">
        <f>IFERROR(VLOOKUP(AU13,'CRUCE OPORTUNIDADES'!$C$10:$D$113,2,FALSE),"")</f>
        <v/>
      </c>
      <c r="AW13" s="14">
        <v>19.03</v>
      </c>
      <c r="AX13" s="14" t="str">
        <f>IFERROR(VLOOKUP(AW13,'CRUCE OPORTUNIDADES'!$C$10:$D$113,2,FALSE),"")</f>
        <v/>
      </c>
      <c r="AY13" s="14">
        <v>20.03</v>
      </c>
      <c r="AZ13" s="14" t="str">
        <f>IFERROR(VLOOKUP(AY13,'CRUCE OPORTUNIDADES'!$C$10:$D$113,2,FALSE),"")</f>
        <v/>
      </c>
      <c r="BA13" s="14">
        <v>21.03</v>
      </c>
      <c r="BB13" s="14" t="str">
        <f>IFERROR(VLOOKUP(BA13,'CRUCE OPORTUNIDADES'!$C$10:$D$113,2,FALSE),"")</f>
        <v/>
      </c>
      <c r="BC13" s="14">
        <v>22.03</v>
      </c>
      <c r="BD13" s="14" t="str">
        <f>IFERROR(VLOOKUP(BC13,'CRUCE OPORTUNIDADES'!$C$10:$D$113,2,FALSE),"")</f>
        <v/>
      </c>
      <c r="BE13" s="14">
        <v>23.03</v>
      </c>
      <c r="BF13" s="14" t="str">
        <f>IFERROR(VLOOKUP(BE13,'CRUCE OPORTUNIDADES'!$C$10:$D$113,2,FALSE),"")</f>
        <v/>
      </c>
      <c r="BG13" s="14">
        <v>24.03</v>
      </c>
      <c r="BH13" s="14">
        <f>IFERROR(VLOOKUP(BG13,'CRUCE OPORTUNIDADES'!$C$10:$D$113,2,FALSE),"")</f>
        <v>3</v>
      </c>
      <c r="BI13" s="14">
        <v>25.03</v>
      </c>
      <c r="BJ13" s="14" t="str">
        <f>IFERROR(VLOOKUP(BI13,'CRUCE OPORTUNIDADES'!$C$10:$D$113,2,FALSE),"")</f>
        <v/>
      </c>
    </row>
    <row r="14" spans="1:62" ht="50.25" customHeight="1" x14ac:dyDescent="0.3">
      <c r="A14" s="318"/>
      <c r="B14" s="559" t="s">
        <v>635</v>
      </c>
      <c r="C14" s="559"/>
      <c r="D14" s="18" t="str">
        <f>CONCATENATE(BB8,BB9,BB10,BB11,BB12,BB13,BB14,BB16,BB17,BB19,BB20,BB21,BB22,BB23,BB24,BB25,BB26,BB27,BB28,BB29,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f>
        <v/>
      </c>
      <c r="E14" s="182" t="str">
        <f>CONCATENATE(BD8,BD9,BD10,BD11,BD12,BD13,BD14,BD16,BD17,BD19,BD20,BD21,BD22,BD23,BD24,BD25,BD26,BD27,BD28,BD29,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BD204,BD205,BD206,BD207)</f>
        <v/>
      </c>
      <c r="F14" s="178" t="str">
        <f>CONCATENATE(BF8,BF9,BF10,BF11,BF12,BF13,BF14,BF16,BF17,BF19,BF20,BF21,BF22,BF23,BF24,BF25,BF26,BF27,BF28,BF29,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f>
        <v/>
      </c>
      <c r="G14" s="617" t="str">
        <f>CONCATENATE(BH8,BH9,BH10,BH11,BH12,BH13,BH14,BH16,BH17,BH19,BH20,BH21,BH22,BH23,BH24,BH25,BH26,BH27,BH28,BH29,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f>
        <v xml:space="preserve"> -O1 -O2 -O3</v>
      </c>
      <c r="H14" s="617"/>
      <c r="I14" s="617" t="str">
        <f>CONCATENATE(BJ8,BJ9,BJ10,BJ11,BJ12,BJ13,BJ14,BJ16,BJ17,BJ19,BJ20,BJ21,BJ22,BJ23,BJ24,BJ25,BJ26,BJ27,BJ28,BJ29,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f>
        <v/>
      </c>
      <c r="J14" s="617"/>
      <c r="K14" s="328"/>
      <c r="N14" s="14" t="str">
        <f>IF(N15&lt;&gt;""," -O","")</f>
        <v/>
      </c>
      <c r="P14" s="14" t="str">
        <f>IF(P15&lt;&gt;""," -O","")</f>
        <v/>
      </c>
      <c r="R14" s="14" t="str">
        <f>IF(R15&lt;&gt;""," -O","")</f>
        <v/>
      </c>
      <c r="T14" s="14" t="str">
        <f>IF(T15&lt;&gt;""," -O","")</f>
        <v/>
      </c>
      <c r="V14" s="14" t="str">
        <f>IF(V15&lt;&gt;""," -O","")</f>
        <v/>
      </c>
      <c r="X14" s="14" t="str">
        <f>IF(X15&lt;&gt;""," -O","")</f>
        <v/>
      </c>
      <c r="Z14" s="14" t="str">
        <f>IF(Z15&lt;&gt;""," -O","")</f>
        <v/>
      </c>
      <c r="AB14" s="14" t="str">
        <f>IF(AB15&lt;&gt;""," -O","")</f>
        <v/>
      </c>
      <c r="AD14" s="14" t="str">
        <f>IF(AD15&lt;&gt;""," -O","")</f>
        <v/>
      </c>
      <c r="AF14" s="14" t="str">
        <f>IF(AF15&lt;&gt;""," -O","")</f>
        <v/>
      </c>
      <c r="AH14" s="14" t="str">
        <f>IF(AH15&lt;&gt;""," -O","")</f>
        <v/>
      </c>
      <c r="AJ14" s="14" t="str">
        <f>IF(AJ15&lt;&gt;""," -O","")</f>
        <v/>
      </c>
      <c r="AL14" s="14" t="str">
        <f>IF(AL15&lt;&gt;""," -O","")</f>
        <v/>
      </c>
      <c r="AN14" s="14" t="str">
        <f>IF(AN15&lt;&gt;""," -O","")</f>
        <v/>
      </c>
      <c r="AP14" s="14" t="str">
        <f>IF(AP15&lt;&gt;""," -O","")</f>
        <v/>
      </c>
      <c r="AR14" s="14" t="str">
        <f>IF(AR15&lt;&gt;""," -O","")</f>
        <v/>
      </c>
      <c r="AT14" s="14" t="str">
        <f>IF(AT15&lt;&gt;""," -O","")</f>
        <v/>
      </c>
      <c r="AV14" s="14" t="str">
        <f>IF(AV15&lt;&gt;""," -O","")</f>
        <v/>
      </c>
      <c r="AX14" s="14" t="str">
        <f>IF(AX15&lt;&gt;""," -O","")</f>
        <v/>
      </c>
      <c r="AZ14" s="14" t="str">
        <f>IF(AZ15&lt;&gt;""," -O","")</f>
        <v/>
      </c>
      <c r="BB14" s="14" t="str">
        <f>IF(BB15&lt;&gt;""," -O","")</f>
        <v/>
      </c>
      <c r="BD14" s="14" t="str">
        <f>IF(BD15&lt;&gt;""," -O","")</f>
        <v/>
      </c>
      <c r="BF14" s="14" t="str">
        <f>IF(BF15&lt;&gt;""," -O","")</f>
        <v/>
      </c>
      <c r="BH14" s="14" t="str">
        <f>IF(BH15&lt;&gt;""," -O","")</f>
        <v/>
      </c>
      <c r="BJ14" s="14" t="str">
        <f>IF(BJ15&lt;&gt;""," -O","")</f>
        <v/>
      </c>
    </row>
    <row r="15" spans="1:62" ht="20.399999999999999" x14ac:dyDescent="0.3">
      <c r="A15" s="318"/>
      <c r="B15" s="109" t="s">
        <v>532</v>
      </c>
      <c r="C15" s="546" t="s">
        <v>533</v>
      </c>
      <c r="D15" s="546"/>
      <c r="E15" s="546"/>
      <c r="F15" s="107" t="s">
        <v>636</v>
      </c>
      <c r="G15" s="546" t="s">
        <v>637</v>
      </c>
      <c r="H15" s="546"/>
      <c r="I15" s="546"/>
      <c r="J15" s="546"/>
      <c r="K15" s="328"/>
      <c r="M15" s="14">
        <v>1.04</v>
      </c>
      <c r="N15" s="14" t="str">
        <f>IFERROR(VLOOKUP(M15,'CRUCE OPORTUNIDADES'!$C$10:$D$113,2,FALSE),"")</f>
        <v/>
      </c>
      <c r="O15" s="14">
        <v>2.04</v>
      </c>
      <c r="P15" s="14" t="str">
        <f>IFERROR(VLOOKUP(O15,'CRUCE OPORTUNIDADES'!$C$10:$D$113,2,FALSE),"")</f>
        <v/>
      </c>
      <c r="Q15" s="14">
        <v>3.04</v>
      </c>
      <c r="R15" s="14" t="str">
        <f>IFERROR(VLOOKUP(Q15,'CRUCE OPORTUNIDADES'!$C$10:$D$113,2,FALSE),"")</f>
        <v/>
      </c>
      <c r="S15" s="14">
        <v>4.04</v>
      </c>
      <c r="T15" s="14" t="str">
        <f>IFERROR(VLOOKUP(S15,'CRUCE OPORTUNIDADES'!$C$10:$D$113,2,FALSE),"")</f>
        <v/>
      </c>
      <c r="U15" s="14">
        <v>5.04</v>
      </c>
      <c r="V15" s="14" t="str">
        <f>IFERROR(VLOOKUP(U15,'CRUCE OPORTUNIDADES'!$C$10:$D$113,2,FALSE),"")</f>
        <v/>
      </c>
      <c r="W15" s="14">
        <v>6.04</v>
      </c>
      <c r="X15" s="14" t="str">
        <f>IFERROR(VLOOKUP(W15,'CRUCE OPORTUNIDADES'!$C$10:$D$113,2,FALSE),"")</f>
        <v/>
      </c>
      <c r="Y15" s="14">
        <v>7.04</v>
      </c>
      <c r="Z15" s="14" t="str">
        <f>IFERROR(VLOOKUP(Y15,'CRUCE OPORTUNIDADES'!$C$10:$D$113,2,FALSE),"")</f>
        <v/>
      </c>
      <c r="AA15" s="14">
        <v>8.0399999999999991</v>
      </c>
      <c r="AB15" s="14" t="str">
        <f>IFERROR(VLOOKUP(AA15,'CRUCE OPORTUNIDADES'!$C$10:$D$113,2,FALSE),"")</f>
        <v/>
      </c>
      <c r="AC15" s="14">
        <v>9.0399999999999991</v>
      </c>
      <c r="AD15" s="14" t="str">
        <f>IFERROR(VLOOKUP(AC15,'CRUCE OPORTUNIDADES'!$C$10:$D$113,2,FALSE),"")</f>
        <v/>
      </c>
      <c r="AE15" s="14">
        <v>10.039999999999999</v>
      </c>
      <c r="AF15" s="14" t="str">
        <f>IFERROR(VLOOKUP(AE15,'CRUCE OPORTUNIDADES'!$C$10:$D$113,2,FALSE),"")</f>
        <v/>
      </c>
      <c r="AG15" s="14">
        <v>11.04</v>
      </c>
      <c r="AH15" s="14" t="str">
        <f>IFERROR(VLOOKUP(AG15,'CRUCE OPORTUNIDADES'!$C$10:$D$113,2,FALSE),"")</f>
        <v/>
      </c>
      <c r="AI15" s="14">
        <v>12.04</v>
      </c>
      <c r="AJ15" s="14" t="str">
        <f>IFERROR(VLOOKUP(AI15,'CRUCE OPORTUNIDADES'!$C$10:$D$113,2,FALSE),"")</f>
        <v/>
      </c>
      <c r="AK15" s="14">
        <v>13.04</v>
      </c>
      <c r="AL15" s="14" t="str">
        <f>IFERROR(VLOOKUP(AK15,'CRUCE OPORTUNIDADES'!$C$10:$D$113,2,FALSE),"")</f>
        <v/>
      </c>
      <c r="AM15" s="14">
        <v>14.04</v>
      </c>
      <c r="AN15" s="14" t="str">
        <f>IFERROR(VLOOKUP(AM15,'CRUCE OPORTUNIDADES'!$C$10:$D$113,2,FALSE),"")</f>
        <v/>
      </c>
      <c r="AO15" s="14">
        <v>15.04</v>
      </c>
      <c r="AP15" s="14" t="str">
        <f>IFERROR(VLOOKUP(AO15,'CRUCE OPORTUNIDADES'!$C$10:$D$113,2,FALSE),"")</f>
        <v/>
      </c>
      <c r="AQ15" s="14">
        <v>16.04</v>
      </c>
      <c r="AR15" s="14" t="str">
        <f>IFERROR(VLOOKUP(AQ15,'CRUCE OPORTUNIDADES'!$C$10:$D$113,2,FALSE),"")</f>
        <v/>
      </c>
      <c r="AS15" s="14">
        <v>17.04</v>
      </c>
      <c r="AT15" s="14" t="str">
        <f>IFERROR(VLOOKUP(AS15,'CRUCE OPORTUNIDADES'!$C$10:$D$113,2,FALSE),"")</f>
        <v/>
      </c>
      <c r="AU15" s="14">
        <v>18.04</v>
      </c>
      <c r="AV15" s="14" t="str">
        <f>IFERROR(VLOOKUP(AU15,'CRUCE OPORTUNIDADES'!$C$10:$D$113,2,FALSE),"")</f>
        <v/>
      </c>
      <c r="AW15" s="14">
        <v>19.04</v>
      </c>
      <c r="AX15" s="14" t="str">
        <f>IFERROR(VLOOKUP(AW15,'CRUCE OPORTUNIDADES'!$C$10:$D$113,2,FALSE),"")</f>
        <v/>
      </c>
      <c r="AY15" s="14">
        <v>20.04</v>
      </c>
      <c r="AZ15" s="14" t="str">
        <f>IFERROR(VLOOKUP(AY15,'CRUCE OPORTUNIDADES'!$C$10:$D$113,2,FALSE),"")</f>
        <v/>
      </c>
      <c r="BA15" s="14">
        <v>21.04</v>
      </c>
      <c r="BB15" s="14" t="str">
        <f>IFERROR(VLOOKUP(BA15,'CRUCE OPORTUNIDADES'!$C$10:$D$113,2,FALSE),"")</f>
        <v/>
      </c>
      <c r="BC15" s="14">
        <v>22.04</v>
      </c>
      <c r="BD15" s="14" t="str">
        <f>IFERROR(VLOOKUP(BC15,'CRUCE OPORTUNIDADES'!$C$10:$D$113,2,FALSE),"")</f>
        <v/>
      </c>
      <c r="BE15" s="14">
        <v>23.04</v>
      </c>
      <c r="BF15" s="14" t="str">
        <f>IFERROR(VLOOKUP(BE15,'CRUCE OPORTUNIDADES'!$C$10:$D$113,2,FALSE),"")</f>
        <v/>
      </c>
      <c r="BG15" s="14">
        <v>24.04</v>
      </c>
      <c r="BH15" s="14" t="str">
        <f>IFERROR(VLOOKUP(BG15,'CRUCE OPORTUNIDADES'!$C$10:$D$113,2,FALSE),"")</f>
        <v/>
      </c>
      <c r="BI15" s="14">
        <v>25.04</v>
      </c>
      <c r="BJ15" s="14" t="str">
        <f>IFERROR(VLOOKUP(BI15,'CRUCE OPORTUNIDADES'!$C$10:$D$113,2,FALSE),"")</f>
        <v/>
      </c>
    </row>
    <row r="16" spans="1:62" ht="15" customHeight="1" x14ac:dyDescent="0.3">
      <c r="A16" s="318"/>
      <c r="B16" s="11"/>
      <c r="C16" s="563" t="s">
        <v>638</v>
      </c>
      <c r="D16" s="563"/>
      <c r="E16" s="563"/>
      <c r="F16" s="83">
        <f>COUNTIF('CRUCE OPORTUNIDADES'!$AH$10:$AH$113,"BAJO")</f>
        <v>0</v>
      </c>
      <c r="G16" s="108" t="s">
        <v>5</v>
      </c>
      <c r="H16" s="108" t="s">
        <v>12</v>
      </c>
      <c r="I16" s="548" t="s">
        <v>45</v>
      </c>
      <c r="J16" s="549"/>
      <c r="K16" s="328"/>
      <c r="N16" s="14" t="str">
        <f>IF(N17&lt;&gt;""," -O","")</f>
        <v/>
      </c>
      <c r="P16" s="14" t="str">
        <f>IF(P17&lt;&gt;""," -O","")</f>
        <v/>
      </c>
      <c r="R16" s="14" t="str">
        <f>IF(R17&lt;&gt;""," -O","")</f>
        <v/>
      </c>
      <c r="T16" s="14" t="str">
        <f>IF(T17&lt;&gt;""," -O","")</f>
        <v/>
      </c>
      <c r="V16" s="14" t="str">
        <f>IF(V17&lt;&gt;""," -O","")</f>
        <v/>
      </c>
      <c r="X16" s="14" t="str">
        <f>IF(X17&lt;&gt;""," -O","")</f>
        <v/>
      </c>
      <c r="Z16" s="14" t="str">
        <f>IF(Z17&lt;&gt;""," -O","")</f>
        <v/>
      </c>
      <c r="AB16" s="14" t="str">
        <f>IF(AB17&lt;&gt;""," -O","")</f>
        <v/>
      </c>
      <c r="AD16" s="14" t="str">
        <f>IF(AD17&lt;&gt;""," -O","")</f>
        <v/>
      </c>
      <c r="AF16" s="14" t="str">
        <f>IF(AF17&lt;&gt;""," -O","")</f>
        <v/>
      </c>
      <c r="AH16" s="14" t="str">
        <f>IF(AH17&lt;&gt;""," -O","")</f>
        <v/>
      </c>
      <c r="AJ16" s="14" t="str">
        <f>IF(AJ17&lt;&gt;""," -O","")</f>
        <v/>
      </c>
      <c r="AL16" s="14" t="str">
        <f>IF(AL17&lt;&gt;""," -O","")</f>
        <v/>
      </c>
      <c r="AN16" s="14" t="str">
        <f>IF(AN17&lt;&gt;""," -O","")</f>
        <v/>
      </c>
      <c r="AP16" s="14" t="str">
        <f>IF(AP17&lt;&gt;""," -O","")</f>
        <v/>
      </c>
      <c r="AR16" s="14" t="str">
        <f>IF(AR17&lt;&gt;""," -O","")</f>
        <v/>
      </c>
      <c r="AT16" s="14" t="str">
        <f>IF(AT17&lt;&gt;""," -O","")</f>
        <v/>
      </c>
      <c r="AV16" s="14" t="str">
        <f>IF(AV17&lt;&gt;""," -O","")</f>
        <v/>
      </c>
      <c r="AX16" s="14" t="str">
        <f>IF(AX17&lt;&gt;""," -O","")</f>
        <v/>
      </c>
      <c r="AZ16" s="14" t="str">
        <f>IF(AZ17&lt;&gt;""," -O","")</f>
        <v/>
      </c>
      <c r="BB16" s="14" t="str">
        <f>IF(BB17&lt;&gt;""," -O","")</f>
        <v/>
      </c>
      <c r="BD16" s="14" t="str">
        <f>IF(BD17&lt;&gt;""," -O","")</f>
        <v/>
      </c>
      <c r="BF16" s="14" t="str">
        <f>IF(BF17&lt;&gt;""," -O","")</f>
        <v/>
      </c>
      <c r="BH16" s="14" t="str">
        <f>IF(BH17&lt;&gt;""," -O","")</f>
        <v/>
      </c>
      <c r="BJ16" s="14" t="str">
        <f>IF(BJ17&lt;&gt;""," -O","")</f>
        <v/>
      </c>
    </row>
    <row r="17" spans="1:62" ht="15" customHeight="1" x14ac:dyDescent="0.3">
      <c r="A17" s="318"/>
      <c r="B17" s="10"/>
      <c r="C17" s="563" t="s">
        <v>639</v>
      </c>
      <c r="D17" s="563"/>
      <c r="E17" s="563"/>
      <c r="F17" s="83">
        <f>COUNTIF('CRUCE OPORTUNIDADES'!$AH$10:$AH$113,"MODERADO")</f>
        <v>0</v>
      </c>
      <c r="G17" s="562">
        <f>AVERAGE('CRUCE OPORTUNIDADES'!AE10:AE113)</f>
        <v>5</v>
      </c>
      <c r="H17" s="562">
        <f>AVERAGE('CRUCE OPORTUNIDADES'!AF10:AF113)</f>
        <v>4</v>
      </c>
      <c r="I17" s="550">
        <f>ROUND(G17,0)*ROUND(H17,0)</f>
        <v>20</v>
      </c>
      <c r="J17" s="551"/>
      <c r="K17" s="328"/>
      <c r="M17" s="14">
        <v>1.05</v>
      </c>
      <c r="N17" s="14" t="str">
        <f>IFERROR(VLOOKUP(M17,'CRUCE OPORTUNIDADES'!$C$10:$D$113,2,FALSE),"")</f>
        <v/>
      </c>
      <c r="O17" s="14">
        <v>2.0499999999999998</v>
      </c>
      <c r="P17" s="14" t="str">
        <f>IFERROR(VLOOKUP(O17,'CRUCE OPORTUNIDADES'!$C$10:$D$113,2,FALSE),"")</f>
        <v/>
      </c>
      <c r="Q17" s="14">
        <v>3.05</v>
      </c>
      <c r="R17" s="14" t="str">
        <f>IFERROR(VLOOKUP(Q17,'CRUCE OPORTUNIDADES'!$C$10:$D$113,2,FALSE),"")</f>
        <v/>
      </c>
      <c r="S17" s="14">
        <v>4.05</v>
      </c>
      <c r="T17" s="14" t="str">
        <f>IFERROR(VLOOKUP(S17,'CRUCE OPORTUNIDADES'!$C$10:$D$113,2,FALSE),"")</f>
        <v/>
      </c>
      <c r="U17" s="14">
        <v>5.05</v>
      </c>
      <c r="V17" s="14" t="str">
        <f>IFERROR(VLOOKUP(U17,'CRUCE OPORTUNIDADES'!$C$10:$D$113,2,FALSE),"")</f>
        <v/>
      </c>
      <c r="W17" s="14">
        <v>6.05</v>
      </c>
      <c r="X17" s="14" t="str">
        <f>IFERROR(VLOOKUP(W17,'CRUCE OPORTUNIDADES'!$C$10:$D$113,2,FALSE),"")</f>
        <v/>
      </c>
      <c r="Y17" s="14">
        <v>7.05</v>
      </c>
      <c r="Z17" s="14" t="str">
        <f>IFERROR(VLOOKUP(Y17,'CRUCE OPORTUNIDADES'!$C$10:$D$113,2,FALSE),"")</f>
        <v/>
      </c>
      <c r="AA17" s="14">
        <v>8.0500000000000007</v>
      </c>
      <c r="AB17" s="14" t="str">
        <f>IFERROR(VLOOKUP(AA17,'CRUCE OPORTUNIDADES'!$C$10:$D$113,2,FALSE),"")</f>
        <v/>
      </c>
      <c r="AC17" s="14">
        <v>9.0500000000000007</v>
      </c>
      <c r="AD17" s="14" t="str">
        <f>IFERROR(VLOOKUP(AC17,'CRUCE OPORTUNIDADES'!$C$10:$D$113,2,FALSE),"")</f>
        <v/>
      </c>
      <c r="AE17" s="14">
        <v>10.050000000000001</v>
      </c>
      <c r="AF17" s="14" t="str">
        <f>IFERROR(VLOOKUP(AE17,'CRUCE OPORTUNIDADES'!$C$10:$D$113,2,FALSE),"")</f>
        <v/>
      </c>
      <c r="AG17" s="14">
        <v>11.05</v>
      </c>
      <c r="AH17" s="14" t="str">
        <f>IFERROR(VLOOKUP(AG17,'CRUCE OPORTUNIDADES'!$C$10:$D$113,2,FALSE),"")</f>
        <v/>
      </c>
      <c r="AI17" s="14">
        <v>12.05</v>
      </c>
      <c r="AJ17" s="14" t="str">
        <f>IFERROR(VLOOKUP(AI17,'CRUCE OPORTUNIDADES'!$C$10:$D$113,2,FALSE),"")</f>
        <v/>
      </c>
      <c r="AK17" s="14">
        <v>13.05</v>
      </c>
      <c r="AL17" s="14" t="str">
        <f>IFERROR(VLOOKUP(AK17,'CRUCE OPORTUNIDADES'!$C$10:$D$113,2,FALSE),"")</f>
        <v/>
      </c>
      <c r="AM17" s="14">
        <v>14.05</v>
      </c>
      <c r="AN17" s="14" t="str">
        <f>IFERROR(VLOOKUP(AM17,'CRUCE OPORTUNIDADES'!$C$10:$D$113,2,FALSE),"")</f>
        <v/>
      </c>
      <c r="AO17" s="14">
        <v>15.05</v>
      </c>
      <c r="AP17" s="14" t="str">
        <f>IFERROR(VLOOKUP(AO17,'CRUCE OPORTUNIDADES'!$C$10:$D$113,2,FALSE),"")</f>
        <v/>
      </c>
      <c r="AQ17" s="14">
        <v>16.05</v>
      </c>
      <c r="AR17" s="14" t="str">
        <f>IFERROR(VLOOKUP(AQ17,'CRUCE OPORTUNIDADES'!$C$10:$D$113,2,FALSE),"")</f>
        <v/>
      </c>
      <c r="AS17" s="14">
        <v>17.05</v>
      </c>
      <c r="AT17" s="14" t="str">
        <f>IFERROR(VLOOKUP(AS17,'CRUCE OPORTUNIDADES'!$C$10:$D$113,2,FALSE),"")</f>
        <v/>
      </c>
      <c r="AU17" s="14">
        <v>18.05</v>
      </c>
      <c r="AV17" s="14" t="str">
        <f>IFERROR(VLOOKUP(AU17,'CRUCE OPORTUNIDADES'!$C$10:$D$113,2,FALSE),"")</f>
        <v/>
      </c>
      <c r="AW17" s="14">
        <v>19.05</v>
      </c>
      <c r="AX17" s="14" t="str">
        <f>IFERROR(VLOOKUP(AW17,'CRUCE OPORTUNIDADES'!$C$10:$D$113,2,FALSE),"")</f>
        <v/>
      </c>
      <c r="AY17" s="14">
        <v>20.05</v>
      </c>
      <c r="AZ17" s="14" t="str">
        <f>IFERROR(VLOOKUP(AY17,'CRUCE OPORTUNIDADES'!$C$10:$D$113,2,FALSE),"")</f>
        <v/>
      </c>
      <c r="BA17" s="14">
        <v>21.05</v>
      </c>
      <c r="BB17" s="14" t="str">
        <f>IFERROR(VLOOKUP(BA17,'CRUCE OPORTUNIDADES'!$C$10:$D$113,2,FALSE),"")</f>
        <v/>
      </c>
      <c r="BC17" s="14">
        <v>22.05</v>
      </c>
      <c r="BD17" s="14" t="str">
        <f>IFERROR(VLOOKUP(BC17,'CRUCE OPORTUNIDADES'!$C$10:$D$113,2,FALSE),"")</f>
        <v/>
      </c>
      <c r="BE17" s="14">
        <v>23.05</v>
      </c>
      <c r="BF17" s="14" t="str">
        <f>IFERROR(VLOOKUP(BE17,'CRUCE OPORTUNIDADES'!$C$10:$D$113,2,FALSE),"")</f>
        <v/>
      </c>
      <c r="BG17" s="14">
        <v>24.05</v>
      </c>
      <c r="BH17" s="14" t="str">
        <f>IFERROR(VLOOKUP(BG17,'CRUCE OPORTUNIDADES'!$C$10:$D$113,2,FALSE),"")</f>
        <v/>
      </c>
      <c r="BI17" s="14">
        <v>25.05</v>
      </c>
      <c r="BJ17" s="14" t="str">
        <f>IFERROR(VLOOKUP(BI17,'CRUCE OPORTUNIDADES'!$C$10:$D$113,2,FALSE),"")</f>
        <v/>
      </c>
    </row>
    <row r="18" spans="1:62" ht="15.75" customHeight="1" x14ac:dyDescent="0.3">
      <c r="A18" s="318"/>
      <c r="B18" s="9"/>
      <c r="C18" s="563" t="s">
        <v>640</v>
      </c>
      <c r="D18" s="563"/>
      <c r="E18" s="563"/>
      <c r="F18" s="83">
        <f>COUNTIF('CRUCE OPORTUNIDADES'!$AH$10:$AH$113,"FAVORABLE")</f>
        <v>0</v>
      </c>
      <c r="G18" s="562"/>
      <c r="H18" s="562"/>
      <c r="I18" s="552"/>
      <c r="J18" s="553"/>
      <c r="K18" s="328"/>
      <c r="N18" s="14" t="str">
        <f>IF(N19&lt;&gt;""," -O","")</f>
        <v/>
      </c>
      <c r="P18" s="14" t="str">
        <f>IF(P19&lt;&gt;""," -O","")</f>
        <v/>
      </c>
      <c r="R18" s="14" t="str">
        <f>IF(R19&lt;&gt;""," -O","")</f>
        <v/>
      </c>
      <c r="T18" s="14" t="str">
        <f>IF(T19&lt;&gt;""," -O","")</f>
        <v/>
      </c>
      <c r="V18" s="14" t="str">
        <f>IF(V19&lt;&gt;""," -O","")</f>
        <v/>
      </c>
      <c r="X18" s="14" t="str">
        <f>IF(X19&lt;&gt;""," -O","")</f>
        <v/>
      </c>
      <c r="Z18" s="14" t="str">
        <f>IF(Z19&lt;&gt;""," -O","")</f>
        <v/>
      </c>
      <c r="AB18" s="14" t="str">
        <f>IF(AB19&lt;&gt;""," -O","")</f>
        <v/>
      </c>
      <c r="AD18" s="14" t="str">
        <f>IF(AD19&lt;&gt;""," -O","")</f>
        <v/>
      </c>
      <c r="AF18" s="14" t="str">
        <f>IF(AF19&lt;&gt;""," -O","")</f>
        <v/>
      </c>
      <c r="AH18" s="14" t="str">
        <f>IF(AH19&lt;&gt;""," -O","")</f>
        <v/>
      </c>
      <c r="AJ18" s="14" t="str">
        <f>IF(AJ19&lt;&gt;""," -O","")</f>
        <v/>
      </c>
      <c r="AL18" s="14" t="str">
        <f>IF(AL19&lt;&gt;""," -O","")</f>
        <v/>
      </c>
      <c r="AN18" s="14" t="str">
        <f>IF(AN19&lt;&gt;""," -O","")</f>
        <v/>
      </c>
      <c r="AP18" s="14" t="str">
        <f>IF(AP19&lt;&gt;""," -O","")</f>
        <v/>
      </c>
      <c r="AR18" s="14" t="str">
        <f>IF(AR19&lt;&gt;""," -O","")</f>
        <v/>
      </c>
      <c r="AT18" s="14" t="str">
        <f>IF(AT19&lt;&gt;""," -O","")</f>
        <v/>
      </c>
      <c r="AV18" s="14" t="str">
        <f>IF(AV19&lt;&gt;""," -O","")</f>
        <v/>
      </c>
      <c r="AX18" s="14" t="str">
        <f>IF(AX19&lt;&gt;""," -O","")</f>
        <v/>
      </c>
      <c r="AZ18" s="14" t="str">
        <f>IF(AZ19&lt;&gt;""," -O","")</f>
        <v/>
      </c>
      <c r="BB18" s="14" t="str">
        <f>IF(BB19&lt;&gt;""," -O","")</f>
        <v/>
      </c>
      <c r="BD18" s="14" t="str">
        <f>IF(BD19&lt;&gt;""," -O","")</f>
        <v/>
      </c>
      <c r="BF18" s="14" t="str">
        <f>IF(BF19&lt;&gt;""," -O","")</f>
        <v/>
      </c>
      <c r="BH18" s="14" t="str">
        <f>IF(BH19&lt;&gt;""," -O","")</f>
        <v/>
      </c>
      <c r="BJ18" s="14" t="str">
        <f>IF(BJ19&lt;&gt;""," -O","")</f>
        <v/>
      </c>
    </row>
    <row r="19" spans="1:62" ht="15.75" customHeight="1" x14ac:dyDescent="0.3">
      <c r="A19" s="318"/>
      <c r="B19" s="8"/>
      <c r="C19" s="563" t="s">
        <v>641</v>
      </c>
      <c r="D19" s="563"/>
      <c r="E19" s="563"/>
      <c r="F19" s="83">
        <f>COUNTIF('CRUCE OPORTUNIDADES'!$AH$10:$AH$113,"ALTO")</f>
        <v>3</v>
      </c>
      <c r="G19" s="562"/>
      <c r="H19" s="562"/>
      <c r="I19" s="554"/>
      <c r="J19" s="555"/>
      <c r="K19" s="328"/>
      <c r="M19" s="14">
        <v>1.06</v>
      </c>
      <c r="N19" s="14" t="str">
        <f>IFERROR(VLOOKUP(M19,'CRUCE OPORTUNIDADES'!$C$10:$D$113,2,FALSE),"")</f>
        <v/>
      </c>
      <c r="O19" s="14">
        <v>2.06</v>
      </c>
      <c r="P19" s="14" t="str">
        <f>IFERROR(VLOOKUP(O19,'CRUCE OPORTUNIDADES'!$C$10:$D$113,2,FALSE),"")</f>
        <v/>
      </c>
      <c r="Q19" s="14">
        <v>3.06</v>
      </c>
      <c r="R19" s="14" t="str">
        <f>IFERROR(VLOOKUP(Q19,'CRUCE OPORTUNIDADES'!$C$10:$D$113,2,FALSE),"")</f>
        <v/>
      </c>
      <c r="S19" s="14">
        <v>4.0599999999999996</v>
      </c>
      <c r="T19" s="14" t="str">
        <f>IFERROR(VLOOKUP(S19,'CRUCE OPORTUNIDADES'!$C$10:$D$113,2,FALSE),"")</f>
        <v/>
      </c>
      <c r="U19" s="14">
        <v>5.0599999999999996</v>
      </c>
      <c r="V19" s="14" t="str">
        <f>IFERROR(VLOOKUP(U19,'CRUCE OPORTUNIDADES'!$C$10:$D$113,2,FALSE),"")</f>
        <v/>
      </c>
      <c r="W19" s="14">
        <v>6.06</v>
      </c>
      <c r="X19" s="14" t="str">
        <f>IFERROR(VLOOKUP(W19,'CRUCE OPORTUNIDADES'!$C$10:$D$113,2,FALSE),"")</f>
        <v/>
      </c>
      <c r="Y19" s="14">
        <v>7.06</v>
      </c>
      <c r="Z19" s="14" t="str">
        <f>IFERROR(VLOOKUP(Y19,'CRUCE OPORTUNIDADES'!$C$10:$D$113,2,FALSE),"")</f>
        <v/>
      </c>
      <c r="AA19" s="14">
        <v>8.06</v>
      </c>
      <c r="AB19" s="14" t="str">
        <f>IFERROR(VLOOKUP(AA19,'CRUCE OPORTUNIDADES'!$C$10:$D$113,2,FALSE),"")</f>
        <v/>
      </c>
      <c r="AC19" s="14">
        <v>9.06</v>
      </c>
      <c r="AD19" s="14" t="str">
        <f>IFERROR(VLOOKUP(AC19,'CRUCE OPORTUNIDADES'!$C$10:$D$113,2,FALSE),"")</f>
        <v/>
      </c>
      <c r="AE19" s="14">
        <v>10.06</v>
      </c>
      <c r="AF19" s="14" t="str">
        <f>IFERROR(VLOOKUP(AE19,'CRUCE OPORTUNIDADES'!$C$10:$D$113,2,FALSE),"")</f>
        <v/>
      </c>
      <c r="AG19" s="14">
        <v>11.06</v>
      </c>
      <c r="AH19" s="14" t="str">
        <f>IFERROR(VLOOKUP(AG19,'CRUCE OPORTUNIDADES'!$C$10:$D$113,2,FALSE),"")</f>
        <v/>
      </c>
      <c r="AI19" s="14">
        <v>12.06</v>
      </c>
      <c r="AJ19" s="14" t="str">
        <f>IFERROR(VLOOKUP(AI19,'CRUCE OPORTUNIDADES'!$C$10:$D$113,2,FALSE),"")</f>
        <v/>
      </c>
      <c r="AK19" s="14">
        <v>13.06</v>
      </c>
      <c r="AL19" s="14" t="str">
        <f>IFERROR(VLOOKUP(AK19,'CRUCE OPORTUNIDADES'!$C$10:$D$113,2,FALSE),"")</f>
        <v/>
      </c>
      <c r="AM19" s="14">
        <v>14.06</v>
      </c>
      <c r="AN19" s="14" t="str">
        <f>IFERROR(VLOOKUP(AM19,'CRUCE OPORTUNIDADES'!$C$10:$D$113,2,FALSE),"")</f>
        <v/>
      </c>
      <c r="AO19" s="14">
        <v>15.06</v>
      </c>
      <c r="AP19" s="14" t="str">
        <f>IFERROR(VLOOKUP(AO19,'CRUCE OPORTUNIDADES'!$C$10:$D$113,2,FALSE),"")</f>
        <v/>
      </c>
      <c r="AQ19" s="14">
        <v>16.059999999999999</v>
      </c>
      <c r="AR19" s="14" t="str">
        <f>IFERROR(VLOOKUP(AQ19,'CRUCE OPORTUNIDADES'!$C$10:$D$113,2,FALSE),"")</f>
        <v/>
      </c>
      <c r="AS19" s="14">
        <v>17.059999999999999</v>
      </c>
      <c r="AT19" s="14" t="str">
        <f>IFERROR(VLOOKUP(AS19,'CRUCE OPORTUNIDADES'!$C$10:$D$113,2,FALSE),"")</f>
        <v/>
      </c>
      <c r="AU19" s="14">
        <v>18.059999999999999</v>
      </c>
      <c r="AV19" s="14" t="str">
        <f>IFERROR(VLOOKUP(AU19,'CRUCE OPORTUNIDADES'!$C$10:$D$113,2,FALSE),"")</f>
        <v/>
      </c>
      <c r="AW19" s="14">
        <v>19.059999999999999</v>
      </c>
      <c r="AX19" s="14" t="str">
        <f>IFERROR(VLOOKUP(AW19,'CRUCE OPORTUNIDADES'!$C$10:$D$113,2,FALSE),"")</f>
        <v/>
      </c>
      <c r="AY19" s="14">
        <v>20.059999999999999</v>
      </c>
      <c r="AZ19" s="14" t="str">
        <f>IFERROR(VLOOKUP(AY19,'CRUCE OPORTUNIDADES'!$C$10:$D$113,2,FALSE),"")</f>
        <v/>
      </c>
      <c r="BA19" s="14">
        <v>21.06</v>
      </c>
      <c r="BB19" s="14" t="str">
        <f>IFERROR(VLOOKUP(BA19,'CRUCE OPORTUNIDADES'!$C$10:$D$113,2,FALSE),"")</f>
        <v/>
      </c>
      <c r="BC19" s="14">
        <v>22.06</v>
      </c>
      <c r="BD19" s="14" t="str">
        <f>IFERROR(VLOOKUP(BC19,'CRUCE OPORTUNIDADES'!$C$10:$D$113,2,FALSE),"")</f>
        <v/>
      </c>
      <c r="BE19" s="14">
        <v>23.06</v>
      </c>
      <c r="BF19" s="14" t="str">
        <f>IFERROR(VLOOKUP(BE19,'CRUCE OPORTUNIDADES'!$C$10:$D$113,2,FALSE),"")</f>
        <v/>
      </c>
      <c r="BG19" s="14">
        <v>24.06</v>
      </c>
      <c r="BH19" s="14" t="str">
        <f>IFERROR(VLOOKUP(BG19,'CRUCE OPORTUNIDADES'!$C$10:$D$113,2,FALSE),"")</f>
        <v/>
      </c>
      <c r="BI19" s="14">
        <v>25.06</v>
      </c>
      <c r="BJ19" s="14" t="str">
        <f>IFERROR(VLOOKUP(BI19,'CRUCE OPORTUNIDADES'!$C$10:$D$113,2,FALSE),"")</f>
        <v/>
      </c>
    </row>
    <row r="20" spans="1:62" x14ac:dyDescent="0.3">
      <c r="A20" s="318"/>
      <c r="B20" s="318"/>
      <c r="C20" s="318"/>
      <c r="D20" s="318"/>
      <c r="E20" s="318"/>
      <c r="F20" s="318"/>
      <c r="G20" s="318"/>
      <c r="H20" s="318"/>
      <c r="I20" s="318"/>
      <c r="J20" s="318"/>
      <c r="K20" s="328"/>
      <c r="N20" s="14" t="str">
        <f>IF(N21&lt;&gt;""," -O","")</f>
        <v/>
      </c>
      <c r="P20" s="14" t="str">
        <f>IF(P21&lt;&gt;""," -O","")</f>
        <v/>
      </c>
      <c r="R20" s="14" t="str">
        <f>IF(R21&lt;&gt;""," -O","")</f>
        <v/>
      </c>
      <c r="T20" s="14" t="str">
        <f>IF(T21&lt;&gt;""," -O","")</f>
        <v/>
      </c>
      <c r="V20" s="14" t="str">
        <f>IF(V21&lt;&gt;""," -O","")</f>
        <v/>
      </c>
      <c r="X20" s="14" t="str">
        <f>IF(X21&lt;&gt;""," -O","")</f>
        <v/>
      </c>
      <c r="Z20" s="14" t="str">
        <f>IF(Z21&lt;&gt;""," -O","")</f>
        <v/>
      </c>
      <c r="AB20" s="14" t="str">
        <f>IF(AB21&lt;&gt;""," -O","")</f>
        <v/>
      </c>
      <c r="AD20" s="14" t="str">
        <f>IF(AD21&lt;&gt;""," -O","")</f>
        <v/>
      </c>
      <c r="AF20" s="14" t="str">
        <f>IF(AF21&lt;&gt;""," -O","")</f>
        <v/>
      </c>
      <c r="AH20" s="14" t="str">
        <f>IF(AH21&lt;&gt;""," -O","")</f>
        <v/>
      </c>
      <c r="AJ20" s="14" t="str">
        <f>IF(AJ21&lt;&gt;""," -O","")</f>
        <v/>
      </c>
      <c r="AL20" s="14" t="str">
        <f>IF(AL21&lt;&gt;""," -O","")</f>
        <v/>
      </c>
      <c r="AN20" s="14" t="str">
        <f>IF(AN21&lt;&gt;""," -O","")</f>
        <v/>
      </c>
      <c r="AP20" s="14" t="str">
        <f>IF(AP21&lt;&gt;""," -O","")</f>
        <v/>
      </c>
      <c r="AR20" s="14" t="str">
        <f>IF(AR21&lt;&gt;""," -O","")</f>
        <v/>
      </c>
      <c r="AT20" s="14" t="str">
        <f>IF(AT21&lt;&gt;""," -O","")</f>
        <v/>
      </c>
      <c r="AV20" s="14" t="str">
        <f>IF(AV21&lt;&gt;""," -O","")</f>
        <v/>
      </c>
      <c r="AX20" s="14" t="str">
        <f>IF(AX21&lt;&gt;""," -O","")</f>
        <v/>
      </c>
      <c r="AZ20" s="14" t="str">
        <f>IF(AZ21&lt;&gt;""," -O","")</f>
        <v/>
      </c>
      <c r="BB20" s="14" t="str">
        <f>IF(BB21&lt;&gt;""," -O","")</f>
        <v/>
      </c>
      <c r="BD20" s="14" t="str">
        <f>IF(BD21&lt;&gt;""," -O","")</f>
        <v/>
      </c>
      <c r="BF20" s="14" t="str">
        <f>IF(BF21&lt;&gt;""," -O","")</f>
        <v/>
      </c>
      <c r="BH20" s="14" t="str">
        <f>IF(BH21&lt;&gt;""," -O","")</f>
        <v/>
      </c>
      <c r="BJ20" s="14" t="str">
        <f>IF(BJ21&lt;&gt;""," -O","")</f>
        <v/>
      </c>
    </row>
    <row r="21" spans="1:62" ht="63" customHeight="1" x14ac:dyDescent="0.3">
      <c r="A21" s="318"/>
      <c r="B21" s="538" t="s">
        <v>685</v>
      </c>
      <c r="C21" s="611"/>
      <c r="D21" s="611"/>
      <c r="E21" s="611"/>
      <c r="F21" s="611"/>
      <c r="G21" s="611"/>
      <c r="H21" s="611"/>
      <c r="I21" s="611"/>
      <c r="J21" s="611"/>
      <c r="K21" s="318"/>
      <c r="M21" s="14">
        <v>1.07</v>
      </c>
      <c r="N21" s="14" t="str">
        <f>IFERROR(VLOOKUP(M21,'CRUCE OPORTUNIDADES'!$C$10:$D$113,2,FALSE),"")</f>
        <v/>
      </c>
      <c r="O21" s="14">
        <v>2.0699999999999998</v>
      </c>
      <c r="P21" s="14" t="str">
        <f>IFERROR(VLOOKUP(O21,'CRUCE OPORTUNIDADES'!$C$10:$D$113,2,FALSE),"")</f>
        <v/>
      </c>
      <c r="Q21" s="14">
        <v>3.07</v>
      </c>
      <c r="R21" s="14" t="str">
        <f>IFERROR(VLOOKUP(Q21,'CRUCE OPORTUNIDADES'!$C$10:$D$113,2,FALSE),"")</f>
        <v/>
      </c>
      <c r="S21" s="14">
        <v>4.07</v>
      </c>
      <c r="T21" s="14" t="str">
        <f>IFERROR(VLOOKUP(S21,'CRUCE OPORTUNIDADES'!$C$10:$D$113,2,FALSE),"")</f>
        <v/>
      </c>
      <c r="U21" s="14">
        <v>5.07</v>
      </c>
      <c r="V21" s="14" t="str">
        <f>IFERROR(VLOOKUP(U21,'CRUCE OPORTUNIDADES'!$C$10:$D$113,2,FALSE),"")</f>
        <v/>
      </c>
      <c r="W21" s="14">
        <v>6.07</v>
      </c>
      <c r="X21" s="14" t="str">
        <f>IFERROR(VLOOKUP(W21,'CRUCE OPORTUNIDADES'!$C$10:$D$113,2,FALSE),"")</f>
        <v/>
      </c>
      <c r="Y21" s="14">
        <v>7.07</v>
      </c>
      <c r="Z21" s="14" t="str">
        <f>IFERROR(VLOOKUP(Y21,'CRUCE OPORTUNIDADES'!$C$10:$D$113,2,FALSE),"")</f>
        <v/>
      </c>
      <c r="AA21" s="14">
        <v>8.07</v>
      </c>
      <c r="AB21" s="14" t="str">
        <f>IFERROR(VLOOKUP(AA21,'CRUCE OPORTUNIDADES'!$C$10:$D$113,2,FALSE),"")</f>
        <v/>
      </c>
      <c r="AC21" s="14">
        <v>9.07</v>
      </c>
      <c r="AD21" s="14" t="str">
        <f>IFERROR(VLOOKUP(AC21,'CRUCE OPORTUNIDADES'!$C$10:$D$113,2,FALSE),"")</f>
        <v/>
      </c>
      <c r="AE21" s="14">
        <v>10.07</v>
      </c>
      <c r="AF21" s="14" t="str">
        <f>IFERROR(VLOOKUP(AE21,'CRUCE OPORTUNIDADES'!$C$10:$D$113,2,FALSE),"")</f>
        <v/>
      </c>
      <c r="AG21" s="14">
        <v>11.07</v>
      </c>
      <c r="AH21" s="14" t="str">
        <f>IFERROR(VLOOKUP(AG21,'CRUCE OPORTUNIDADES'!$C$10:$D$113,2,FALSE),"")</f>
        <v/>
      </c>
      <c r="AI21" s="14">
        <v>12.07</v>
      </c>
      <c r="AJ21" s="14" t="str">
        <f>IFERROR(VLOOKUP(AI21,'CRUCE OPORTUNIDADES'!$C$10:$D$113,2,FALSE),"")</f>
        <v/>
      </c>
      <c r="AK21" s="14">
        <v>13.07</v>
      </c>
      <c r="AL21" s="14" t="str">
        <f>IFERROR(VLOOKUP(AK21,'CRUCE OPORTUNIDADES'!$C$10:$D$113,2,FALSE),"")</f>
        <v/>
      </c>
      <c r="AM21" s="14">
        <v>14.07</v>
      </c>
      <c r="AN21" s="14" t="str">
        <f>IFERROR(VLOOKUP(AM21,'CRUCE OPORTUNIDADES'!$C$10:$D$113,2,FALSE),"")</f>
        <v/>
      </c>
      <c r="AO21" s="14">
        <v>15.07</v>
      </c>
      <c r="AP21" s="14" t="str">
        <f>IFERROR(VLOOKUP(AO21,'CRUCE OPORTUNIDADES'!$C$10:$D$113,2,FALSE),"")</f>
        <v/>
      </c>
      <c r="AQ21" s="14">
        <v>16.07</v>
      </c>
      <c r="AR21" s="14" t="str">
        <f>IFERROR(VLOOKUP(AQ21,'CRUCE OPORTUNIDADES'!$C$10:$D$113,2,FALSE),"")</f>
        <v/>
      </c>
      <c r="AS21" s="14">
        <v>17.07</v>
      </c>
      <c r="AT21" s="14" t="str">
        <f>IFERROR(VLOOKUP(AS21,'CRUCE OPORTUNIDADES'!$C$10:$D$113,2,FALSE),"")</f>
        <v/>
      </c>
      <c r="AU21" s="14">
        <v>18.07</v>
      </c>
      <c r="AV21" s="14" t="str">
        <f>IFERROR(VLOOKUP(AU21,'CRUCE OPORTUNIDADES'!$C$10:$D$113,2,FALSE),"")</f>
        <v/>
      </c>
      <c r="AW21" s="14">
        <v>19.07</v>
      </c>
      <c r="AX21" s="14" t="str">
        <f>IFERROR(VLOOKUP(AW21,'CRUCE OPORTUNIDADES'!$C$10:$D$113,2,FALSE),"")</f>
        <v/>
      </c>
      <c r="AY21" s="14">
        <v>20.07</v>
      </c>
      <c r="AZ21" s="14" t="str">
        <f>IFERROR(VLOOKUP(AY21,'CRUCE OPORTUNIDADES'!$C$10:$D$113,2,FALSE),"")</f>
        <v/>
      </c>
      <c r="BA21" s="14">
        <v>21.07</v>
      </c>
      <c r="BB21" s="14" t="str">
        <f>IFERROR(VLOOKUP(BA21,'CRUCE OPORTUNIDADES'!$C$10:$D$113,2,FALSE),"")</f>
        <v/>
      </c>
      <c r="BC21" s="14">
        <v>22.07</v>
      </c>
      <c r="BD21" s="14" t="str">
        <f>IFERROR(VLOOKUP(BC21,'CRUCE OPORTUNIDADES'!$C$10:$D$113,2,FALSE),"")</f>
        <v/>
      </c>
      <c r="BE21" s="14">
        <v>23.07</v>
      </c>
      <c r="BF21" s="14" t="str">
        <f>IFERROR(VLOOKUP(BE21,'CRUCE OPORTUNIDADES'!$C$10:$D$113,2,FALSE),"")</f>
        <v/>
      </c>
      <c r="BG21" s="14">
        <v>24.07</v>
      </c>
      <c r="BH21" s="14" t="str">
        <f>IFERROR(VLOOKUP(BG21,'CRUCE OPORTUNIDADES'!$C$10:$D$113,2,FALSE),"")</f>
        <v/>
      </c>
      <c r="BI21" s="14">
        <v>25.07</v>
      </c>
      <c r="BJ21" s="14" t="str">
        <f>IFERROR(VLOOKUP(BI21,'CRUCE OPORTUNIDADES'!$C$10:$D$113,2,FALSE),"")</f>
        <v/>
      </c>
    </row>
    <row r="22" spans="1:62" x14ac:dyDescent="0.3">
      <c r="A22" s="318"/>
      <c r="B22" s="318"/>
      <c r="C22" s="318"/>
      <c r="D22" s="318" t="str">
        <f>CONCATENATE(X19,X20,X21,X22,X23,X24,X25,X27,X28,X30,X31,X32,X33,X34,X35,X36,X37,X38,X39,X40,X41,X42,X43,X44,X45,X46,X47,X48,X49,X50,X51,X52,X53,X54,X55,X56,X57,X58,X59,X60,X61,X62,X63,X64,X65,X66,X67,X68,X69,X70,X71,X72,X73,X74,X75,X76,X77,X78,X79,X80,X81,X82,X83,X84,X85,X86,X87,X88,X89,X90,X91,X92,X93,X94,X95,X96,X97,X98,X99,X100,X101,X102,X103,X104,X105,X106,X107,X108,X109,X110,X111,X112,X113,X114,X115,X116,X117,X118,X119,X120,X121,X122,X123,X124,X125,X126,X127,X128,X129,X130,X131,X132,X133,X134,X135,X136,X137,X138,X139,X140,X141,X142,X143,X144,X145,X146,X147,X148,X149,X150,X151,X152,X153,X154,X155,X156,X157,X158,X159,X160,X161,X162,X163,X164,X165,X166,X167,X168,X169,X170,X171,X172,X173,X174,X175,X176,X177,X178,X179,X180,X181,X182,X183,X184,X185,X186,X187,X188,X189,X190,X191,X192,X193,X194,X195,X196,X197,X198,X199,X200,X201,X202,X203,X204,X205,X206,X207,X208,X209,X210,X211,X212,X213,X214,X215,X216,X217,X218)</f>
        <v/>
      </c>
      <c r="E22" s="318" t="str">
        <f>CONCATENATE(Z19,Z20,Z21,Z22,Z23,Z24,Z25,Z27,Z28,Z30,Z31,Z32,Z33,Z34,Z35,Z36,Z37,Z38,Z39,Z40,Z41,Z42,Z43,Z44,Z45,Z46,Z47,Z48,Z49,Z50,Z51,Z52,Z53,Z54,Z55,Z56,Z57,Z58,Z59,Z60,Z61,Z62,Z63,Z64,Z65,Z66,Z67,Z68,Z69,Z70,Z71,Z72,Z73,Z74,Z75,Z76,Z77,Z78,Z79,Z80,Z81,Z82,Z83,Z84,Z85,Z86,Z87,Z88,Z89,Z90,Z91,Z92,Z93,Z94,Z95,Z96,Z97,Z98,Z99,Z100,Z101,Z102,Z103,Z104,Z105,Z106,Z107,Z108,Z109,Z110,Z111,Z112,Z113,Z114,Z115,Z116,Z117,Z118,Z119,Z120,Z121,Z122,Z123,Z124,Z125,Z126,Z127,Z128,Z129,Z130,Z131,Z132,Z133,Z134,Z135,Z136,Z137,Z138,Z139,Z140,Z141,Z142,Z143,Z144,Z145,Z146,Z147,Z148,Z149,Z150,Z151,Z152,Z153,Z154,Z155,Z156,Z157,Z158,Z159,Z160,Z161,Z162,Z163,Z164,Z165,Z166,Z167,Z168,Z169,Z170,Z171,Z172,Z173,Z174,Z175,Z176,Z177,Z178,Z179,Z180,Z181,Z182,Z183,Z184,Z185,Z186,Z187,Z188,Z189,Z190,Z191,Z192,Z193,Z194,Z195,Z196,Z197,Z198,Z199,Z200,Z201,Z202,Z203,Z204,Z205,Z206,Z207,Z208,Z209,Z210,Z211,Z212,Z213,Z214,Z215,Z216,Z217,Z218)</f>
        <v/>
      </c>
      <c r="F22" s="318" t="str">
        <f>CONCATENATE(AB19,AB20,AB21,AB22,AB23,AB24,AB25,AB27,AB28,AB30,AB31,AB32,AB33,AB34,AB35,AB36,AB37,AB38,AB39,AB40,AB41,AB42,AB43,AB44,AB45,AB46,AB47,AB48,AB49,AB50,AB51,AB52,AB53,AB54,AB55,AB56,AB57,AB58,AB59,AB60,AB61,AB62,AB63,AB64,AB65,AB66,AB67,AB68,AB69,AB70,AB71,AB72,AB73,AB74,AB75,AB76,AB77,AB78,AB79,AB80,AB81,AB82,AB83,AB84,AB85,AB86,AB87,AB88,AB89,AB90,AB91,AB92,AB93,AB94,AB95,AB96,AB97,AB98,AB99,AB100,AB101,AB102,AB103,AB104,AB105,AB106,AB107,AB108,AB109,AB110,AB111,AB112,AB113,AB114,AB115,AB116,AB117,AB118,AB119,AB120,AB121,AB122,AB123,AB124,AB125,AB126,AB127,AB128,AB129,AB130,AB131,AB132,AB133,AB134,AB135,AB136,AB137,AB138,AB139,AB140,AB141,AB142,AB143,AB144,AB145,AB146,AB147,AB148,AB149,AB150,AB151,AB152,AB153,AB154,AB155,AB156,AB157,AB158,AB159,AB160,AB161,AB162,AB163,AB164,AB165,AB166,AB167,AB168,AB169,AB170,AB171,AB172,AB173,AB174,AB175,AB176,AB177,AB178,AB179,AB180,AB181,AB182,AB183,AB184,AB185,AB186,AB187,AB188,AB189,AB190,AB191,AB192,AB193,AB194,AB195,AB196,AB197,AB198,AB199,AB200,AB201,AB202,AB203,AB204,AB205,AB206,AB207,AB208,AB209,AB210,AB211,AB212,AB213,AB214,AB215,AB216,AB217,AB218)</f>
        <v/>
      </c>
      <c r="G22" s="318" t="str">
        <f>CONCATENATE(AD19,AD20,AD21,AD22,AD23,AD24,AD25,AD27,AD28,AD30,AD31,AD32,AD33,AD34,AD35,AD36,AD37,AD38,AD39,AD40,AD41,AD42,AD43,AD44,AD45,AD46,AD47,AD48,AD49,AD50,AD51,AD52,AD53,AD54,AD55,AD56,AD57,AD58,AD59,AD60,AD61,AD62,AD63,AD64,AD65,AD66,AD67,AD68,AD69,AD70,AD71,AD72,AD73,AD74,AD75,AD76,AD77,AD78,AD79,AD80,AD81,AD82,AD83,AD84,AD85,AD86,AD87,AD88,AD89,AD90,AD91,AD92,AD93,AD94,AD95,AD96,AD97,AD98,AD99,AD100,AD101,AD102,AD103,AD104,AD105,AD106,AD107,AD108,AD109,AD110,AD111,AD112,AD113,AD114,AD115,AD116,AD117,AD118,AD119,AD120,AD121,AD122,AD123,AD124,AD125,AD126,AD127,AD128,AD129,AD130,AD131,AD132,AD133,AD134,AD135,AD136,AD137,AD138,AD139,AD140,AD141,AD142,AD143,AD144,AD145,AD146,AD147,AD148,AD149,AD150,AD151,AD152,AD153,AD154,AD155,AD156,AD157,AD158,AD159,AD160,AD161,AD162,AD163,AD164,AD165,AD166,AD167,AD168,AD169,AD170,AD171,AD172,AD173,AD174,AD175,AD176,AD177,AD178,AD179,AD180,AD181,AD182,AD183,AD184,AD185,AD186,AD187,AD188,AD189,AD190,AD191,AD192,AD193,AD194,AD195,AD196,AD197,AD198,AD199,AD200,AD201,AD202,AD203,AD204,AD205,AD206,AD207,AD208,AD209,AD210,AD211,AD212,AD213,AD214,AD215,AD216,AD217,AD218)</f>
        <v/>
      </c>
      <c r="H22" s="318"/>
      <c r="I22" s="318" t="str">
        <f>CONCATENATE(AF19,AF20,AF21,AF22,AF23,AF24,AF25,AF27,AF28,AF30,AF31,AF32,AF33,AF34,AF35,AF36,AF37,AF38,AF39,AF40,AF41,AF42,AF43,AF44,AF45,AF46,AF47,AF48,AF49,AF50,AF51,AF52,AF53,AF54,AF55,AF56,AF57,AF58,AF59,AF60,AF61,AF62,AF63,AF64,AF65,AF66,AF67,AF68,AF69,AF70,AF71,AF72,AF73,AF74,AF75,AF76,AF77,AF78,AF79,AF80,AF81,AF82,AF83,AF84,AF85,AF86,AF87,AF88,AF89,AF90,AF91,AF92,AF93,AF94,AF95,AF96,AF97,AF98,AF99,AF100,AF101,AF102,AF103,AF104,AF105,AF106,AF107,AF108,AF109,AF110,AF111,AF112,AF113,AF114,AF115,AF116,AF117,AF118,AF119,AF120,AF121,AF122,AF123,AF124,AF125,AF126,AF127,AF128,AF129,AF130,AF131,AF132,AF133,AF134,AF135,AF136,AF137,AF138,AF139,AF140,AF141,AF142,AF143,AF144,AF145,AF146,AF147,AF148,AF149,AF150,AF151,AF152,AF153,AF154,AF155,AF156,AF157,AF158,AF159,AF160,AF161,AF162,AF163,AF164,AF165,AF166,AF167,AF168,AF169,AF170,AF171,AF172,AF173,AF174,AF175,AF176,AF177,AF178,AF179,AF180,AF181,AF182,AF183,AF184,AF185,AF186,AF187,AF188,AF189,AF190,AF191,AF192,AF193,AF194,AF195,AF196,AF197,AF198,AF199,AF200,AF201,AF202,AF203,AF204,AF205,AF206,AF207,AF208,AF209,AF210,AF211,AF212,AF213,AF214,AF215,AF216,AF217,AF218)</f>
        <v/>
      </c>
      <c r="J22" s="318"/>
      <c r="K22" s="318"/>
      <c r="N22" s="14" t="str">
        <f>IF(N23&lt;&gt;""," -O","")</f>
        <v/>
      </c>
      <c r="P22" s="14" t="str">
        <f>IF(P23&lt;&gt;""," -O","")</f>
        <v/>
      </c>
      <c r="R22" s="14" t="str">
        <f>IF(R23&lt;&gt;""," -O","")</f>
        <v/>
      </c>
      <c r="T22" s="14" t="str">
        <f>IF(T23&lt;&gt;""," -O","")</f>
        <v/>
      </c>
      <c r="V22" s="14" t="str">
        <f>IF(V23&lt;&gt;""," -O","")</f>
        <v/>
      </c>
      <c r="X22" s="14" t="str">
        <f>IF(X23&lt;&gt;""," -O","")</f>
        <v/>
      </c>
      <c r="Z22" s="14" t="str">
        <f>IF(Z23&lt;&gt;""," -O","")</f>
        <v/>
      </c>
      <c r="AB22" s="14" t="str">
        <f>IF(AB23&lt;&gt;""," -O","")</f>
        <v/>
      </c>
      <c r="AD22" s="14" t="str">
        <f>IF(AD23&lt;&gt;""," -O","")</f>
        <v/>
      </c>
      <c r="AF22" s="14" t="str">
        <f>IF(AF23&lt;&gt;""," -O","")</f>
        <v/>
      </c>
      <c r="AH22" s="14" t="str">
        <f>IF(AH23&lt;&gt;""," -O","")</f>
        <v/>
      </c>
      <c r="AJ22" s="14" t="str">
        <f>IF(AJ23&lt;&gt;""," -O","")</f>
        <v/>
      </c>
      <c r="AL22" s="14" t="str">
        <f>IF(AL23&lt;&gt;""," -O","")</f>
        <v/>
      </c>
      <c r="AN22" s="14" t="str">
        <f>IF(AN23&lt;&gt;""," -O","")</f>
        <v/>
      </c>
      <c r="AP22" s="14" t="str">
        <f>IF(AP23&lt;&gt;""," -O","")</f>
        <v/>
      </c>
      <c r="AR22" s="14" t="str">
        <f>IF(AR23&lt;&gt;""," -O","")</f>
        <v/>
      </c>
      <c r="AT22" s="14" t="str">
        <f>IF(AT23&lt;&gt;""," -O","")</f>
        <v/>
      </c>
      <c r="AV22" s="14" t="str">
        <f>IF(AV23&lt;&gt;""," -O","")</f>
        <v/>
      </c>
      <c r="AX22" s="14" t="str">
        <f>IF(AX23&lt;&gt;""," -O","")</f>
        <v/>
      </c>
      <c r="AZ22" s="14" t="str">
        <f>IF(AZ23&lt;&gt;""," -O","")</f>
        <v/>
      </c>
      <c r="BB22" s="14" t="str">
        <f>IF(BB23&lt;&gt;""," -O","")</f>
        <v/>
      </c>
      <c r="BD22" s="14" t="str">
        <f>IF(BD23&lt;&gt;""," -O","")</f>
        <v/>
      </c>
      <c r="BF22" s="14" t="str">
        <f>IF(BF23&lt;&gt;""," -O","")</f>
        <v/>
      </c>
      <c r="BH22" s="14" t="str">
        <f>IF(BH23&lt;&gt;""," -O","")</f>
        <v/>
      </c>
      <c r="BJ22" s="14" t="str">
        <f>IF(BJ23&lt;&gt;""," -O","")</f>
        <v/>
      </c>
    </row>
    <row r="23" spans="1:62" ht="40.200000000000003" customHeight="1" x14ac:dyDescent="0.3">
      <c r="A23" s="318"/>
      <c r="B23" s="612" t="s">
        <v>687</v>
      </c>
      <c r="C23" s="613"/>
      <c r="D23" s="613"/>
      <c r="E23" s="613"/>
      <c r="F23" s="613"/>
      <c r="G23" s="613"/>
      <c r="H23" s="613"/>
      <c r="I23" s="613"/>
      <c r="J23" s="613"/>
      <c r="K23" s="318"/>
      <c r="M23" s="14">
        <v>1.08</v>
      </c>
      <c r="N23" s="14" t="str">
        <f>IFERROR(VLOOKUP(M23,'CRUCE OPORTUNIDADES'!$C$10:$D$113,2,FALSE),"")</f>
        <v/>
      </c>
      <c r="O23" s="14">
        <v>2.08</v>
      </c>
      <c r="P23" s="14" t="str">
        <f>IFERROR(VLOOKUP(O23,'CRUCE OPORTUNIDADES'!$C$10:$D$113,2,FALSE),"")</f>
        <v/>
      </c>
      <c r="Q23" s="14">
        <v>3.08</v>
      </c>
      <c r="R23" s="14" t="str">
        <f>IFERROR(VLOOKUP(Q23,'CRUCE OPORTUNIDADES'!$C$10:$D$113,2,FALSE),"")</f>
        <v/>
      </c>
      <c r="S23" s="14">
        <v>4.08</v>
      </c>
      <c r="T23" s="14" t="str">
        <f>IFERROR(VLOOKUP(S23,'CRUCE OPORTUNIDADES'!$C$10:$D$113,2,FALSE),"")</f>
        <v/>
      </c>
      <c r="U23" s="14">
        <v>5.08</v>
      </c>
      <c r="V23" s="14" t="str">
        <f>IFERROR(VLOOKUP(U23,'CRUCE OPORTUNIDADES'!$C$10:$D$113,2,FALSE),"")</f>
        <v/>
      </c>
      <c r="W23" s="14">
        <v>6.08</v>
      </c>
      <c r="X23" s="14" t="str">
        <f>IFERROR(VLOOKUP(W23,'CRUCE OPORTUNIDADES'!$C$10:$D$113,2,FALSE),"")</f>
        <v/>
      </c>
      <c r="Y23" s="14">
        <v>7.08</v>
      </c>
      <c r="Z23" s="14" t="str">
        <f>IFERROR(VLOOKUP(Y23,'CRUCE OPORTUNIDADES'!$C$10:$D$113,2,FALSE),"")</f>
        <v/>
      </c>
      <c r="AA23" s="14">
        <v>8.08</v>
      </c>
      <c r="AB23" s="14" t="str">
        <f>IFERROR(VLOOKUP(AA23,'CRUCE OPORTUNIDADES'!$C$10:$D$113,2,FALSE),"")</f>
        <v/>
      </c>
      <c r="AC23" s="14">
        <v>9.08</v>
      </c>
      <c r="AD23" s="14" t="str">
        <f>IFERROR(VLOOKUP(AC23,'CRUCE OPORTUNIDADES'!$C$10:$D$113,2,FALSE),"")</f>
        <v/>
      </c>
      <c r="AE23" s="14">
        <v>10.08</v>
      </c>
      <c r="AF23" s="14" t="str">
        <f>IFERROR(VLOOKUP(AE23,'CRUCE OPORTUNIDADES'!$C$10:$D$113,2,FALSE),"")</f>
        <v/>
      </c>
      <c r="AG23" s="14">
        <v>11.08</v>
      </c>
      <c r="AH23" s="14" t="str">
        <f>IFERROR(VLOOKUP(AG23,'CRUCE OPORTUNIDADES'!$C$10:$D$113,2,FALSE),"")</f>
        <v/>
      </c>
      <c r="AI23" s="14">
        <v>12.08</v>
      </c>
      <c r="AJ23" s="14" t="str">
        <f>IFERROR(VLOOKUP(AI23,'CRUCE OPORTUNIDADES'!$C$10:$D$113,2,FALSE),"")</f>
        <v/>
      </c>
      <c r="AK23" s="14">
        <v>13.08</v>
      </c>
      <c r="AL23" s="14" t="str">
        <f>IFERROR(VLOOKUP(AK23,'CRUCE OPORTUNIDADES'!$C$10:$D$113,2,FALSE),"")</f>
        <v/>
      </c>
      <c r="AM23" s="14">
        <v>14.08</v>
      </c>
      <c r="AN23" s="14" t="str">
        <f>IFERROR(VLOOKUP(AM23,'CRUCE OPORTUNIDADES'!$C$10:$D$113,2,FALSE),"")</f>
        <v/>
      </c>
      <c r="AO23" s="14">
        <v>15.08</v>
      </c>
      <c r="AP23" s="14" t="str">
        <f>IFERROR(VLOOKUP(AO23,'CRUCE OPORTUNIDADES'!$C$10:$D$113,2,FALSE),"")</f>
        <v/>
      </c>
      <c r="AQ23" s="14">
        <v>16.079999999999998</v>
      </c>
      <c r="AR23" s="14" t="str">
        <f>IFERROR(VLOOKUP(AQ23,'CRUCE OPORTUNIDADES'!$C$10:$D$113,2,FALSE),"")</f>
        <v/>
      </c>
      <c r="AS23" s="14">
        <v>17.079999999999998</v>
      </c>
      <c r="AT23" s="14" t="str">
        <f>IFERROR(VLOOKUP(AS23,'CRUCE OPORTUNIDADES'!$C$10:$D$113,2,FALSE),"")</f>
        <v/>
      </c>
      <c r="AU23" s="14">
        <v>18.079999999999998</v>
      </c>
      <c r="AV23" s="14" t="str">
        <f>IFERROR(VLOOKUP(AU23,'CRUCE OPORTUNIDADES'!$C$10:$D$113,2,FALSE),"")</f>
        <v/>
      </c>
      <c r="AW23" s="14">
        <v>19.079999999999998</v>
      </c>
      <c r="AX23" s="14" t="str">
        <f>IFERROR(VLOOKUP(AW23,'CRUCE OPORTUNIDADES'!$C$10:$D$113,2,FALSE),"")</f>
        <v/>
      </c>
      <c r="AY23" s="14">
        <v>20.079999999999998</v>
      </c>
      <c r="AZ23" s="14" t="str">
        <f>IFERROR(VLOOKUP(AY23,'CRUCE OPORTUNIDADES'!$C$10:$D$113,2,FALSE),"")</f>
        <v/>
      </c>
      <c r="BA23" s="14">
        <v>21.08</v>
      </c>
      <c r="BB23" s="14" t="str">
        <f>IFERROR(VLOOKUP(BA23,'CRUCE OPORTUNIDADES'!$C$10:$D$113,2,FALSE),"")</f>
        <v/>
      </c>
      <c r="BC23" s="14">
        <v>22.08</v>
      </c>
      <c r="BD23" s="14" t="str">
        <f>IFERROR(VLOOKUP(BC23,'CRUCE OPORTUNIDADES'!$C$10:$D$113,2,FALSE),"")</f>
        <v/>
      </c>
      <c r="BE23" s="14">
        <v>23.08</v>
      </c>
      <c r="BF23" s="14" t="str">
        <f>IFERROR(VLOOKUP(BE23,'CRUCE OPORTUNIDADES'!$C$10:$D$113,2,FALSE),"")</f>
        <v/>
      </c>
      <c r="BG23" s="14">
        <v>24.08</v>
      </c>
      <c r="BH23" s="14" t="str">
        <f>IFERROR(VLOOKUP(BG23,'CRUCE OPORTUNIDADES'!$C$10:$D$113,2,FALSE),"")</f>
        <v/>
      </c>
      <c r="BI23" s="14">
        <v>25.08</v>
      </c>
      <c r="BJ23" s="14" t="str">
        <f>IFERROR(VLOOKUP(BI23,'CRUCE OPORTUNIDADES'!$C$10:$D$113,2,FALSE),"")</f>
        <v/>
      </c>
    </row>
    <row r="24" spans="1:62" ht="14.4" customHeight="1" x14ac:dyDescent="0.3">
      <c r="A24" s="318"/>
      <c r="B24" s="318"/>
      <c r="C24" s="318"/>
      <c r="D24" s="318" t="str">
        <f>CONCATENATE(AR19,AR20,AR21,AR22,AR23,AR24,AR25,AR27,AR28,AR30,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AR204,AR205,AR206,AR207,AR208,AR209,AR210,AR211,AR212,AR213,AR214,AR215,AR216,AR217,AR218)</f>
        <v/>
      </c>
      <c r="E24" s="318" t="str">
        <f>CONCATENATE(AT19,AT20,AT21,AT22,AT23,AT24,AT25,AT27,AT28,AT30,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AT204,AT205,AT206,AT207,AT208,AT209,AT210,AT211,AT212,AT213,AT214,AT215,AT216,AT217,AT218)</f>
        <v/>
      </c>
      <c r="F24" s="318" t="str">
        <f>CONCATENATE(AV19,AV20,AV21,AV22,AV23,AV24,AV25,AV27,AV28,AV30,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AV204,AV205,AV206,AV207,AV208,AV209,AV210,AV211,AV212,AV213,AV214,AV215,AV216,AV217,AV218)</f>
        <v/>
      </c>
      <c r="G24" s="318" t="str">
        <f>CONCATENATE(AX19,AX20,AX21,AX22,AX23,AX24,AX25,AX27,AX28,AX30,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AX204,AX205,AX206,AX207,AX208,AX209,AX210,AX211,AX212,AX213,AX214,AX215,AX216,AX217,AX218)</f>
        <v/>
      </c>
      <c r="H24" s="318"/>
      <c r="I24" s="318" t="str">
        <f>CONCATENATE(AZ19,AZ20,AZ21,AZ22,AZ23,AZ24,AZ25,AZ27,AZ28,AZ30,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AZ204,AZ205,AZ206,AZ207,AZ208,AZ209,AZ210,AZ211,AZ212,AZ213,AZ214,AZ215,AZ216,AZ217,AZ218)</f>
        <v/>
      </c>
      <c r="J24" s="318"/>
      <c r="K24" s="318"/>
      <c r="N24" s="14" t="str">
        <f>IF(N25&lt;&gt;""," -O","")</f>
        <v/>
      </c>
      <c r="P24" s="14" t="str">
        <f>IF(P25&lt;&gt;""," -O","")</f>
        <v/>
      </c>
      <c r="R24" s="14" t="str">
        <f>IF(R25&lt;&gt;""," -O","")</f>
        <v/>
      </c>
      <c r="T24" s="14" t="str">
        <f>IF(T25&lt;&gt;""," -O","")</f>
        <v/>
      </c>
      <c r="V24" s="14" t="str">
        <f>IF(V25&lt;&gt;""," -O","")</f>
        <v/>
      </c>
      <c r="X24" s="14" t="str">
        <f>IF(X25&lt;&gt;""," -O","")</f>
        <v/>
      </c>
      <c r="Z24" s="14" t="str">
        <f>IF(Z25&lt;&gt;""," -O","")</f>
        <v/>
      </c>
      <c r="AB24" s="14" t="str">
        <f>IF(AB25&lt;&gt;""," -O","")</f>
        <v/>
      </c>
      <c r="AD24" s="14" t="str">
        <f>IF(AD25&lt;&gt;""," -O","")</f>
        <v/>
      </c>
      <c r="AF24" s="14" t="str">
        <f>IF(AF25&lt;&gt;""," -O","")</f>
        <v/>
      </c>
      <c r="AH24" s="14" t="str">
        <f>IF(AH25&lt;&gt;""," -O","")</f>
        <v/>
      </c>
      <c r="AJ24" s="14" t="str">
        <f>IF(AJ25&lt;&gt;""," -O","")</f>
        <v/>
      </c>
      <c r="AL24" s="14" t="str">
        <f>IF(AL25&lt;&gt;""," -O","")</f>
        <v/>
      </c>
      <c r="AN24" s="14" t="str">
        <f>IF(AN25&lt;&gt;""," -O","")</f>
        <v/>
      </c>
      <c r="AP24" s="14" t="str">
        <f>IF(AP25&lt;&gt;""," -O","")</f>
        <v/>
      </c>
      <c r="AR24" s="14" t="str">
        <f>IF(AR25&lt;&gt;""," -O","")</f>
        <v/>
      </c>
      <c r="AT24" s="14" t="str">
        <f>IF(AT25&lt;&gt;""," -O","")</f>
        <v/>
      </c>
      <c r="AV24" s="14" t="str">
        <f>IF(AV25&lt;&gt;""," -O","")</f>
        <v/>
      </c>
      <c r="AX24" s="14" t="str">
        <f>IF(AX25&lt;&gt;""," -O","")</f>
        <v/>
      </c>
      <c r="AZ24" s="14" t="str">
        <f>IF(AZ25&lt;&gt;""," -O","")</f>
        <v/>
      </c>
      <c r="BB24" s="14" t="str">
        <f>IF(BB25&lt;&gt;""," -O","")</f>
        <v/>
      </c>
      <c r="BD24" s="14" t="str">
        <f>IF(BD25&lt;&gt;""," -O","")</f>
        <v/>
      </c>
      <c r="BF24" s="14" t="str">
        <f>IF(BF25&lt;&gt;""," -O","")</f>
        <v/>
      </c>
      <c r="BH24" s="14" t="str">
        <f>IF(BH25&lt;&gt;""," -O","")</f>
        <v/>
      </c>
      <c r="BJ24" s="14" t="str">
        <f>IF(BJ25&lt;&gt;""," -O","")</f>
        <v/>
      </c>
    </row>
    <row r="25" spans="1:62" x14ac:dyDescent="0.3">
      <c r="D25" s="12" t="str">
        <f>CONCATENATE(BB19,BB20,BB21,BB22,BB23,BB24,BB25,BB27,BB28,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BB208,BB209,BB210,BB211,BB212,BB213,BB214,BB215,BB216,BB217,BB218)</f>
        <v/>
      </c>
      <c r="E25" s="12" t="str">
        <f>CONCATENATE(BD19,BD20,BD21,BD22,BD23,BD24,BD25,BD27,BD28,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BD204,BD205,BD206,BD207,BD208,BD209,BD210,BD211,BD212,BD213,BD214,BD215,BD216,BD217,BD218)</f>
        <v/>
      </c>
      <c r="F25" s="12" t="str">
        <f>CONCATENATE(BF19,BF20,BF21,BF22,BF23,BF24,BF25,BF27,BF28,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BF208,BF209,BF210,BF211,BF212,BF213,BF214,BF215,BF216,BF217,BF218)</f>
        <v/>
      </c>
      <c r="G25" s="12" t="str">
        <f>CONCATENATE(BH19,BH20,BH21,BH22,BH23,BH24,BH25,BH27,BH28,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BH208,BH209,BH210,BH211,BH212,BH213,BH214,BH215,BH216,BH217,BH218)</f>
        <v/>
      </c>
      <c r="I25" s="12" t="str">
        <f>CONCATENATE(BJ19,BJ20,BJ21,BJ22,BJ23,BJ24,BJ25,BJ27,BJ28,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BJ208,BJ209,BJ210,BJ211,BJ212,BJ213,BJ214,BJ215,BJ216,BJ217,BJ218)</f>
        <v/>
      </c>
      <c r="K25" s="12"/>
      <c r="M25" s="14">
        <v>1.0900000000000001</v>
      </c>
      <c r="N25" s="14" t="str">
        <f>IFERROR(VLOOKUP(M25,'CRUCE OPORTUNIDADES'!$C$10:$D$113,2,FALSE),"")</f>
        <v/>
      </c>
      <c r="O25" s="14">
        <v>2.09</v>
      </c>
      <c r="P25" s="14" t="str">
        <f>IFERROR(VLOOKUP(O25,'CRUCE OPORTUNIDADES'!$C$10:$D$113,2,FALSE),"")</f>
        <v/>
      </c>
      <c r="Q25" s="14">
        <v>3.09</v>
      </c>
      <c r="R25" s="14" t="str">
        <f>IFERROR(VLOOKUP(Q25,'CRUCE OPORTUNIDADES'!$C$10:$D$113,2,FALSE),"")</f>
        <v/>
      </c>
      <c r="S25" s="14">
        <v>4.09</v>
      </c>
      <c r="T25" s="14" t="str">
        <f>IFERROR(VLOOKUP(S25,'CRUCE OPORTUNIDADES'!$C$10:$D$113,2,FALSE),"")</f>
        <v/>
      </c>
      <c r="U25" s="14">
        <v>5.09</v>
      </c>
      <c r="V25" s="14" t="str">
        <f>IFERROR(VLOOKUP(U25,'CRUCE OPORTUNIDADES'!$C$10:$D$113,2,FALSE),"")</f>
        <v/>
      </c>
      <c r="W25" s="14">
        <v>6.09</v>
      </c>
      <c r="X25" s="14" t="str">
        <f>IFERROR(VLOOKUP(W25,'CRUCE OPORTUNIDADES'!$C$10:$D$113,2,FALSE),"")</f>
        <v/>
      </c>
      <c r="Y25" s="14">
        <v>7.09</v>
      </c>
      <c r="Z25" s="14" t="str">
        <f>IFERROR(VLOOKUP(Y25,'CRUCE OPORTUNIDADES'!$C$10:$D$113,2,FALSE),"")</f>
        <v/>
      </c>
      <c r="AA25" s="14">
        <v>8.09</v>
      </c>
      <c r="AB25" s="14" t="str">
        <f>IFERROR(VLOOKUP(AA25,'CRUCE OPORTUNIDADES'!$C$10:$D$113,2,FALSE),"")</f>
        <v/>
      </c>
      <c r="AC25" s="14">
        <v>9.09</v>
      </c>
      <c r="AD25" s="14" t="str">
        <f>IFERROR(VLOOKUP(AC25,'CRUCE OPORTUNIDADES'!$C$10:$D$113,2,FALSE),"")</f>
        <v/>
      </c>
      <c r="AE25" s="14">
        <v>10.09</v>
      </c>
      <c r="AF25" s="14" t="str">
        <f>IFERROR(VLOOKUP(AE25,'CRUCE OPORTUNIDADES'!$C$10:$D$113,2,FALSE),"")</f>
        <v/>
      </c>
      <c r="AG25" s="14">
        <v>11.09</v>
      </c>
      <c r="AH25" s="14" t="str">
        <f>IFERROR(VLOOKUP(AG25,'CRUCE OPORTUNIDADES'!$C$10:$D$113,2,FALSE),"")</f>
        <v/>
      </c>
      <c r="AI25" s="14">
        <v>12.09</v>
      </c>
      <c r="AJ25" s="14" t="str">
        <f>IFERROR(VLOOKUP(AI25,'CRUCE OPORTUNIDADES'!$C$10:$D$113,2,FALSE),"")</f>
        <v/>
      </c>
      <c r="AK25" s="14">
        <v>13.09</v>
      </c>
      <c r="AL25" s="14" t="str">
        <f>IFERROR(VLOOKUP(AK25,'CRUCE OPORTUNIDADES'!$C$10:$D$113,2,FALSE),"")</f>
        <v/>
      </c>
      <c r="AM25" s="14">
        <v>14.09</v>
      </c>
      <c r="AN25" s="14" t="str">
        <f>IFERROR(VLOOKUP(AM25,'CRUCE OPORTUNIDADES'!$C$10:$D$113,2,FALSE),"")</f>
        <v/>
      </c>
      <c r="AO25" s="14">
        <v>15.09</v>
      </c>
      <c r="AP25" s="14" t="str">
        <f>IFERROR(VLOOKUP(AO25,'CRUCE OPORTUNIDADES'!$C$10:$D$113,2,FALSE),"")</f>
        <v/>
      </c>
      <c r="AQ25" s="14">
        <v>16.09</v>
      </c>
      <c r="AR25" s="14" t="str">
        <f>IFERROR(VLOOKUP(AQ25,'CRUCE OPORTUNIDADES'!$C$10:$D$113,2,FALSE),"")</f>
        <v/>
      </c>
      <c r="AS25" s="14">
        <v>17.09</v>
      </c>
      <c r="AT25" s="14" t="str">
        <f>IFERROR(VLOOKUP(AS25,'CRUCE OPORTUNIDADES'!$C$10:$D$113,2,FALSE),"")</f>
        <v/>
      </c>
      <c r="AU25" s="14">
        <v>18.09</v>
      </c>
      <c r="AV25" s="14" t="str">
        <f>IFERROR(VLOOKUP(AU25,'CRUCE OPORTUNIDADES'!$C$10:$D$113,2,FALSE),"")</f>
        <v/>
      </c>
      <c r="AW25" s="14">
        <v>19.09</v>
      </c>
      <c r="AX25" s="14" t="str">
        <f>IFERROR(VLOOKUP(AW25,'CRUCE OPORTUNIDADES'!$C$10:$D$113,2,FALSE),"")</f>
        <v/>
      </c>
      <c r="AY25" s="14">
        <v>20.09</v>
      </c>
      <c r="AZ25" s="14" t="str">
        <f>IFERROR(VLOOKUP(AY25,'CRUCE OPORTUNIDADES'!$C$10:$D$113,2,FALSE),"")</f>
        <v/>
      </c>
      <c r="BA25" s="14">
        <v>21.09</v>
      </c>
      <c r="BB25" s="14" t="str">
        <f>IFERROR(VLOOKUP(BA25,'CRUCE OPORTUNIDADES'!$C$10:$D$113,2,FALSE),"")</f>
        <v/>
      </c>
      <c r="BC25" s="14">
        <v>22.09</v>
      </c>
      <c r="BD25" s="14" t="str">
        <f>IFERROR(VLOOKUP(BC25,'CRUCE OPORTUNIDADES'!$C$10:$D$113,2,FALSE),"")</f>
        <v/>
      </c>
      <c r="BE25" s="14">
        <v>23.09</v>
      </c>
      <c r="BF25" s="14" t="str">
        <f>IFERROR(VLOOKUP(BE25,'CRUCE OPORTUNIDADES'!$C$10:$D$113,2,FALSE),"")</f>
        <v/>
      </c>
      <c r="BG25" s="14">
        <v>24.09</v>
      </c>
      <c r="BH25" s="14" t="str">
        <f>IFERROR(VLOOKUP(BG25,'CRUCE OPORTUNIDADES'!$C$10:$D$113,2,FALSE),"")</f>
        <v/>
      </c>
      <c r="BI25" s="14">
        <v>25.09</v>
      </c>
      <c r="BJ25" s="14" t="str">
        <f>IFERROR(VLOOKUP(BI25,'CRUCE OPORTUNIDADES'!$C$10:$D$113,2,FALSE),"")</f>
        <v/>
      </c>
    </row>
    <row r="26" spans="1:62" x14ac:dyDescent="0.3">
      <c r="K26" s="12"/>
      <c r="N26" s="14" t="str">
        <f>IF(N27&lt;&gt;""," -O","")</f>
        <v/>
      </c>
      <c r="P26" s="14" t="str">
        <f>IF(P27&lt;&gt;""," -O","")</f>
        <v/>
      </c>
      <c r="R26" s="14" t="str">
        <f>IF(R27&lt;&gt;""," -O","")</f>
        <v/>
      </c>
      <c r="T26" s="14" t="str">
        <f>IF(T27&lt;&gt;""," -O","")</f>
        <v/>
      </c>
      <c r="V26" s="14" t="str">
        <f>IF(V27&lt;&gt;""," -O","")</f>
        <v/>
      </c>
      <c r="X26" s="14" t="str">
        <f>IF(X27&lt;&gt;""," -O","")</f>
        <v/>
      </c>
      <c r="Z26" s="14" t="str">
        <f>IF(Z27&lt;&gt;""," -O","")</f>
        <v/>
      </c>
      <c r="AB26" s="14" t="str">
        <f>IF(AB27&lt;&gt;""," -O","")</f>
        <v/>
      </c>
      <c r="AD26" s="14" t="str">
        <f>IF(AD27&lt;&gt;""," -O","")</f>
        <v/>
      </c>
      <c r="AF26" s="14" t="str">
        <f>IF(AF27&lt;&gt;""," -O","")</f>
        <v/>
      </c>
      <c r="AH26" s="14" t="str">
        <f>IF(AH27&lt;&gt;""," -O","")</f>
        <v/>
      </c>
      <c r="AJ26" s="14" t="str">
        <f>IF(AJ27&lt;&gt;""," -O","")</f>
        <v/>
      </c>
      <c r="AL26" s="14" t="str">
        <f>IF(AL27&lt;&gt;""," -O","")</f>
        <v/>
      </c>
      <c r="AN26" s="14" t="str">
        <f>IF(AN27&lt;&gt;""," -O","")</f>
        <v/>
      </c>
      <c r="AP26" s="14" t="str">
        <f>IF(AP27&lt;&gt;""," -O","")</f>
        <v/>
      </c>
      <c r="AR26" s="14" t="str">
        <f>IF(AR27&lt;&gt;""," -O","")</f>
        <v/>
      </c>
      <c r="AT26" s="14" t="str">
        <f>IF(AT27&lt;&gt;""," -O","")</f>
        <v/>
      </c>
      <c r="AV26" s="14" t="str">
        <f>IF(AV27&lt;&gt;""," -O","")</f>
        <v/>
      </c>
      <c r="AX26" s="14" t="str">
        <f>IF(AX27&lt;&gt;""," -O","")</f>
        <v/>
      </c>
      <c r="AZ26" s="14" t="str">
        <f>IF(AZ27&lt;&gt;""," -O","")</f>
        <v/>
      </c>
      <c r="BB26" s="14" t="str">
        <f>IF(BB27&lt;&gt;""," -O","")</f>
        <v/>
      </c>
      <c r="BD26" s="14" t="str">
        <f>IF(BD27&lt;&gt;""," -O","")</f>
        <v/>
      </c>
      <c r="BF26" s="14" t="str">
        <f>IF(BF27&lt;&gt;""," -O","")</f>
        <v/>
      </c>
      <c r="BH26" s="14" t="str">
        <f>IF(BH27&lt;&gt;""," -O","")</f>
        <v/>
      </c>
      <c r="BJ26" s="14" t="str">
        <f>IF(BJ27&lt;&gt;""," -O","")</f>
        <v/>
      </c>
    </row>
    <row r="27" spans="1:62" x14ac:dyDescent="0.3">
      <c r="K27" s="12"/>
      <c r="M27" s="14">
        <v>1.1000000000000001</v>
      </c>
      <c r="N27" s="14" t="str">
        <f>IFERROR(VLOOKUP(M27,'CRUCE OPORTUNIDADES'!$C$10:$D$113,2,FALSE),"")</f>
        <v/>
      </c>
      <c r="O27" s="14">
        <v>2.1</v>
      </c>
      <c r="P27" s="14" t="str">
        <f>IFERROR(VLOOKUP(O27,'CRUCE OPORTUNIDADES'!$C$10:$D$113,2,FALSE),"")</f>
        <v/>
      </c>
      <c r="Q27" s="14">
        <v>3.1</v>
      </c>
      <c r="R27" s="14" t="str">
        <f>IFERROR(VLOOKUP(Q27,'CRUCE OPORTUNIDADES'!$C$10:$D$113,2,FALSE),"")</f>
        <v/>
      </c>
      <c r="S27" s="14">
        <v>4.0999999999999996</v>
      </c>
      <c r="T27" s="14" t="str">
        <f>IFERROR(VLOOKUP(S27,'CRUCE OPORTUNIDADES'!$C$10:$D$113,2,FALSE),"")</f>
        <v/>
      </c>
      <c r="U27" s="14">
        <v>5.0999999999999996</v>
      </c>
      <c r="V27" s="14" t="str">
        <f>IFERROR(VLOOKUP(U27,'CRUCE OPORTUNIDADES'!$C$10:$D$113,2,FALSE),"")</f>
        <v/>
      </c>
      <c r="W27" s="14">
        <v>6.1</v>
      </c>
      <c r="X27" s="14" t="str">
        <f>IFERROR(VLOOKUP(W27,'CRUCE OPORTUNIDADES'!$C$10:$D$113,2,FALSE),"")</f>
        <v/>
      </c>
      <c r="Y27" s="14">
        <v>7.1</v>
      </c>
      <c r="Z27" s="14" t="str">
        <f>IFERROR(VLOOKUP(Y27,'CRUCE OPORTUNIDADES'!$C$10:$D$113,2,FALSE),"")</f>
        <v/>
      </c>
      <c r="AA27" s="14">
        <v>8.1</v>
      </c>
      <c r="AB27" s="14" t="str">
        <f>IFERROR(VLOOKUP(AA27,'CRUCE OPORTUNIDADES'!$C$10:$D$113,2,FALSE),"")</f>
        <v/>
      </c>
      <c r="AC27" s="14">
        <v>9.1</v>
      </c>
      <c r="AD27" s="14" t="str">
        <f>IFERROR(VLOOKUP(AC27,'CRUCE OPORTUNIDADES'!$C$10:$D$113,2,FALSE),"")</f>
        <v/>
      </c>
      <c r="AE27" s="14">
        <v>10.1</v>
      </c>
      <c r="AF27" s="14" t="str">
        <f>IFERROR(VLOOKUP(AE27,'CRUCE OPORTUNIDADES'!$C$10:$D$113,2,FALSE),"")</f>
        <v/>
      </c>
      <c r="AG27" s="14">
        <v>11.1</v>
      </c>
      <c r="AH27" s="14" t="str">
        <f>IFERROR(VLOOKUP(AG27,'CRUCE OPORTUNIDADES'!$C$10:$D$113,2,FALSE),"")</f>
        <v/>
      </c>
      <c r="AI27" s="14">
        <v>12.1</v>
      </c>
      <c r="AJ27" s="14" t="str">
        <f>IFERROR(VLOOKUP(AI27,'CRUCE OPORTUNIDADES'!$C$10:$D$113,2,FALSE),"")</f>
        <v/>
      </c>
      <c r="AK27" s="14">
        <v>13.1</v>
      </c>
      <c r="AL27" s="14" t="str">
        <f>IFERROR(VLOOKUP(AK27,'CRUCE OPORTUNIDADES'!$C$10:$D$113,2,FALSE),"")</f>
        <v/>
      </c>
      <c r="AM27" s="14">
        <v>14.1</v>
      </c>
      <c r="AN27" s="14" t="str">
        <f>IFERROR(VLOOKUP(AM27,'CRUCE OPORTUNIDADES'!$C$10:$D$113,2,FALSE),"")</f>
        <v/>
      </c>
      <c r="AO27" s="14">
        <v>15.1</v>
      </c>
      <c r="AP27" s="14" t="str">
        <f>IFERROR(VLOOKUP(AO27,'CRUCE OPORTUNIDADES'!$C$10:$D$113,2,FALSE),"")</f>
        <v/>
      </c>
      <c r="AQ27" s="14">
        <v>16.100000000000001</v>
      </c>
      <c r="AR27" s="14" t="str">
        <f>IFERROR(VLOOKUP(AQ27,'CRUCE OPORTUNIDADES'!$C$10:$D$113,2,FALSE),"")</f>
        <v/>
      </c>
      <c r="AS27" s="14">
        <v>17.100000000000001</v>
      </c>
      <c r="AT27" s="14" t="str">
        <f>IFERROR(VLOOKUP(AS27,'CRUCE OPORTUNIDADES'!$C$10:$D$113,2,FALSE),"")</f>
        <v/>
      </c>
      <c r="AU27" s="14">
        <v>18.100000000000001</v>
      </c>
      <c r="AV27" s="14" t="str">
        <f>IFERROR(VLOOKUP(AU27,'CRUCE OPORTUNIDADES'!$C$10:$D$113,2,FALSE),"")</f>
        <v/>
      </c>
      <c r="AW27" s="14">
        <v>19.100000000000001</v>
      </c>
      <c r="AX27" s="14" t="str">
        <f>IFERROR(VLOOKUP(AW27,'CRUCE OPORTUNIDADES'!$C$10:$D$113,2,FALSE),"")</f>
        <v/>
      </c>
      <c r="AY27" s="14">
        <v>20.100000000000001</v>
      </c>
      <c r="AZ27" s="14" t="str">
        <f>IFERROR(VLOOKUP(AY27,'CRUCE OPORTUNIDADES'!$C$10:$D$113,2,FALSE),"")</f>
        <v/>
      </c>
      <c r="BA27" s="14">
        <v>21.1</v>
      </c>
      <c r="BB27" s="14" t="str">
        <f>IFERROR(VLOOKUP(BA27,'CRUCE OPORTUNIDADES'!$C$10:$D$113,2,FALSE),"")</f>
        <v/>
      </c>
      <c r="BC27" s="14">
        <v>22.1</v>
      </c>
      <c r="BD27" s="14" t="str">
        <f>IFERROR(VLOOKUP(BC27,'CRUCE OPORTUNIDADES'!$C$10:$D$113,2,FALSE),"")</f>
        <v/>
      </c>
      <c r="BE27" s="14">
        <v>23.1</v>
      </c>
      <c r="BF27" s="14" t="str">
        <f>IFERROR(VLOOKUP(BE27,'CRUCE OPORTUNIDADES'!$C$10:$D$113,2,FALSE),"")</f>
        <v/>
      </c>
      <c r="BG27" s="14">
        <v>24.1</v>
      </c>
      <c r="BH27" s="14" t="str">
        <f>IFERROR(VLOOKUP(BG27,'CRUCE OPORTUNIDADES'!$C$10:$D$113,2,FALSE),"")</f>
        <v/>
      </c>
      <c r="BI27" s="14">
        <v>25.1</v>
      </c>
      <c r="BJ27" s="14" t="str">
        <f>IFERROR(VLOOKUP(BI27,'CRUCE OPORTUNIDADES'!$C$10:$D$113,2,FALSE),"")</f>
        <v/>
      </c>
    </row>
    <row r="28" spans="1:62" x14ac:dyDescent="0.3">
      <c r="N28" s="14" t="str">
        <f>IF(N29&lt;&gt;""," -O","")</f>
        <v/>
      </c>
      <c r="P28" s="14" t="str">
        <f>IF(P29&lt;&gt;""," -O","")</f>
        <v/>
      </c>
      <c r="R28" s="14" t="str">
        <f>IF(R29&lt;&gt;""," -O","")</f>
        <v/>
      </c>
      <c r="T28" s="14" t="str">
        <f>IF(T29&lt;&gt;""," -O","")</f>
        <v/>
      </c>
      <c r="V28" s="14" t="str">
        <f>IF(V29&lt;&gt;""," -O","")</f>
        <v/>
      </c>
      <c r="X28" s="14" t="str">
        <f>IF(X29&lt;&gt;""," -O","")</f>
        <v/>
      </c>
      <c r="Z28" s="14" t="str">
        <f>IF(Z29&lt;&gt;""," -O","")</f>
        <v/>
      </c>
      <c r="AB28" s="14" t="str">
        <f>IF(AB29&lt;&gt;""," -O","")</f>
        <v/>
      </c>
      <c r="AD28" s="14" t="str">
        <f>IF(AD29&lt;&gt;""," -O","")</f>
        <v/>
      </c>
      <c r="AF28" s="14" t="str">
        <f>IF(AF29&lt;&gt;""," -O","")</f>
        <v/>
      </c>
      <c r="AH28" s="14" t="str">
        <f>IF(AH29&lt;&gt;""," -O","")</f>
        <v/>
      </c>
      <c r="AJ28" s="14" t="str">
        <f>IF(AJ29&lt;&gt;""," -O","")</f>
        <v/>
      </c>
      <c r="AL28" s="14" t="str">
        <f>IF(AL29&lt;&gt;""," -O","")</f>
        <v/>
      </c>
      <c r="AN28" s="14" t="str">
        <f>IF(AN29&lt;&gt;""," -O","")</f>
        <v/>
      </c>
      <c r="AP28" s="14" t="str">
        <f>IF(AP29&lt;&gt;""," -O","")</f>
        <v/>
      </c>
      <c r="AR28" s="14" t="str">
        <f>IF(AR29&lt;&gt;""," -O","")</f>
        <v/>
      </c>
      <c r="AT28" s="14" t="str">
        <f>IF(AT29&lt;&gt;""," -O","")</f>
        <v/>
      </c>
      <c r="AV28" s="14" t="str">
        <f>IF(AV29&lt;&gt;""," -O","")</f>
        <v/>
      </c>
      <c r="AX28" s="14" t="str">
        <f>IF(AX29&lt;&gt;""," -O","")</f>
        <v/>
      </c>
      <c r="AZ28" s="14" t="str">
        <f>IF(AZ29&lt;&gt;""," -O","")</f>
        <v/>
      </c>
      <c r="BB28" s="14" t="str">
        <f>IF(BB29&lt;&gt;""," -O","")</f>
        <v/>
      </c>
      <c r="BD28" s="14" t="str">
        <f>IF(BD29&lt;&gt;""," -O","")</f>
        <v/>
      </c>
      <c r="BF28" s="14" t="str">
        <f>IF(BF29&lt;&gt;""," -O","")</f>
        <v/>
      </c>
      <c r="BH28" s="14" t="str">
        <f>IF(BH29&lt;&gt;""," -O","")</f>
        <v/>
      </c>
      <c r="BJ28" s="14" t="str">
        <f>IF(BJ29&lt;&gt;""," -O","")</f>
        <v/>
      </c>
    </row>
    <row r="29" spans="1:62" x14ac:dyDescent="0.3">
      <c r="M29" s="14">
        <v>1.1100000000000001</v>
      </c>
      <c r="N29" s="14" t="str">
        <f>IFERROR(VLOOKUP(M29,'CRUCE OPORTUNIDADES'!$C$10:$D$113,2,FALSE),"")</f>
        <v/>
      </c>
      <c r="O29" s="14">
        <v>2.11</v>
      </c>
      <c r="P29" s="14" t="str">
        <f>IFERROR(VLOOKUP(O29,'CRUCE OPORTUNIDADES'!$C$10:$D$113,2,FALSE),"")</f>
        <v/>
      </c>
      <c r="Q29" s="14">
        <v>3.11</v>
      </c>
      <c r="R29" s="14" t="str">
        <f>IFERROR(VLOOKUP(Q29,'CRUCE OPORTUNIDADES'!$C$10:$D$113,2,FALSE),"")</f>
        <v/>
      </c>
      <c r="S29" s="14">
        <v>4.1100000000000003</v>
      </c>
      <c r="T29" s="14" t="str">
        <f>IFERROR(VLOOKUP(S29,'CRUCE OPORTUNIDADES'!$C$10:$D$113,2,FALSE),"")</f>
        <v/>
      </c>
      <c r="U29" s="14">
        <v>5.1100000000000003</v>
      </c>
      <c r="V29" s="14" t="str">
        <f>IFERROR(VLOOKUP(U29,'CRUCE OPORTUNIDADES'!$C$10:$D$113,2,FALSE),"")</f>
        <v/>
      </c>
      <c r="W29" s="14">
        <v>6.11</v>
      </c>
      <c r="X29" s="14" t="str">
        <f>IFERROR(VLOOKUP(W29,'CRUCE OPORTUNIDADES'!$C$10:$D$113,2,FALSE),"")</f>
        <v/>
      </c>
      <c r="Y29" s="14">
        <v>7.11</v>
      </c>
      <c r="Z29" s="14" t="str">
        <f>IFERROR(VLOOKUP(Y29,'CRUCE OPORTUNIDADES'!$C$10:$D$113,2,FALSE),"")</f>
        <v/>
      </c>
      <c r="AA29" s="14">
        <v>8.11</v>
      </c>
      <c r="AB29" s="14" t="str">
        <f>IFERROR(VLOOKUP(AA29,'CRUCE OPORTUNIDADES'!$C$10:$D$113,2,FALSE),"")</f>
        <v/>
      </c>
      <c r="AC29" s="14">
        <v>9.11</v>
      </c>
      <c r="AD29" s="14" t="str">
        <f>IFERROR(VLOOKUP(AC29,'CRUCE OPORTUNIDADES'!$C$10:$D$113,2,FALSE),"")</f>
        <v/>
      </c>
      <c r="AE29" s="14">
        <v>10.11</v>
      </c>
      <c r="AF29" s="14" t="str">
        <f>IFERROR(VLOOKUP(AE29,'CRUCE OPORTUNIDADES'!$C$10:$D$113,2,FALSE),"")</f>
        <v/>
      </c>
      <c r="AG29" s="14">
        <v>11.11</v>
      </c>
      <c r="AH29" s="14" t="str">
        <f>IFERROR(VLOOKUP(AG29,'CRUCE OPORTUNIDADES'!$C$10:$D$113,2,FALSE),"")</f>
        <v/>
      </c>
      <c r="AI29" s="14">
        <v>12.11</v>
      </c>
      <c r="AJ29" s="14" t="str">
        <f>IFERROR(VLOOKUP(AI29,'CRUCE OPORTUNIDADES'!$C$10:$D$113,2,FALSE),"")</f>
        <v/>
      </c>
      <c r="AK29" s="14">
        <v>13.11</v>
      </c>
      <c r="AL29" s="14" t="str">
        <f>IFERROR(VLOOKUP(AK29,'CRUCE OPORTUNIDADES'!$C$10:$D$113,2,FALSE),"")</f>
        <v/>
      </c>
      <c r="AM29" s="14">
        <v>14.11</v>
      </c>
      <c r="AN29" s="14" t="str">
        <f>IFERROR(VLOOKUP(AM29,'CRUCE OPORTUNIDADES'!$C$10:$D$113,2,FALSE),"")</f>
        <v/>
      </c>
      <c r="AO29" s="14">
        <v>15.11</v>
      </c>
      <c r="AP29" s="14" t="str">
        <f>IFERROR(VLOOKUP(AO29,'CRUCE OPORTUNIDADES'!$C$10:$D$113,2,FALSE),"")</f>
        <v/>
      </c>
      <c r="AQ29" s="14">
        <v>16.11</v>
      </c>
      <c r="AR29" s="14" t="str">
        <f>IFERROR(VLOOKUP(AQ29,'CRUCE OPORTUNIDADES'!$C$10:$D$113,2,FALSE),"")</f>
        <v/>
      </c>
      <c r="AS29" s="14">
        <v>17.11</v>
      </c>
      <c r="AT29" s="14" t="str">
        <f>IFERROR(VLOOKUP(AS29,'CRUCE OPORTUNIDADES'!$C$10:$D$113,2,FALSE),"")</f>
        <v/>
      </c>
      <c r="AU29" s="14">
        <v>18.11</v>
      </c>
      <c r="AV29" s="14" t="str">
        <f>IFERROR(VLOOKUP(AU29,'CRUCE OPORTUNIDADES'!$C$10:$D$113,2,FALSE),"")</f>
        <v/>
      </c>
      <c r="AW29" s="14">
        <v>19.11</v>
      </c>
      <c r="AX29" s="14" t="str">
        <f>IFERROR(VLOOKUP(AW29,'CRUCE OPORTUNIDADES'!$C$10:$D$113,2,FALSE),"")</f>
        <v/>
      </c>
      <c r="AY29" s="14">
        <v>20.11</v>
      </c>
      <c r="AZ29" s="14" t="str">
        <f>IFERROR(VLOOKUP(AY29,'CRUCE OPORTUNIDADES'!$C$10:$D$113,2,FALSE),"")</f>
        <v/>
      </c>
      <c r="BA29" s="14">
        <v>21.11</v>
      </c>
      <c r="BB29" s="14" t="str">
        <f>IFERROR(VLOOKUP(BA29,'CRUCE OPORTUNIDADES'!$C$10:$D$113,2,FALSE),"")</f>
        <v/>
      </c>
      <c r="BC29" s="14">
        <v>22.11</v>
      </c>
      <c r="BD29" s="14" t="str">
        <f>IFERROR(VLOOKUP(BC29,'CRUCE OPORTUNIDADES'!$C$10:$D$113,2,FALSE),"")</f>
        <v/>
      </c>
      <c r="BE29" s="14">
        <v>23.11</v>
      </c>
      <c r="BF29" s="14" t="str">
        <f>IFERROR(VLOOKUP(BE29,'CRUCE OPORTUNIDADES'!$C$10:$D$113,2,FALSE),"")</f>
        <v/>
      </c>
      <c r="BG29" s="14">
        <v>24.11</v>
      </c>
      <c r="BH29" s="14" t="str">
        <f>IFERROR(VLOOKUP(BG29,'CRUCE OPORTUNIDADES'!$C$10:$D$113,2,FALSE),"")</f>
        <v/>
      </c>
      <c r="BI29" s="14">
        <v>25.11</v>
      </c>
      <c r="BJ29" s="14" t="str">
        <f>IFERROR(VLOOKUP(BI29,'CRUCE OPORTUNIDADES'!$C$10:$D$113,2,FALSE),"")</f>
        <v/>
      </c>
    </row>
    <row r="30" spans="1:62" x14ac:dyDescent="0.3">
      <c r="N30" s="14" t="str">
        <f>IF(N31&lt;&gt;""," -O","")</f>
        <v/>
      </c>
      <c r="P30" s="14" t="str">
        <f>IF(P31&lt;&gt;""," -O","")</f>
        <v/>
      </c>
      <c r="R30" s="14" t="str">
        <f>IF(R31&lt;&gt;""," -O","")</f>
        <v/>
      </c>
      <c r="T30" s="14" t="str">
        <f>IF(T31&lt;&gt;""," -O","")</f>
        <v/>
      </c>
      <c r="V30" s="14" t="str">
        <f>IF(V31&lt;&gt;""," -O","")</f>
        <v/>
      </c>
      <c r="X30" s="14" t="str">
        <f>IF(X31&lt;&gt;""," -O","")</f>
        <v/>
      </c>
      <c r="Z30" s="14" t="str">
        <f>IF(Z31&lt;&gt;""," -O","")</f>
        <v/>
      </c>
      <c r="AB30" s="14" t="str">
        <f>IF(AB31&lt;&gt;""," -O","")</f>
        <v/>
      </c>
      <c r="AD30" s="14" t="str">
        <f>IF(AD31&lt;&gt;""," -O","")</f>
        <v/>
      </c>
      <c r="AF30" s="14" t="str">
        <f>IF(AF31&lt;&gt;""," -O","")</f>
        <v/>
      </c>
      <c r="AH30" s="14" t="str">
        <f>IF(AH31&lt;&gt;""," -O","")</f>
        <v/>
      </c>
      <c r="AJ30" s="14" t="str">
        <f>IF(AJ31&lt;&gt;""," -O","")</f>
        <v/>
      </c>
      <c r="AL30" s="14" t="str">
        <f>IF(AL31&lt;&gt;""," -O","")</f>
        <v/>
      </c>
      <c r="AN30" s="14" t="str">
        <f>IF(AN31&lt;&gt;""," -O","")</f>
        <v/>
      </c>
      <c r="AP30" s="14" t="str">
        <f>IF(AP31&lt;&gt;""," -O","")</f>
        <v/>
      </c>
      <c r="AR30" s="14" t="str">
        <f>IF(AR31&lt;&gt;""," -O","")</f>
        <v/>
      </c>
      <c r="AT30" s="14" t="str">
        <f>IF(AT31&lt;&gt;""," -O","")</f>
        <v/>
      </c>
      <c r="AV30" s="14" t="str">
        <f>IF(AV31&lt;&gt;""," -O","")</f>
        <v/>
      </c>
      <c r="AX30" s="14" t="str">
        <f>IF(AX31&lt;&gt;""," -O","")</f>
        <v/>
      </c>
      <c r="AZ30" s="14" t="str">
        <f>IF(AZ31&lt;&gt;""," -O","")</f>
        <v/>
      </c>
      <c r="BB30" s="14" t="str">
        <f>IF(BB31&lt;&gt;""," -O","")</f>
        <v/>
      </c>
      <c r="BD30" s="14" t="str">
        <f>IF(BD31&lt;&gt;""," -O","")</f>
        <v/>
      </c>
      <c r="BF30" s="14" t="str">
        <f>IF(BF31&lt;&gt;""," -O","")</f>
        <v/>
      </c>
      <c r="BH30" s="14" t="str">
        <f>IF(BH31&lt;&gt;""," -O","")</f>
        <v/>
      </c>
      <c r="BJ30" s="14" t="str">
        <f>IF(BJ31&lt;&gt;""," -O","")</f>
        <v/>
      </c>
    </row>
    <row r="31" spans="1:62" x14ac:dyDescent="0.3">
      <c r="M31" s="14">
        <v>1.1200000000000001</v>
      </c>
      <c r="N31" s="14" t="str">
        <f>IFERROR(VLOOKUP(M31,'CRUCE OPORTUNIDADES'!$C$10:$D$113,2,FALSE),"")</f>
        <v/>
      </c>
      <c r="O31" s="14">
        <v>2.12</v>
      </c>
      <c r="P31" s="14" t="str">
        <f>IFERROR(VLOOKUP(O31,'CRUCE OPORTUNIDADES'!$C$10:$D$113,2,FALSE),"")</f>
        <v/>
      </c>
      <c r="Q31" s="14">
        <v>3.12</v>
      </c>
      <c r="R31" s="14" t="str">
        <f>IFERROR(VLOOKUP(Q31,'CRUCE OPORTUNIDADES'!$C$10:$D$113,2,FALSE),"")</f>
        <v/>
      </c>
      <c r="S31" s="14">
        <v>4.12</v>
      </c>
      <c r="T31" s="14" t="str">
        <f>IFERROR(VLOOKUP(S31,'CRUCE OPORTUNIDADES'!$C$10:$D$113,2,FALSE),"")</f>
        <v/>
      </c>
      <c r="U31" s="14">
        <v>5.12</v>
      </c>
      <c r="V31" s="14" t="str">
        <f>IFERROR(VLOOKUP(U31,'CRUCE OPORTUNIDADES'!$C$10:$D$113,2,FALSE),"")</f>
        <v/>
      </c>
      <c r="W31" s="14">
        <v>6.12</v>
      </c>
      <c r="X31" s="14" t="str">
        <f>IFERROR(VLOOKUP(W31,'CRUCE OPORTUNIDADES'!$C$10:$D$113,2,FALSE),"")</f>
        <v/>
      </c>
      <c r="Y31" s="14">
        <v>7.12</v>
      </c>
      <c r="Z31" s="14" t="str">
        <f>IFERROR(VLOOKUP(Y31,'CRUCE OPORTUNIDADES'!$C$10:$D$113,2,FALSE),"")</f>
        <v/>
      </c>
      <c r="AA31" s="14">
        <v>8.1199999999999992</v>
      </c>
      <c r="AB31" s="14" t="str">
        <f>IFERROR(VLOOKUP(AA31,'CRUCE OPORTUNIDADES'!$C$10:$D$113,2,FALSE),"")</f>
        <v/>
      </c>
      <c r="AC31" s="14">
        <v>9.1199999999999992</v>
      </c>
      <c r="AD31" s="14" t="str">
        <f>IFERROR(VLOOKUP(AC31,'CRUCE OPORTUNIDADES'!$C$10:$D$113,2,FALSE),"")</f>
        <v/>
      </c>
      <c r="AE31" s="14">
        <v>10.119999999999999</v>
      </c>
      <c r="AF31" s="14" t="str">
        <f>IFERROR(VLOOKUP(AE31,'CRUCE OPORTUNIDADES'!$C$10:$D$113,2,FALSE),"")</f>
        <v/>
      </c>
      <c r="AG31" s="14">
        <v>11.12</v>
      </c>
      <c r="AH31" s="14" t="str">
        <f>IFERROR(VLOOKUP(AG31,'CRUCE OPORTUNIDADES'!$C$10:$D$113,2,FALSE),"")</f>
        <v/>
      </c>
      <c r="AI31" s="14">
        <v>12.12</v>
      </c>
      <c r="AJ31" s="14" t="str">
        <f>IFERROR(VLOOKUP(AI31,'CRUCE OPORTUNIDADES'!$C$10:$D$113,2,FALSE),"")</f>
        <v/>
      </c>
      <c r="AK31" s="14">
        <v>13.12</v>
      </c>
      <c r="AL31" s="14" t="str">
        <f>IFERROR(VLOOKUP(AK31,'CRUCE OPORTUNIDADES'!$C$10:$D$113,2,FALSE),"")</f>
        <v/>
      </c>
      <c r="AM31" s="14">
        <v>14.12</v>
      </c>
      <c r="AN31" s="14" t="str">
        <f>IFERROR(VLOOKUP(AM31,'CRUCE OPORTUNIDADES'!$C$10:$D$113,2,FALSE),"")</f>
        <v/>
      </c>
      <c r="AO31" s="14">
        <v>15.12</v>
      </c>
      <c r="AP31" s="14" t="str">
        <f>IFERROR(VLOOKUP(AO31,'CRUCE OPORTUNIDADES'!$C$10:$D$113,2,FALSE),"")</f>
        <v/>
      </c>
      <c r="AQ31" s="14">
        <v>16.12</v>
      </c>
      <c r="AR31" s="14" t="str">
        <f>IFERROR(VLOOKUP(AQ31,'CRUCE OPORTUNIDADES'!$C$10:$D$113,2,FALSE),"")</f>
        <v/>
      </c>
      <c r="AS31" s="14">
        <v>17.12</v>
      </c>
      <c r="AT31" s="14" t="str">
        <f>IFERROR(VLOOKUP(AS31,'CRUCE OPORTUNIDADES'!$C$10:$D$113,2,FALSE),"")</f>
        <v/>
      </c>
      <c r="AU31" s="14">
        <v>18.12</v>
      </c>
      <c r="AV31" s="14" t="str">
        <f>IFERROR(VLOOKUP(AU31,'CRUCE OPORTUNIDADES'!$C$10:$D$113,2,FALSE),"")</f>
        <v/>
      </c>
      <c r="AW31" s="14">
        <v>19.12</v>
      </c>
      <c r="AX31" s="14" t="str">
        <f>IFERROR(VLOOKUP(AW31,'CRUCE OPORTUNIDADES'!$C$10:$D$113,2,FALSE),"")</f>
        <v/>
      </c>
      <c r="AY31" s="14">
        <v>20.12</v>
      </c>
      <c r="AZ31" s="14" t="str">
        <f>IFERROR(VLOOKUP(AY31,'CRUCE OPORTUNIDADES'!$C$10:$D$113,2,FALSE),"")</f>
        <v/>
      </c>
      <c r="BA31" s="14">
        <v>21.12</v>
      </c>
      <c r="BB31" s="14" t="str">
        <f>IFERROR(VLOOKUP(BA31,'CRUCE OPORTUNIDADES'!$C$10:$D$113,2,FALSE),"")</f>
        <v/>
      </c>
      <c r="BC31" s="14">
        <v>22.12</v>
      </c>
      <c r="BD31" s="14" t="str">
        <f>IFERROR(VLOOKUP(BC31,'CRUCE OPORTUNIDADES'!$C$10:$D$113,2,FALSE),"")</f>
        <v/>
      </c>
      <c r="BE31" s="14">
        <v>23.12</v>
      </c>
      <c r="BF31" s="14" t="str">
        <f>IFERROR(VLOOKUP(BE31,'CRUCE OPORTUNIDADES'!$C$10:$D$113,2,FALSE),"")</f>
        <v/>
      </c>
      <c r="BG31" s="14">
        <v>24.12</v>
      </c>
      <c r="BH31" s="14" t="str">
        <f>IFERROR(VLOOKUP(BG31,'CRUCE OPORTUNIDADES'!$C$10:$D$113,2,FALSE),"")</f>
        <v/>
      </c>
      <c r="BI31" s="14">
        <v>25.12</v>
      </c>
      <c r="BJ31" s="14" t="str">
        <f>IFERROR(VLOOKUP(BI31,'CRUCE OPORTUNIDADES'!$C$10:$D$113,2,FALSE),"")</f>
        <v/>
      </c>
    </row>
    <row r="32" spans="1:62" x14ac:dyDescent="0.3">
      <c r="N32" s="14" t="str">
        <f>IF(N33&lt;&gt;""," -O","")</f>
        <v/>
      </c>
      <c r="P32" s="14" t="str">
        <f>IF(P33&lt;&gt;""," -O","")</f>
        <v/>
      </c>
      <c r="R32" s="14" t="str">
        <f>IF(R33&lt;&gt;""," -O","")</f>
        <v/>
      </c>
      <c r="T32" s="14" t="str">
        <f>IF(T33&lt;&gt;""," -O","")</f>
        <v/>
      </c>
      <c r="V32" s="14" t="str">
        <f>IF(V33&lt;&gt;""," -O","")</f>
        <v/>
      </c>
      <c r="X32" s="14" t="str">
        <f>IF(X33&lt;&gt;""," -O","")</f>
        <v/>
      </c>
      <c r="Z32" s="14" t="str">
        <f>IF(Z33&lt;&gt;""," -O","")</f>
        <v/>
      </c>
      <c r="AB32" s="14" t="str">
        <f>IF(AB33&lt;&gt;""," -O","")</f>
        <v/>
      </c>
      <c r="AD32" s="14" t="str">
        <f>IF(AD33&lt;&gt;""," -O","")</f>
        <v/>
      </c>
      <c r="AF32" s="14" t="str">
        <f>IF(AF33&lt;&gt;""," -O","")</f>
        <v/>
      </c>
      <c r="AH32" s="14" t="str">
        <f>IF(AH33&lt;&gt;""," -O","")</f>
        <v/>
      </c>
      <c r="AJ32" s="14" t="str">
        <f>IF(AJ33&lt;&gt;""," -O","")</f>
        <v/>
      </c>
      <c r="AL32" s="14" t="str">
        <f>IF(AL33&lt;&gt;""," -O","")</f>
        <v/>
      </c>
      <c r="AN32" s="14" t="str">
        <f>IF(AN33&lt;&gt;""," -O","")</f>
        <v/>
      </c>
      <c r="AP32" s="14" t="str">
        <f>IF(AP33&lt;&gt;""," -O","")</f>
        <v/>
      </c>
      <c r="AR32" s="14" t="str">
        <f>IF(AR33&lt;&gt;""," -O","")</f>
        <v/>
      </c>
      <c r="AT32" s="14" t="str">
        <f>IF(AT33&lt;&gt;""," -O","")</f>
        <v/>
      </c>
      <c r="AV32" s="14" t="str">
        <f>IF(AV33&lt;&gt;""," -O","")</f>
        <v/>
      </c>
      <c r="AX32" s="14" t="str">
        <f>IF(AX33&lt;&gt;""," -O","")</f>
        <v/>
      </c>
      <c r="AZ32" s="14" t="str">
        <f>IF(AZ33&lt;&gt;""," -O","")</f>
        <v/>
      </c>
      <c r="BB32" s="14" t="str">
        <f>IF(BB33&lt;&gt;""," -O","")</f>
        <v/>
      </c>
      <c r="BD32" s="14" t="str">
        <f>IF(BD33&lt;&gt;""," -O","")</f>
        <v/>
      </c>
      <c r="BF32" s="14" t="str">
        <f>IF(BF33&lt;&gt;""," -O","")</f>
        <v/>
      </c>
      <c r="BH32" s="14" t="str">
        <f>IF(BH33&lt;&gt;""," -O","")</f>
        <v/>
      </c>
      <c r="BJ32" s="14" t="str">
        <f>IF(BJ33&lt;&gt;""," -O","")</f>
        <v/>
      </c>
    </row>
    <row r="33" spans="13:62" x14ac:dyDescent="0.3">
      <c r="M33" s="14">
        <v>1.1299999999999999</v>
      </c>
      <c r="N33" s="14" t="str">
        <f>IFERROR(VLOOKUP(M33,'CRUCE OPORTUNIDADES'!$C$10:$D$113,2,FALSE),"")</f>
        <v/>
      </c>
      <c r="O33" s="14">
        <v>2.13</v>
      </c>
      <c r="P33" s="14" t="str">
        <f>IFERROR(VLOOKUP(O33,'CRUCE OPORTUNIDADES'!$C$10:$D$113,2,FALSE),"")</f>
        <v/>
      </c>
      <c r="Q33" s="14">
        <v>3.13</v>
      </c>
      <c r="R33" s="14" t="str">
        <f>IFERROR(VLOOKUP(Q33,'CRUCE OPORTUNIDADES'!$C$10:$D$113,2,FALSE),"")</f>
        <v/>
      </c>
      <c r="S33" s="14">
        <v>4.13</v>
      </c>
      <c r="T33" s="14" t="str">
        <f>IFERROR(VLOOKUP(S33,'CRUCE OPORTUNIDADES'!$C$10:$D$113,2,FALSE),"")</f>
        <v/>
      </c>
      <c r="U33" s="14">
        <v>5.13</v>
      </c>
      <c r="V33" s="14" t="str">
        <f>IFERROR(VLOOKUP(U33,'CRUCE OPORTUNIDADES'!$C$10:$D$113,2,FALSE),"")</f>
        <v/>
      </c>
      <c r="W33" s="14">
        <v>6.13</v>
      </c>
      <c r="X33" s="14" t="str">
        <f>IFERROR(VLOOKUP(W33,'CRUCE OPORTUNIDADES'!$C$10:$D$113,2,FALSE),"")</f>
        <v/>
      </c>
      <c r="Y33" s="14">
        <v>7.13</v>
      </c>
      <c r="Z33" s="14" t="str">
        <f>IFERROR(VLOOKUP(Y33,'CRUCE OPORTUNIDADES'!$C$10:$D$113,2,FALSE),"")</f>
        <v/>
      </c>
      <c r="AA33" s="14">
        <v>8.1300000000000008</v>
      </c>
      <c r="AB33" s="14" t="str">
        <f>IFERROR(VLOOKUP(AA33,'CRUCE OPORTUNIDADES'!$C$10:$D$113,2,FALSE),"")</f>
        <v/>
      </c>
      <c r="AC33" s="14">
        <v>9.1300000000000008</v>
      </c>
      <c r="AD33" s="14" t="str">
        <f>IFERROR(VLOOKUP(AC33,'CRUCE OPORTUNIDADES'!$C$10:$D$113,2,FALSE),"")</f>
        <v/>
      </c>
      <c r="AE33" s="14">
        <v>10.130000000000001</v>
      </c>
      <c r="AF33" s="14" t="str">
        <f>IFERROR(VLOOKUP(AE33,'CRUCE OPORTUNIDADES'!$C$10:$D$113,2,FALSE),"")</f>
        <v/>
      </c>
      <c r="AG33" s="14">
        <v>11.13</v>
      </c>
      <c r="AH33" s="14" t="str">
        <f>IFERROR(VLOOKUP(AG33,'CRUCE OPORTUNIDADES'!$C$10:$D$113,2,FALSE),"")</f>
        <v/>
      </c>
      <c r="AI33" s="14">
        <v>12.13</v>
      </c>
      <c r="AJ33" s="14" t="str">
        <f>IFERROR(VLOOKUP(AI33,'CRUCE OPORTUNIDADES'!$C$10:$D$113,2,FALSE),"")</f>
        <v/>
      </c>
      <c r="AK33" s="14">
        <v>13.13</v>
      </c>
      <c r="AL33" s="14" t="str">
        <f>IFERROR(VLOOKUP(AK33,'CRUCE OPORTUNIDADES'!$C$10:$D$113,2,FALSE),"")</f>
        <v/>
      </c>
      <c r="AM33" s="14">
        <v>14.13</v>
      </c>
      <c r="AN33" s="14" t="str">
        <f>IFERROR(VLOOKUP(AM33,'CRUCE OPORTUNIDADES'!$C$10:$D$113,2,FALSE),"")</f>
        <v/>
      </c>
      <c r="AO33" s="14">
        <v>15.13</v>
      </c>
      <c r="AP33" s="14" t="str">
        <f>IFERROR(VLOOKUP(AO33,'CRUCE OPORTUNIDADES'!$C$10:$D$113,2,FALSE),"")</f>
        <v/>
      </c>
      <c r="AQ33" s="14">
        <v>16.13</v>
      </c>
      <c r="AR33" s="14" t="str">
        <f>IFERROR(VLOOKUP(AQ33,'CRUCE OPORTUNIDADES'!$C$10:$D$113,2,FALSE),"")</f>
        <v/>
      </c>
      <c r="AS33" s="14">
        <v>17.13</v>
      </c>
      <c r="AT33" s="14" t="str">
        <f>IFERROR(VLOOKUP(AS33,'CRUCE OPORTUNIDADES'!$C$10:$D$113,2,FALSE),"")</f>
        <v/>
      </c>
      <c r="AU33" s="14">
        <v>18.13</v>
      </c>
      <c r="AV33" s="14" t="str">
        <f>IFERROR(VLOOKUP(AU33,'CRUCE OPORTUNIDADES'!$C$10:$D$113,2,FALSE),"")</f>
        <v/>
      </c>
      <c r="AW33" s="14">
        <v>19.13</v>
      </c>
      <c r="AX33" s="14" t="str">
        <f>IFERROR(VLOOKUP(AW33,'CRUCE OPORTUNIDADES'!$C$10:$D$113,2,FALSE),"")</f>
        <v/>
      </c>
      <c r="AY33" s="14">
        <v>20.13</v>
      </c>
      <c r="AZ33" s="14" t="str">
        <f>IFERROR(VLOOKUP(AY33,'CRUCE OPORTUNIDADES'!$C$10:$D$113,2,FALSE),"")</f>
        <v/>
      </c>
      <c r="BA33" s="14">
        <v>21.13</v>
      </c>
      <c r="BB33" s="14" t="str">
        <f>IFERROR(VLOOKUP(BA33,'CRUCE OPORTUNIDADES'!$C$10:$D$113,2,FALSE),"")</f>
        <v/>
      </c>
      <c r="BC33" s="14">
        <v>22.13</v>
      </c>
      <c r="BD33" s="14" t="str">
        <f>IFERROR(VLOOKUP(BC33,'CRUCE OPORTUNIDADES'!$C$10:$D$113,2,FALSE),"")</f>
        <v/>
      </c>
      <c r="BE33" s="14">
        <v>23.13</v>
      </c>
      <c r="BF33" s="14" t="str">
        <f>IFERROR(VLOOKUP(BE33,'CRUCE OPORTUNIDADES'!$C$10:$D$113,2,FALSE),"")</f>
        <v/>
      </c>
      <c r="BG33" s="14">
        <v>24.13</v>
      </c>
      <c r="BH33" s="14" t="str">
        <f>IFERROR(VLOOKUP(BG33,'CRUCE OPORTUNIDADES'!$C$10:$D$113,2,FALSE),"")</f>
        <v/>
      </c>
      <c r="BI33" s="14">
        <v>25.13</v>
      </c>
      <c r="BJ33" s="14" t="str">
        <f>IFERROR(VLOOKUP(BI33,'CRUCE OPORTUNIDADES'!$C$10:$D$113,2,FALSE),"")</f>
        <v/>
      </c>
    </row>
    <row r="34" spans="13:62" x14ac:dyDescent="0.3">
      <c r="N34" s="14" t="str">
        <f>IF(N35&lt;&gt;""," -O","")</f>
        <v/>
      </c>
      <c r="P34" s="14" t="str">
        <f>IF(P35&lt;&gt;""," -O","")</f>
        <v/>
      </c>
      <c r="R34" s="14" t="str">
        <f>IF(R35&lt;&gt;""," -O","")</f>
        <v/>
      </c>
      <c r="T34" s="14" t="str">
        <f>IF(T35&lt;&gt;""," -O","")</f>
        <v/>
      </c>
      <c r="V34" s="14" t="str">
        <f>IF(V35&lt;&gt;""," -O","")</f>
        <v/>
      </c>
      <c r="X34" s="14" t="str">
        <f>IF(X35&lt;&gt;""," -O","")</f>
        <v/>
      </c>
      <c r="Z34" s="14" t="str">
        <f>IF(Z35&lt;&gt;""," -O","")</f>
        <v/>
      </c>
      <c r="AB34" s="14" t="str">
        <f>IF(AB35&lt;&gt;""," -O","")</f>
        <v/>
      </c>
      <c r="AD34" s="14" t="str">
        <f>IF(AD35&lt;&gt;""," -O","")</f>
        <v/>
      </c>
      <c r="AF34" s="14" t="str">
        <f>IF(AF35&lt;&gt;""," -O","")</f>
        <v/>
      </c>
      <c r="AH34" s="14" t="str">
        <f>IF(AH35&lt;&gt;""," -O","")</f>
        <v/>
      </c>
      <c r="AJ34" s="14" t="str">
        <f>IF(AJ35&lt;&gt;""," -O","")</f>
        <v/>
      </c>
      <c r="AL34" s="14" t="str">
        <f>IF(AL35&lt;&gt;""," -O","")</f>
        <v/>
      </c>
      <c r="AN34" s="14" t="str">
        <f>IF(AN35&lt;&gt;""," -O","")</f>
        <v/>
      </c>
      <c r="AP34" s="14" t="str">
        <f>IF(AP35&lt;&gt;""," -O","")</f>
        <v/>
      </c>
      <c r="AR34" s="14" t="str">
        <f>IF(AR35&lt;&gt;""," -O","")</f>
        <v/>
      </c>
      <c r="AT34" s="14" t="str">
        <f>IF(AT35&lt;&gt;""," -O","")</f>
        <v/>
      </c>
      <c r="AV34" s="14" t="str">
        <f>IF(AV35&lt;&gt;""," -O","")</f>
        <v/>
      </c>
      <c r="AX34" s="14" t="str">
        <f>IF(AX35&lt;&gt;""," -O","")</f>
        <v/>
      </c>
      <c r="AZ34" s="14" t="str">
        <f>IF(AZ35&lt;&gt;""," -O","")</f>
        <v/>
      </c>
      <c r="BB34" s="14" t="str">
        <f>IF(BB35&lt;&gt;""," -O","")</f>
        <v/>
      </c>
      <c r="BD34" s="14" t="str">
        <f>IF(BD35&lt;&gt;""," -O","")</f>
        <v/>
      </c>
      <c r="BF34" s="14" t="str">
        <f>IF(BF35&lt;&gt;""," -O","")</f>
        <v/>
      </c>
      <c r="BH34" s="14" t="str">
        <f>IF(BH35&lt;&gt;""," -O","")</f>
        <v/>
      </c>
      <c r="BJ34" s="14" t="str">
        <f>IF(BJ35&lt;&gt;""," -O","")</f>
        <v/>
      </c>
    </row>
    <row r="35" spans="13:62" x14ac:dyDescent="0.3">
      <c r="M35" s="14">
        <v>1.1399999999999999</v>
      </c>
      <c r="N35" s="14" t="str">
        <f>IFERROR(VLOOKUP(M35,'CRUCE OPORTUNIDADES'!$C$10:$D$113,2,FALSE),"")</f>
        <v/>
      </c>
      <c r="O35" s="14">
        <v>2.14</v>
      </c>
      <c r="P35" s="14" t="str">
        <f>IFERROR(VLOOKUP(O35,'CRUCE OPORTUNIDADES'!$C$10:$D$113,2,FALSE),"")</f>
        <v/>
      </c>
      <c r="Q35" s="14">
        <v>3.14</v>
      </c>
      <c r="R35" s="14" t="str">
        <f>IFERROR(VLOOKUP(Q35,'CRUCE OPORTUNIDADES'!$C$10:$D$113,2,FALSE),"")</f>
        <v/>
      </c>
      <c r="S35" s="14">
        <v>4.1399999999999997</v>
      </c>
      <c r="T35" s="14" t="str">
        <f>IFERROR(VLOOKUP(S35,'CRUCE OPORTUNIDADES'!$C$10:$D$113,2,FALSE),"")</f>
        <v/>
      </c>
      <c r="U35" s="14">
        <v>5.14</v>
      </c>
      <c r="V35" s="14" t="str">
        <f>IFERROR(VLOOKUP(U35,'CRUCE OPORTUNIDADES'!$C$10:$D$113,2,FALSE),"")</f>
        <v/>
      </c>
      <c r="W35" s="14">
        <v>6.14</v>
      </c>
      <c r="X35" s="14" t="str">
        <f>IFERROR(VLOOKUP(W35,'CRUCE OPORTUNIDADES'!$C$10:$D$113,2,FALSE),"")</f>
        <v/>
      </c>
      <c r="Y35" s="14">
        <v>7.14</v>
      </c>
      <c r="Z35" s="14" t="str">
        <f>IFERROR(VLOOKUP(Y35,'CRUCE OPORTUNIDADES'!$C$10:$D$113,2,FALSE),"")</f>
        <v/>
      </c>
      <c r="AA35" s="14">
        <v>8.14</v>
      </c>
      <c r="AB35" s="14" t="str">
        <f>IFERROR(VLOOKUP(AA35,'CRUCE OPORTUNIDADES'!$C$10:$D$113,2,FALSE),"")</f>
        <v/>
      </c>
      <c r="AC35" s="14">
        <v>9.14</v>
      </c>
      <c r="AD35" s="14" t="str">
        <f>IFERROR(VLOOKUP(AC35,'CRUCE OPORTUNIDADES'!$C$10:$D$113,2,FALSE),"")</f>
        <v/>
      </c>
      <c r="AE35" s="14">
        <v>10.14</v>
      </c>
      <c r="AF35" s="14" t="str">
        <f>IFERROR(VLOOKUP(AE35,'CRUCE OPORTUNIDADES'!$C$10:$D$113,2,FALSE),"")</f>
        <v/>
      </c>
      <c r="AG35" s="14">
        <v>11.14</v>
      </c>
      <c r="AH35" s="14" t="str">
        <f>IFERROR(VLOOKUP(AG35,'CRUCE OPORTUNIDADES'!$C$10:$D$113,2,FALSE),"")</f>
        <v/>
      </c>
      <c r="AI35" s="14">
        <v>12.14</v>
      </c>
      <c r="AJ35" s="14" t="str">
        <f>IFERROR(VLOOKUP(AI35,'CRUCE OPORTUNIDADES'!$C$10:$D$113,2,FALSE),"")</f>
        <v/>
      </c>
      <c r="AK35" s="14">
        <v>13.14</v>
      </c>
      <c r="AL35" s="14" t="str">
        <f>IFERROR(VLOOKUP(AK35,'CRUCE OPORTUNIDADES'!$C$10:$D$113,2,FALSE),"")</f>
        <v/>
      </c>
      <c r="AM35" s="14">
        <v>14.14</v>
      </c>
      <c r="AN35" s="14" t="str">
        <f>IFERROR(VLOOKUP(AM35,'CRUCE OPORTUNIDADES'!$C$10:$D$113,2,FALSE),"")</f>
        <v/>
      </c>
      <c r="AO35" s="14">
        <v>15.14</v>
      </c>
      <c r="AP35" s="14" t="str">
        <f>IFERROR(VLOOKUP(AO35,'CRUCE OPORTUNIDADES'!$C$10:$D$113,2,FALSE),"")</f>
        <v/>
      </c>
      <c r="AQ35" s="14">
        <v>16.14</v>
      </c>
      <c r="AR35" s="14" t="str">
        <f>IFERROR(VLOOKUP(AQ35,'CRUCE OPORTUNIDADES'!$C$10:$D$113,2,FALSE),"")</f>
        <v/>
      </c>
      <c r="AS35" s="14">
        <v>17.14</v>
      </c>
      <c r="AT35" s="14" t="str">
        <f>IFERROR(VLOOKUP(AS35,'CRUCE OPORTUNIDADES'!$C$10:$D$113,2,FALSE),"")</f>
        <v/>
      </c>
      <c r="AU35" s="14">
        <v>18.14</v>
      </c>
      <c r="AV35" s="14" t="str">
        <f>IFERROR(VLOOKUP(AU35,'CRUCE OPORTUNIDADES'!$C$10:$D$113,2,FALSE),"")</f>
        <v/>
      </c>
      <c r="AW35" s="14">
        <v>19.14</v>
      </c>
      <c r="AX35" s="14" t="str">
        <f>IFERROR(VLOOKUP(AW35,'CRUCE OPORTUNIDADES'!$C$10:$D$113,2,FALSE),"")</f>
        <v/>
      </c>
      <c r="AY35" s="14">
        <v>20.14</v>
      </c>
      <c r="AZ35" s="14" t="str">
        <f>IFERROR(VLOOKUP(AY35,'CRUCE OPORTUNIDADES'!$C$10:$D$113,2,FALSE),"")</f>
        <v/>
      </c>
      <c r="BA35" s="14">
        <v>21.14</v>
      </c>
      <c r="BB35" s="14" t="str">
        <f>IFERROR(VLOOKUP(BA35,'CRUCE OPORTUNIDADES'!$C$10:$D$113,2,FALSE),"")</f>
        <v/>
      </c>
      <c r="BC35" s="14">
        <v>22.14</v>
      </c>
      <c r="BD35" s="14" t="str">
        <f>IFERROR(VLOOKUP(BC35,'CRUCE OPORTUNIDADES'!$C$10:$D$113,2,FALSE),"")</f>
        <v/>
      </c>
      <c r="BE35" s="14">
        <v>23.14</v>
      </c>
      <c r="BF35" s="14" t="str">
        <f>IFERROR(VLOOKUP(BE35,'CRUCE OPORTUNIDADES'!$C$10:$D$113,2,FALSE),"")</f>
        <v/>
      </c>
      <c r="BG35" s="14">
        <v>24.14</v>
      </c>
      <c r="BH35" s="14" t="str">
        <f>IFERROR(VLOOKUP(BG35,'CRUCE OPORTUNIDADES'!$C$10:$D$113,2,FALSE),"")</f>
        <v/>
      </c>
      <c r="BI35" s="14">
        <v>25.14</v>
      </c>
      <c r="BJ35" s="14" t="str">
        <f>IFERROR(VLOOKUP(BI35,'CRUCE OPORTUNIDADES'!$C$10:$D$113,2,FALSE),"")</f>
        <v/>
      </c>
    </row>
    <row r="36" spans="13:62" x14ac:dyDescent="0.3">
      <c r="N36" s="14" t="str">
        <f>IF(N37&lt;&gt;""," -O","")</f>
        <v/>
      </c>
      <c r="P36" s="14" t="str">
        <f>IF(P37&lt;&gt;""," -O","")</f>
        <v/>
      </c>
      <c r="R36" s="14" t="str">
        <f>IF(R37&lt;&gt;""," -O","")</f>
        <v/>
      </c>
      <c r="T36" s="14" t="str">
        <f>IF(T37&lt;&gt;""," -O","")</f>
        <v/>
      </c>
      <c r="V36" s="14" t="str">
        <f>IF(V37&lt;&gt;""," -O","")</f>
        <v/>
      </c>
      <c r="X36" s="14" t="str">
        <f>IF(X37&lt;&gt;""," -O","")</f>
        <v/>
      </c>
      <c r="Z36" s="14" t="str">
        <f>IF(Z37&lt;&gt;""," -O","")</f>
        <v/>
      </c>
      <c r="AB36" s="14" t="str">
        <f>IF(AB37&lt;&gt;""," -O","")</f>
        <v/>
      </c>
      <c r="AD36" s="14" t="str">
        <f>IF(AD37&lt;&gt;""," -O","")</f>
        <v/>
      </c>
      <c r="AF36" s="14" t="str">
        <f>IF(AF37&lt;&gt;""," -O","")</f>
        <v/>
      </c>
      <c r="AH36" s="14" t="str">
        <f>IF(AH37&lt;&gt;""," -O","")</f>
        <v/>
      </c>
      <c r="AJ36" s="14" t="str">
        <f>IF(AJ37&lt;&gt;""," -O","")</f>
        <v/>
      </c>
      <c r="AL36" s="14" t="str">
        <f>IF(AL37&lt;&gt;""," -O","")</f>
        <v/>
      </c>
      <c r="AN36" s="14" t="str">
        <f>IF(AN37&lt;&gt;""," -O","")</f>
        <v/>
      </c>
      <c r="AP36" s="14" t="str">
        <f>IF(AP37&lt;&gt;""," -O","")</f>
        <v/>
      </c>
      <c r="AR36" s="14" t="str">
        <f>IF(AR37&lt;&gt;""," -O","")</f>
        <v/>
      </c>
      <c r="AT36" s="14" t="str">
        <f>IF(AT37&lt;&gt;""," -O","")</f>
        <v/>
      </c>
      <c r="AV36" s="14" t="str">
        <f>IF(AV37&lt;&gt;""," -O","")</f>
        <v/>
      </c>
      <c r="AX36" s="14" t="str">
        <f>IF(AX37&lt;&gt;""," -O","")</f>
        <v/>
      </c>
      <c r="AZ36" s="14" t="str">
        <f>IF(AZ37&lt;&gt;""," -O","")</f>
        <v/>
      </c>
      <c r="BB36" s="14" t="str">
        <f>IF(BB37&lt;&gt;""," -O","")</f>
        <v/>
      </c>
      <c r="BD36" s="14" t="str">
        <f>IF(BD37&lt;&gt;""," -O","")</f>
        <v/>
      </c>
      <c r="BF36" s="14" t="str">
        <f>IF(BF37&lt;&gt;""," -O","")</f>
        <v/>
      </c>
      <c r="BH36" s="14" t="str">
        <f>IF(BH37&lt;&gt;""," -O","")</f>
        <v/>
      </c>
      <c r="BJ36" s="14" t="str">
        <f>IF(BJ37&lt;&gt;""," -O","")</f>
        <v/>
      </c>
    </row>
    <row r="37" spans="13:62" x14ac:dyDescent="0.3">
      <c r="M37" s="14">
        <v>1.1499999999999999</v>
      </c>
      <c r="N37" s="14" t="str">
        <f>IFERROR(VLOOKUP(M37,'CRUCE OPORTUNIDADES'!$C$10:$D$113,2,FALSE),"")</f>
        <v/>
      </c>
      <c r="O37" s="14">
        <v>2.15</v>
      </c>
      <c r="P37" s="14" t="str">
        <f>IFERROR(VLOOKUP(O37,'CRUCE OPORTUNIDADES'!$C$10:$D$113,2,FALSE),"")</f>
        <v/>
      </c>
      <c r="Q37" s="14">
        <v>3.15</v>
      </c>
      <c r="R37" s="14" t="str">
        <f>IFERROR(VLOOKUP(Q37,'CRUCE OPORTUNIDADES'!$C$10:$D$113,2,FALSE),"")</f>
        <v/>
      </c>
      <c r="S37" s="14">
        <v>4.1500000000000004</v>
      </c>
      <c r="T37" s="14" t="str">
        <f>IFERROR(VLOOKUP(S37,'CRUCE OPORTUNIDADES'!$C$10:$D$113,2,FALSE),"")</f>
        <v/>
      </c>
      <c r="U37" s="14">
        <v>5.15</v>
      </c>
      <c r="V37" s="14" t="str">
        <f>IFERROR(VLOOKUP(U37,'CRUCE OPORTUNIDADES'!$C$10:$D$113,2,FALSE),"")</f>
        <v/>
      </c>
      <c r="W37" s="14">
        <v>6.15</v>
      </c>
      <c r="X37" s="14" t="str">
        <f>IFERROR(VLOOKUP(W37,'CRUCE OPORTUNIDADES'!$C$10:$D$113,2,FALSE),"")</f>
        <v/>
      </c>
      <c r="Y37" s="14">
        <v>7.15</v>
      </c>
      <c r="Z37" s="14" t="str">
        <f>IFERROR(VLOOKUP(Y37,'CRUCE OPORTUNIDADES'!$C$10:$D$113,2,FALSE),"")</f>
        <v/>
      </c>
      <c r="AA37" s="14">
        <v>8.15</v>
      </c>
      <c r="AB37" s="14" t="str">
        <f>IFERROR(VLOOKUP(AA37,'CRUCE OPORTUNIDADES'!$C$10:$D$113,2,FALSE),"")</f>
        <v/>
      </c>
      <c r="AC37" s="14">
        <v>9.15</v>
      </c>
      <c r="AD37" s="14" t="str">
        <f>IFERROR(VLOOKUP(AC37,'CRUCE OPORTUNIDADES'!$C$10:$D$113,2,FALSE),"")</f>
        <v/>
      </c>
      <c r="AE37" s="14">
        <v>10.15</v>
      </c>
      <c r="AF37" s="14" t="str">
        <f>IFERROR(VLOOKUP(AE37,'CRUCE OPORTUNIDADES'!$C$10:$D$113,2,FALSE),"")</f>
        <v/>
      </c>
      <c r="AG37" s="14">
        <v>11.15</v>
      </c>
      <c r="AH37" s="14" t="str">
        <f>IFERROR(VLOOKUP(AG37,'CRUCE OPORTUNIDADES'!$C$10:$D$113,2,FALSE),"")</f>
        <v/>
      </c>
      <c r="AI37" s="14">
        <v>12.15</v>
      </c>
      <c r="AJ37" s="14" t="str">
        <f>IFERROR(VLOOKUP(AI37,'CRUCE OPORTUNIDADES'!$C$10:$D$113,2,FALSE),"")</f>
        <v/>
      </c>
      <c r="AK37" s="14">
        <v>13.15</v>
      </c>
      <c r="AL37" s="14" t="str">
        <f>IFERROR(VLOOKUP(AK37,'CRUCE OPORTUNIDADES'!$C$10:$D$113,2,FALSE),"")</f>
        <v/>
      </c>
      <c r="AM37" s="14">
        <v>14.15</v>
      </c>
      <c r="AN37" s="14" t="str">
        <f>IFERROR(VLOOKUP(AM37,'CRUCE OPORTUNIDADES'!$C$10:$D$113,2,FALSE),"")</f>
        <v/>
      </c>
      <c r="AO37" s="14">
        <v>15.15</v>
      </c>
      <c r="AP37" s="14" t="str">
        <f>IFERROR(VLOOKUP(AO37,'CRUCE OPORTUNIDADES'!$C$10:$D$113,2,FALSE),"")</f>
        <v/>
      </c>
      <c r="AQ37" s="14">
        <v>16.149999999999999</v>
      </c>
      <c r="AR37" s="14" t="str">
        <f>IFERROR(VLOOKUP(AQ37,'CRUCE OPORTUNIDADES'!$C$10:$D$113,2,FALSE),"")</f>
        <v/>
      </c>
      <c r="AS37" s="14">
        <v>17.149999999999999</v>
      </c>
      <c r="AT37" s="14" t="str">
        <f>IFERROR(VLOOKUP(AS37,'CRUCE OPORTUNIDADES'!$C$10:$D$113,2,FALSE),"")</f>
        <v/>
      </c>
      <c r="AU37" s="14">
        <v>18.149999999999999</v>
      </c>
      <c r="AV37" s="14" t="str">
        <f>IFERROR(VLOOKUP(AU37,'CRUCE OPORTUNIDADES'!$C$10:$D$113,2,FALSE),"")</f>
        <v/>
      </c>
      <c r="AW37" s="14">
        <v>19.149999999999999</v>
      </c>
      <c r="AX37" s="14" t="str">
        <f>IFERROR(VLOOKUP(AW37,'CRUCE OPORTUNIDADES'!$C$10:$D$113,2,FALSE),"")</f>
        <v/>
      </c>
      <c r="AY37" s="14">
        <v>20.149999999999999</v>
      </c>
      <c r="AZ37" s="14" t="str">
        <f>IFERROR(VLOOKUP(AY37,'CRUCE OPORTUNIDADES'!$C$10:$D$113,2,FALSE),"")</f>
        <v/>
      </c>
      <c r="BA37" s="14">
        <v>21.15</v>
      </c>
      <c r="BB37" s="14" t="str">
        <f>IFERROR(VLOOKUP(BA37,'CRUCE OPORTUNIDADES'!$C$10:$D$113,2,FALSE),"")</f>
        <v/>
      </c>
      <c r="BC37" s="14">
        <v>22.15</v>
      </c>
      <c r="BD37" s="14" t="str">
        <f>IFERROR(VLOOKUP(BC37,'CRUCE OPORTUNIDADES'!$C$10:$D$113,2,FALSE),"")</f>
        <v/>
      </c>
      <c r="BE37" s="14">
        <v>23.15</v>
      </c>
      <c r="BF37" s="14" t="str">
        <f>IFERROR(VLOOKUP(BE37,'CRUCE OPORTUNIDADES'!$C$10:$D$113,2,FALSE),"")</f>
        <v/>
      </c>
      <c r="BG37" s="14">
        <v>24.15</v>
      </c>
      <c r="BH37" s="14" t="str">
        <f>IFERROR(VLOOKUP(BG37,'CRUCE OPORTUNIDADES'!$C$10:$D$113,2,FALSE),"")</f>
        <v/>
      </c>
      <c r="BI37" s="14">
        <v>25.15</v>
      </c>
      <c r="BJ37" s="14" t="str">
        <f>IFERROR(VLOOKUP(BI37,'CRUCE OPORTUNIDADES'!$C$10:$D$113,2,FALSE),"")</f>
        <v/>
      </c>
    </row>
    <row r="38" spans="13:62" x14ac:dyDescent="0.3">
      <c r="N38" s="14" t="str">
        <f>IF(N39&lt;&gt;""," -O","")</f>
        <v/>
      </c>
      <c r="P38" s="14" t="str">
        <f>IF(P39&lt;&gt;""," -O","")</f>
        <v/>
      </c>
      <c r="R38" s="14" t="str">
        <f>IF(R39&lt;&gt;""," -O","")</f>
        <v/>
      </c>
      <c r="T38" s="14" t="str">
        <f>IF(T39&lt;&gt;""," -O","")</f>
        <v/>
      </c>
      <c r="V38" s="14" t="str">
        <f>IF(V39&lt;&gt;""," -O","")</f>
        <v/>
      </c>
      <c r="X38" s="14" t="str">
        <f>IF(X39&lt;&gt;""," -O","")</f>
        <v/>
      </c>
      <c r="Z38" s="14" t="str">
        <f>IF(Z39&lt;&gt;""," -O","")</f>
        <v/>
      </c>
      <c r="AB38" s="14" t="str">
        <f>IF(AB39&lt;&gt;""," -O","")</f>
        <v/>
      </c>
      <c r="AD38" s="14" t="str">
        <f>IF(AD39&lt;&gt;""," -O","")</f>
        <v/>
      </c>
      <c r="AF38" s="14" t="str">
        <f>IF(AF39&lt;&gt;""," -O","")</f>
        <v/>
      </c>
      <c r="AH38" s="14" t="str">
        <f>IF(AH39&lt;&gt;""," -O","")</f>
        <v/>
      </c>
      <c r="AJ38" s="14" t="str">
        <f>IF(AJ39&lt;&gt;""," -O","")</f>
        <v/>
      </c>
      <c r="AL38" s="14" t="str">
        <f>IF(AL39&lt;&gt;""," -O","")</f>
        <v/>
      </c>
      <c r="AN38" s="14" t="str">
        <f>IF(AN39&lt;&gt;""," -O","")</f>
        <v/>
      </c>
      <c r="AP38" s="14" t="str">
        <f>IF(AP39&lt;&gt;""," -O","")</f>
        <v/>
      </c>
      <c r="AR38" s="14" t="str">
        <f>IF(AR39&lt;&gt;""," -O","")</f>
        <v/>
      </c>
      <c r="AT38" s="14" t="str">
        <f>IF(AT39&lt;&gt;""," -O","")</f>
        <v/>
      </c>
      <c r="AV38" s="14" t="str">
        <f>IF(AV39&lt;&gt;""," -O","")</f>
        <v/>
      </c>
      <c r="AX38" s="14" t="str">
        <f>IF(AX39&lt;&gt;""," -O","")</f>
        <v/>
      </c>
      <c r="AZ38" s="14" t="str">
        <f>IF(AZ39&lt;&gt;""," -O","")</f>
        <v/>
      </c>
      <c r="BB38" s="14" t="str">
        <f>IF(BB39&lt;&gt;""," -O","")</f>
        <v/>
      </c>
      <c r="BD38" s="14" t="str">
        <f>IF(BD39&lt;&gt;""," -O","")</f>
        <v/>
      </c>
      <c r="BF38" s="14" t="str">
        <f>IF(BF39&lt;&gt;""," -O","")</f>
        <v/>
      </c>
      <c r="BH38" s="14" t="str">
        <f>IF(BH39&lt;&gt;""," -O","")</f>
        <v/>
      </c>
      <c r="BJ38" s="14" t="str">
        <f>IF(BJ39&lt;&gt;""," -O","")</f>
        <v/>
      </c>
    </row>
    <row r="39" spans="13:62" x14ac:dyDescent="0.3">
      <c r="M39" s="14">
        <v>1.1599999999999999</v>
      </c>
      <c r="N39" s="14" t="str">
        <f>IFERROR(VLOOKUP(M39,'CRUCE OPORTUNIDADES'!$C$10:$D$113,2,FALSE),"")</f>
        <v/>
      </c>
      <c r="O39" s="14">
        <v>2.16</v>
      </c>
      <c r="P39" s="14" t="str">
        <f>IFERROR(VLOOKUP(O39,'CRUCE OPORTUNIDADES'!$C$10:$D$113,2,FALSE),"")</f>
        <v/>
      </c>
      <c r="Q39" s="14">
        <v>3.16</v>
      </c>
      <c r="R39" s="14" t="str">
        <f>IFERROR(VLOOKUP(Q39,'CRUCE OPORTUNIDADES'!$C$10:$D$113,2,FALSE),"")</f>
        <v/>
      </c>
      <c r="S39" s="14">
        <v>4.16</v>
      </c>
      <c r="T39" s="14" t="str">
        <f>IFERROR(VLOOKUP(S39,'CRUCE OPORTUNIDADES'!$C$10:$D$113,2,FALSE),"")</f>
        <v/>
      </c>
      <c r="U39" s="14">
        <v>5.16</v>
      </c>
      <c r="V39" s="14" t="str">
        <f>IFERROR(VLOOKUP(U39,'CRUCE OPORTUNIDADES'!$C$10:$D$113,2,FALSE),"")</f>
        <v/>
      </c>
      <c r="W39" s="14">
        <v>6.16</v>
      </c>
      <c r="X39" s="14" t="str">
        <f>IFERROR(VLOOKUP(W39,'CRUCE OPORTUNIDADES'!$C$10:$D$113,2,FALSE),"")</f>
        <v/>
      </c>
      <c r="Y39" s="14">
        <v>7.16</v>
      </c>
      <c r="Z39" s="14" t="str">
        <f>IFERROR(VLOOKUP(Y39,'CRUCE OPORTUNIDADES'!$C$10:$D$113,2,FALSE),"")</f>
        <v/>
      </c>
      <c r="AA39" s="14">
        <v>8.16</v>
      </c>
      <c r="AB39" s="14" t="str">
        <f>IFERROR(VLOOKUP(AA39,'CRUCE OPORTUNIDADES'!$C$10:$D$113,2,FALSE),"")</f>
        <v/>
      </c>
      <c r="AC39" s="14">
        <v>9.16</v>
      </c>
      <c r="AD39" s="14" t="str">
        <f>IFERROR(VLOOKUP(AC39,'CRUCE OPORTUNIDADES'!$C$10:$D$113,2,FALSE),"")</f>
        <v/>
      </c>
      <c r="AE39" s="14">
        <v>10.16</v>
      </c>
      <c r="AF39" s="14" t="str">
        <f>IFERROR(VLOOKUP(AE39,'CRUCE OPORTUNIDADES'!$C$10:$D$113,2,FALSE),"")</f>
        <v/>
      </c>
      <c r="AG39" s="14">
        <v>11.16</v>
      </c>
      <c r="AH39" s="14" t="str">
        <f>IFERROR(VLOOKUP(AG39,'CRUCE OPORTUNIDADES'!$C$10:$D$113,2,FALSE),"")</f>
        <v/>
      </c>
      <c r="AI39" s="14">
        <v>12.16</v>
      </c>
      <c r="AJ39" s="14" t="str">
        <f>IFERROR(VLOOKUP(AI39,'CRUCE OPORTUNIDADES'!$C$10:$D$113,2,FALSE),"")</f>
        <v/>
      </c>
      <c r="AK39" s="14">
        <v>13.16</v>
      </c>
      <c r="AL39" s="14" t="str">
        <f>IFERROR(VLOOKUP(AK39,'CRUCE OPORTUNIDADES'!$C$10:$D$113,2,FALSE),"")</f>
        <v/>
      </c>
      <c r="AM39" s="14">
        <v>14.16</v>
      </c>
      <c r="AN39" s="14" t="str">
        <f>IFERROR(VLOOKUP(AM39,'CRUCE OPORTUNIDADES'!$C$10:$D$113,2,FALSE),"")</f>
        <v/>
      </c>
      <c r="AO39" s="14">
        <v>15.16</v>
      </c>
      <c r="AP39" s="14" t="str">
        <f>IFERROR(VLOOKUP(AO39,'CRUCE OPORTUNIDADES'!$C$10:$D$113,2,FALSE),"")</f>
        <v/>
      </c>
      <c r="AQ39" s="14">
        <v>16.16</v>
      </c>
      <c r="AR39" s="14" t="str">
        <f>IFERROR(VLOOKUP(AQ39,'CRUCE OPORTUNIDADES'!$C$10:$D$113,2,FALSE),"")</f>
        <v/>
      </c>
      <c r="AS39" s="14">
        <v>17.16</v>
      </c>
      <c r="AT39" s="14" t="str">
        <f>IFERROR(VLOOKUP(AS39,'CRUCE OPORTUNIDADES'!$C$10:$D$113,2,FALSE),"")</f>
        <v/>
      </c>
      <c r="AU39" s="14">
        <v>18.16</v>
      </c>
      <c r="AV39" s="14" t="str">
        <f>IFERROR(VLOOKUP(AU39,'CRUCE OPORTUNIDADES'!$C$10:$D$113,2,FALSE),"")</f>
        <v/>
      </c>
      <c r="AW39" s="14">
        <v>19.16</v>
      </c>
      <c r="AX39" s="14" t="str">
        <f>IFERROR(VLOOKUP(AW39,'CRUCE OPORTUNIDADES'!$C$10:$D$113,2,FALSE),"")</f>
        <v/>
      </c>
      <c r="AY39" s="14">
        <v>20.16</v>
      </c>
      <c r="AZ39" s="14" t="str">
        <f>IFERROR(VLOOKUP(AY39,'CRUCE OPORTUNIDADES'!$C$10:$D$113,2,FALSE),"")</f>
        <v/>
      </c>
      <c r="BA39" s="14">
        <v>21.16</v>
      </c>
      <c r="BB39" s="14" t="str">
        <f>IFERROR(VLOOKUP(BA39,'CRUCE OPORTUNIDADES'!$C$10:$D$113,2,FALSE),"")</f>
        <v/>
      </c>
      <c r="BC39" s="14">
        <v>22.16</v>
      </c>
      <c r="BD39" s="14" t="str">
        <f>IFERROR(VLOOKUP(BC39,'CRUCE OPORTUNIDADES'!$C$10:$D$113,2,FALSE),"")</f>
        <v/>
      </c>
      <c r="BE39" s="14">
        <v>23.16</v>
      </c>
      <c r="BF39" s="14" t="str">
        <f>IFERROR(VLOOKUP(BE39,'CRUCE OPORTUNIDADES'!$C$10:$D$113,2,FALSE),"")</f>
        <v/>
      </c>
      <c r="BG39" s="14">
        <v>24.16</v>
      </c>
      <c r="BH39" s="14" t="str">
        <f>IFERROR(VLOOKUP(BG39,'CRUCE OPORTUNIDADES'!$C$10:$D$113,2,FALSE),"")</f>
        <v/>
      </c>
      <c r="BI39" s="14">
        <v>25.16</v>
      </c>
      <c r="BJ39" s="14" t="str">
        <f>IFERROR(VLOOKUP(BI39,'CRUCE OPORTUNIDADES'!$C$10:$D$113,2,FALSE),"")</f>
        <v/>
      </c>
    </row>
    <row r="40" spans="13:62" x14ac:dyDescent="0.3">
      <c r="N40" s="14" t="str">
        <f>IF(N41&lt;&gt;""," -O","")</f>
        <v/>
      </c>
      <c r="P40" s="14" t="str">
        <f>IF(P41&lt;&gt;""," -O","")</f>
        <v/>
      </c>
      <c r="R40" s="14" t="str">
        <f>IF(R41&lt;&gt;""," -O","")</f>
        <v/>
      </c>
      <c r="T40" s="14" t="str">
        <f>IF(T41&lt;&gt;""," -O","")</f>
        <v/>
      </c>
      <c r="V40" s="14" t="str">
        <f>IF(V41&lt;&gt;""," -O","")</f>
        <v/>
      </c>
      <c r="X40" s="14" t="str">
        <f>IF(X41&lt;&gt;""," -O","")</f>
        <v/>
      </c>
      <c r="Z40" s="14" t="str">
        <f>IF(Z41&lt;&gt;""," -O","")</f>
        <v/>
      </c>
      <c r="AB40" s="14" t="str">
        <f>IF(AB41&lt;&gt;""," -O","")</f>
        <v/>
      </c>
      <c r="AD40" s="14" t="str">
        <f>IF(AD41&lt;&gt;""," -O","")</f>
        <v/>
      </c>
      <c r="AF40" s="14" t="str">
        <f>IF(AF41&lt;&gt;""," -O","")</f>
        <v/>
      </c>
      <c r="AH40" s="14" t="str">
        <f>IF(AH41&lt;&gt;""," -O","")</f>
        <v/>
      </c>
      <c r="AJ40" s="14" t="str">
        <f>IF(AJ41&lt;&gt;""," -O","")</f>
        <v/>
      </c>
      <c r="AL40" s="14" t="str">
        <f>IF(AL41&lt;&gt;""," -O","")</f>
        <v/>
      </c>
      <c r="AN40" s="14" t="str">
        <f>IF(AN41&lt;&gt;""," -O","")</f>
        <v/>
      </c>
      <c r="AP40" s="14" t="str">
        <f>IF(AP41&lt;&gt;""," -O","")</f>
        <v/>
      </c>
      <c r="AR40" s="14" t="str">
        <f>IF(AR41&lt;&gt;""," -O","")</f>
        <v/>
      </c>
      <c r="AT40" s="14" t="str">
        <f>IF(AT41&lt;&gt;""," -O","")</f>
        <v/>
      </c>
      <c r="AV40" s="14" t="str">
        <f>IF(AV41&lt;&gt;""," -O","")</f>
        <v/>
      </c>
      <c r="AX40" s="14" t="str">
        <f>IF(AX41&lt;&gt;""," -O","")</f>
        <v/>
      </c>
      <c r="AZ40" s="14" t="str">
        <f>IF(AZ41&lt;&gt;""," -O","")</f>
        <v/>
      </c>
      <c r="BB40" s="14" t="str">
        <f>IF(BB41&lt;&gt;""," -O","")</f>
        <v/>
      </c>
      <c r="BD40" s="14" t="str">
        <f>IF(BD41&lt;&gt;""," -O","")</f>
        <v/>
      </c>
      <c r="BF40" s="14" t="str">
        <f>IF(BF41&lt;&gt;""," -O","")</f>
        <v/>
      </c>
      <c r="BH40" s="14" t="str">
        <f>IF(BH41&lt;&gt;""," -O","")</f>
        <v/>
      </c>
      <c r="BJ40" s="14" t="str">
        <f>IF(BJ41&lt;&gt;""," -O","")</f>
        <v/>
      </c>
    </row>
    <row r="41" spans="13:62" x14ac:dyDescent="0.3">
      <c r="M41" s="14">
        <v>1.17</v>
      </c>
      <c r="N41" s="14" t="str">
        <f>IFERROR(VLOOKUP(M41,'CRUCE OPORTUNIDADES'!$C$10:$D$113,2,FALSE),"")</f>
        <v/>
      </c>
      <c r="O41" s="14">
        <v>2.17</v>
      </c>
      <c r="P41" s="14" t="str">
        <f>IFERROR(VLOOKUP(O41,'CRUCE OPORTUNIDADES'!$C$10:$D$113,2,FALSE),"")</f>
        <v/>
      </c>
      <c r="Q41" s="14">
        <v>3.17</v>
      </c>
      <c r="R41" s="14" t="str">
        <f>IFERROR(VLOOKUP(Q41,'CRUCE OPORTUNIDADES'!$C$10:$D$113,2,FALSE),"")</f>
        <v/>
      </c>
      <c r="S41" s="14">
        <v>4.17</v>
      </c>
      <c r="T41" s="14" t="str">
        <f>IFERROR(VLOOKUP(S41,'CRUCE OPORTUNIDADES'!$C$10:$D$113,2,FALSE),"")</f>
        <v/>
      </c>
      <c r="U41" s="14">
        <v>5.17</v>
      </c>
      <c r="V41" s="14" t="str">
        <f>IFERROR(VLOOKUP(U41,'CRUCE OPORTUNIDADES'!$C$10:$D$113,2,FALSE),"")</f>
        <v/>
      </c>
      <c r="W41" s="14">
        <v>6.17</v>
      </c>
      <c r="X41" s="14" t="str">
        <f>IFERROR(VLOOKUP(W41,'CRUCE OPORTUNIDADES'!$C$10:$D$113,2,FALSE),"")</f>
        <v/>
      </c>
      <c r="Y41" s="14">
        <v>7.17</v>
      </c>
      <c r="Z41" s="14" t="str">
        <f>IFERROR(VLOOKUP(Y41,'CRUCE OPORTUNIDADES'!$C$10:$D$113,2,FALSE),"")</f>
        <v/>
      </c>
      <c r="AA41" s="14">
        <v>8.17</v>
      </c>
      <c r="AB41" s="14" t="str">
        <f>IFERROR(VLOOKUP(AA41,'CRUCE OPORTUNIDADES'!$C$10:$D$113,2,FALSE),"")</f>
        <v/>
      </c>
      <c r="AC41" s="14">
        <v>9.17</v>
      </c>
      <c r="AD41" s="14" t="str">
        <f>IFERROR(VLOOKUP(AC41,'CRUCE OPORTUNIDADES'!$C$10:$D$113,2,FALSE),"")</f>
        <v/>
      </c>
      <c r="AE41" s="14">
        <v>10.17</v>
      </c>
      <c r="AF41" s="14" t="str">
        <f>IFERROR(VLOOKUP(AE41,'CRUCE OPORTUNIDADES'!$C$10:$D$113,2,FALSE),"")</f>
        <v/>
      </c>
      <c r="AG41" s="14">
        <v>11.17</v>
      </c>
      <c r="AH41" s="14" t="str">
        <f>IFERROR(VLOOKUP(AG41,'CRUCE OPORTUNIDADES'!$C$10:$D$113,2,FALSE),"")</f>
        <v/>
      </c>
      <c r="AI41" s="14">
        <v>12.17</v>
      </c>
      <c r="AJ41" s="14" t="str">
        <f>IFERROR(VLOOKUP(AI41,'CRUCE OPORTUNIDADES'!$C$10:$D$113,2,FALSE),"")</f>
        <v/>
      </c>
      <c r="AK41" s="14">
        <v>13.17</v>
      </c>
      <c r="AL41" s="14" t="str">
        <f>IFERROR(VLOOKUP(AK41,'CRUCE OPORTUNIDADES'!$C$10:$D$113,2,FALSE),"")</f>
        <v/>
      </c>
      <c r="AM41" s="14">
        <v>14.17</v>
      </c>
      <c r="AN41" s="14" t="str">
        <f>IFERROR(VLOOKUP(AM41,'CRUCE OPORTUNIDADES'!$C$10:$D$113,2,FALSE),"")</f>
        <v/>
      </c>
      <c r="AO41" s="14">
        <v>15.17</v>
      </c>
      <c r="AP41" s="14" t="str">
        <f>IFERROR(VLOOKUP(AO41,'CRUCE OPORTUNIDADES'!$C$10:$D$113,2,FALSE),"")</f>
        <v/>
      </c>
      <c r="AQ41" s="14">
        <v>16.170000000000002</v>
      </c>
      <c r="AR41" s="14" t="str">
        <f>IFERROR(VLOOKUP(AQ41,'CRUCE OPORTUNIDADES'!$C$10:$D$113,2,FALSE),"")</f>
        <v/>
      </c>
      <c r="AS41" s="14">
        <v>17.170000000000002</v>
      </c>
      <c r="AT41" s="14" t="str">
        <f>IFERROR(VLOOKUP(AS41,'CRUCE OPORTUNIDADES'!$C$10:$D$113,2,FALSE),"")</f>
        <v/>
      </c>
      <c r="AU41" s="14">
        <v>18.170000000000002</v>
      </c>
      <c r="AV41" s="14" t="str">
        <f>IFERROR(VLOOKUP(AU41,'CRUCE OPORTUNIDADES'!$C$10:$D$113,2,FALSE),"")</f>
        <v/>
      </c>
      <c r="AW41" s="14">
        <v>19.170000000000002</v>
      </c>
      <c r="AX41" s="14" t="str">
        <f>IFERROR(VLOOKUP(AW41,'CRUCE OPORTUNIDADES'!$C$10:$D$113,2,FALSE),"")</f>
        <v/>
      </c>
      <c r="AY41" s="14">
        <v>20.170000000000002</v>
      </c>
      <c r="AZ41" s="14" t="str">
        <f>IFERROR(VLOOKUP(AY41,'CRUCE OPORTUNIDADES'!$C$10:$D$113,2,FALSE),"")</f>
        <v/>
      </c>
      <c r="BA41" s="14">
        <v>21.17</v>
      </c>
      <c r="BB41" s="14" t="str">
        <f>IFERROR(VLOOKUP(BA41,'CRUCE OPORTUNIDADES'!$C$10:$D$113,2,FALSE),"")</f>
        <v/>
      </c>
      <c r="BC41" s="14">
        <v>22.17</v>
      </c>
      <c r="BD41" s="14" t="str">
        <f>IFERROR(VLOOKUP(BC41,'CRUCE OPORTUNIDADES'!$C$10:$D$113,2,FALSE),"")</f>
        <v/>
      </c>
      <c r="BE41" s="14">
        <v>23.17</v>
      </c>
      <c r="BF41" s="14" t="str">
        <f>IFERROR(VLOOKUP(BE41,'CRUCE OPORTUNIDADES'!$C$10:$D$113,2,FALSE),"")</f>
        <v/>
      </c>
      <c r="BG41" s="14">
        <v>24.17</v>
      </c>
      <c r="BH41" s="14" t="str">
        <f>IFERROR(VLOOKUP(BG41,'CRUCE OPORTUNIDADES'!$C$10:$D$113,2,FALSE),"")</f>
        <v/>
      </c>
      <c r="BI41" s="14">
        <v>25.17</v>
      </c>
      <c r="BJ41" s="14" t="str">
        <f>IFERROR(VLOOKUP(BI41,'CRUCE OPORTUNIDADES'!$C$10:$D$113,2,FALSE),"")</f>
        <v/>
      </c>
    </row>
    <row r="42" spans="13:62" x14ac:dyDescent="0.3">
      <c r="N42" s="14" t="str">
        <f>IF(N43&lt;&gt;""," -O","")</f>
        <v/>
      </c>
      <c r="P42" s="14" t="str">
        <f>IF(P43&lt;&gt;""," -O","")</f>
        <v/>
      </c>
      <c r="R42" s="14" t="str">
        <f>IF(R43&lt;&gt;""," -O","")</f>
        <v/>
      </c>
      <c r="T42" s="14" t="str">
        <f>IF(T43&lt;&gt;""," -O","")</f>
        <v/>
      </c>
      <c r="V42" s="14" t="str">
        <f>IF(V43&lt;&gt;""," -O","")</f>
        <v/>
      </c>
      <c r="X42" s="14" t="str">
        <f>IF(X43&lt;&gt;""," -O","")</f>
        <v/>
      </c>
      <c r="Z42" s="14" t="str">
        <f>IF(Z43&lt;&gt;""," -O","")</f>
        <v/>
      </c>
      <c r="AB42" s="14" t="str">
        <f>IF(AB43&lt;&gt;""," -O","")</f>
        <v/>
      </c>
      <c r="AD42" s="14" t="str">
        <f>IF(AD43&lt;&gt;""," -O","")</f>
        <v/>
      </c>
      <c r="AF42" s="14" t="str">
        <f>IF(AF43&lt;&gt;""," -O","")</f>
        <v/>
      </c>
      <c r="AH42" s="14" t="str">
        <f>IF(AH43&lt;&gt;""," -O","")</f>
        <v/>
      </c>
      <c r="AJ42" s="14" t="str">
        <f>IF(AJ43&lt;&gt;""," -O","")</f>
        <v/>
      </c>
      <c r="AL42" s="14" t="str">
        <f>IF(AL43&lt;&gt;""," -O","")</f>
        <v/>
      </c>
      <c r="AN42" s="14" t="str">
        <f>IF(AN43&lt;&gt;""," -O","")</f>
        <v/>
      </c>
      <c r="AP42" s="14" t="str">
        <f>IF(AP43&lt;&gt;""," -O","")</f>
        <v/>
      </c>
      <c r="AR42" s="14" t="str">
        <f>IF(AR43&lt;&gt;""," -O","")</f>
        <v/>
      </c>
      <c r="AT42" s="14" t="str">
        <f>IF(AT43&lt;&gt;""," -O","")</f>
        <v/>
      </c>
      <c r="AV42" s="14" t="str">
        <f>IF(AV43&lt;&gt;""," -O","")</f>
        <v/>
      </c>
      <c r="AX42" s="14" t="str">
        <f>IF(AX43&lt;&gt;""," -O","")</f>
        <v/>
      </c>
      <c r="AZ42" s="14" t="str">
        <f>IF(AZ43&lt;&gt;""," -O","")</f>
        <v/>
      </c>
      <c r="BB42" s="14" t="str">
        <f>IF(BB43&lt;&gt;""," -O","")</f>
        <v/>
      </c>
      <c r="BD42" s="14" t="str">
        <f>IF(BD43&lt;&gt;""," -O","")</f>
        <v/>
      </c>
      <c r="BF42" s="14" t="str">
        <f>IF(BF43&lt;&gt;""," -O","")</f>
        <v/>
      </c>
      <c r="BH42" s="14" t="str">
        <f>IF(BH43&lt;&gt;""," -O","")</f>
        <v/>
      </c>
      <c r="BJ42" s="14" t="str">
        <f>IF(BJ43&lt;&gt;""," -O","")</f>
        <v/>
      </c>
    </row>
    <row r="43" spans="13:62" x14ac:dyDescent="0.3">
      <c r="M43" s="14">
        <v>1.18</v>
      </c>
      <c r="N43" s="14" t="str">
        <f>IFERROR(VLOOKUP(M43,'CRUCE OPORTUNIDADES'!$C$10:$D$113,2,FALSE),"")</f>
        <v/>
      </c>
      <c r="O43" s="14">
        <v>2.1800000000000002</v>
      </c>
      <c r="P43" s="14" t="str">
        <f>IFERROR(VLOOKUP(O43,'CRUCE OPORTUNIDADES'!$C$10:$D$113,2,FALSE),"")</f>
        <v/>
      </c>
      <c r="Q43" s="14">
        <v>3.18</v>
      </c>
      <c r="R43" s="14" t="str">
        <f>IFERROR(VLOOKUP(Q43,'CRUCE OPORTUNIDADES'!$C$10:$D$113,2,FALSE),"")</f>
        <v/>
      </c>
      <c r="S43" s="14">
        <v>4.18</v>
      </c>
      <c r="T43" s="14" t="str">
        <f>IFERROR(VLOOKUP(S43,'CRUCE OPORTUNIDADES'!$C$10:$D$113,2,FALSE),"")</f>
        <v/>
      </c>
      <c r="U43" s="14">
        <v>5.18</v>
      </c>
      <c r="V43" s="14" t="str">
        <f>IFERROR(VLOOKUP(U43,'CRUCE OPORTUNIDADES'!$C$10:$D$113,2,FALSE),"")</f>
        <v/>
      </c>
      <c r="W43" s="14">
        <v>6.18</v>
      </c>
      <c r="X43" s="14" t="str">
        <f>IFERROR(VLOOKUP(W43,'CRUCE OPORTUNIDADES'!$C$10:$D$113,2,FALSE),"")</f>
        <v/>
      </c>
      <c r="Y43" s="14">
        <v>7.18</v>
      </c>
      <c r="Z43" s="14" t="str">
        <f>IFERROR(VLOOKUP(Y43,'CRUCE OPORTUNIDADES'!$C$10:$D$113,2,FALSE),"")</f>
        <v/>
      </c>
      <c r="AA43" s="14">
        <v>8.18</v>
      </c>
      <c r="AB43" s="14" t="str">
        <f>IFERROR(VLOOKUP(AA43,'CRUCE OPORTUNIDADES'!$C$10:$D$113,2,FALSE),"")</f>
        <v/>
      </c>
      <c r="AC43" s="14">
        <v>9.18</v>
      </c>
      <c r="AD43" s="14" t="str">
        <f>IFERROR(VLOOKUP(AC43,'CRUCE OPORTUNIDADES'!$C$10:$D$113,2,FALSE),"")</f>
        <v/>
      </c>
      <c r="AE43" s="14">
        <v>10.18</v>
      </c>
      <c r="AF43" s="14" t="str">
        <f>IFERROR(VLOOKUP(AE43,'CRUCE OPORTUNIDADES'!$C$10:$D$113,2,FALSE),"")</f>
        <v/>
      </c>
      <c r="AG43" s="14">
        <v>11.18</v>
      </c>
      <c r="AH43" s="14" t="str">
        <f>IFERROR(VLOOKUP(AG43,'CRUCE OPORTUNIDADES'!$C$10:$D$113,2,FALSE),"")</f>
        <v/>
      </c>
      <c r="AI43" s="14">
        <v>12.18</v>
      </c>
      <c r="AJ43" s="14" t="str">
        <f>IFERROR(VLOOKUP(AI43,'CRUCE OPORTUNIDADES'!$C$10:$D$113,2,FALSE),"")</f>
        <v/>
      </c>
      <c r="AK43" s="14">
        <v>13.18</v>
      </c>
      <c r="AL43" s="14" t="str">
        <f>IFERROR(VLOOKUP(AK43,'CRUCE OPORTUNIDADES'!$C$10:$D$113,2,FALSE),"")</f>
        <v/>
      </c>
      <c r="AM43" s="14">
        <v>14.18</v>
      </c>
      <c r="AN43" s="14" t="str">
        <f>IFERROR(VLOOKUP(AM43,'CRUCE OPORTUNIDADES'!$C$10:$D$113,2,FALSE),"")</f>
        <v/>
      </c>
      <c r="AO43" s="14">
        <v>15.18</v>
      </c>
      <c r="AP43" s="14" t="str">
        <f>IFERROR(VLOOKUP(AO43,'CRUCE OPORTUNIDADES'!$C$10:$D$113,2,FALSE),"")</f>
        <v/>
      </c>
      <c r="AQ43" s="14">
        <v>16.18</v>
      </c>
      <c r="AR43" s="14" t="str">
        <f>IFERROR(VLOOKUP(AQ43,'CRUCE OPORTUNIDADES'!$C$10:$D$113,2,FALSE),"")</f>
        <v/>
      </c>
      <c r="AS43" s="14">
        <v>17.18</v>
      </c>
      <c r="AT43" s="14" t="str">
        <f>IFERROR(VLOOKUP(AS43,'CRUCE OPORTUNIDADES'!$C$10:$D$113,2,FALSE),"")</f>
        <v/>
      </c>
      <c r="AU43" s="14">
        <v>18.18</v>
      </c>
      <c r="AV43" s="14" t="str">
        <f>IFERROR(VLOOKUP(AU43,'CRUCE OPORTUNIDADES'!$C$10:$D$113,2,FALSE),"")</f>
        <v/>
      </c>
      <c r="AW43" s="14">
        <v>19.18</v>
      </c>
      <c r="AX43" s="14" t="str">
        <f>IFERROR(VLOOKUP(AW43,'CRUCE OPORTUNIDADES'!$C$10:$D$113,2,FALSE),"")</f>
        <v/>
      </c>
      <c r="AY43" s="14">
        <v>20.18</v>
      </c>
      <c r="AZ43" s="14" t="str">
        <f>IFERROR(VLOOKUP(AY43,'CRUCE OPORTUNIDADES'!$C$10:$D$113,2,FALSE),"")</f>
        <v/>
      </c>
      <c r="BA43" s="14">
        <v>21.18</v>
      </c>
      <c r="BB43" s="14" t="str">
        <f>IFERROR(VLOOKUP(BA43,'CRUCE OPORTUNIDADES'!$C$10:$D$113,2,FALSE),"")</f>
        <v/>
      </c>
      <c r="BC43" s="14">
        <v>22.18</v>
      </c>
      <c r="BD43" s="14" t="str">
        <f>IFERROR(VLOOKUP(BC43,'CRUCE OPORTUNIDADES'!$C$10:$D$113,2,FALSE),"")</f>
        <v/>
      </c>
      <c r="BE43" s="14">
        <v>23.18</v>
      </c>
      <c r="BF43" s="14" t="str">
        <f>IFERROR(VLOOKUP(BE43,'CRUCE OPORTUNIDADES'!$C$10:$D$113,2,FALSE),"")</f>
        <v/>
      </c>
      <c r="BG43" s="14">
        <v>24.18</v>
      </c>
      <c r="BH43" s="14" t="str">
        <f>IFERROR(VLOOKUP(BG43,'CRUCE OPORTUNIDADES'!$C$10:$D$113,2,FALSE),"")</f>
        <v/>
      </c>
      <c r="BI43" s="14">
        <v>25.18</v>
      </c>
      <c r="BJ43" s="14" t="str">
        <f>IFERROR(VLOOKUP(BI43,'CRUCE OPORTUNIDADES'!$C$10:$D$113,2,FALSE),"")</f>
        <v/>
      </c>
    </row>
    <row r="44" spans="13:62" x14ac:dyDescent="0.3">
      <c r="N44" s="14" t="str">
        <f>IF(N45&lt;&gt;""," -O","")</f>
        <v/>
      </c>
      <c r="P44" s="14" t="str">
        <f>IF(P45&lt;&gt;""," -O","")</f>
        <v/>
      </c>
      <c r="R44" s="14" t="str">
        <f>IF(R45&lt;&gt;""," -O","")</f>
        <v/>
      </c>
      <c r="T44" s="14" t="str">
        <f>IF(T45&lt;&gt;""," -O","")</f>
        <v/>
      </c>
      <c r="V44" s="14" t="str">
        <f>IF(V45&lt;&gt;""," -O","")</f>
        <v/>
      </c>
      <c r="X44" s="14" t="str">
        <f>IF(X45&lt;&gt;""," -O","")</f>
        <v/>
      </c>
      <c r="Z44" s="14" t="str">
        <f>IF(Z45&lt;&gt;""," -O","")</f>
        <v/>
      </c>
      <c r="AB44" s="14" t="str">
        <f>IF(AB45&lt;&gt;""," -O","")</f>
        <v/>
      </c>
      <c r="AD44" s="14" t="str">
        <f>IF(AD45&lt;&gt;""," -O","")</f>
        <v/>
      </c>
      <c r="AF44" s="14" t="str">
        <f>IF(AF45&lt;&gt;""," -O","")</f>
        <v/>
      </c>
      <c r="AH44" s="14" t="str">
        <f>IF(AH45&lt;&gt;""," -O","")</f>
        <v/>
      </c>
      <c r="AJ44" s="14" t="str">
        <f>IF(AJ45&lt;&gt;""," -O","")</f>
        <v/>
      </c>
      <c r="AL44" s="14" t="str">
        <f>IF(AL45&lt;&gt;""," -O","")</f>
        <v/>
      </c>
      <c r="AN44" s="14" t="str">
        <f>IF(AN45&lt;&gt;""," -O","")</f>
        <v/>
      </c>
      <c r="AP44" s="14" t="str">
        <f>IF(AP45&lt;&gt;""," -O","")</f>
        <v/>
      </c>
      <c r="AR44" s="14" t="str">
        <f>IF(AR45&lt;&gt;""," -O","")</f>
        <v/>
      </c>
      <c r="AT44" s="14" t="str">
        <f>IF(AT45&lt;&gt;""," -O","")</f>
        <v/>
      </c>
      <c r="AV44" s="14" t="str">
        <f>IF(AV45&lt;&gt;""," -O","")</f>
        <v/>
      </c>
      <c r="AX44" s="14" t="str">
        <f>IF(AX45&lt;&gt;""," -O","")</f>
        <v/>
      </c>
      <c r="AZ44" s="14" t="str">
        <f>IF(AZ45&lt;&gt;""," -O","")</f>
        <v/>
      </c>
      <c r="BB44" s="14" t="str">
        <f>IF(BB45&lt;&gt;""," -O","")</f>
        <v/>
      </c>
      <c r="BD44" s="14" t="str">
        <f>IF(BD45&lt;&gt;""," -O","")</f>
        <v/>
      </c>
      <c r="BF44" s="14" t="str">
        <f>IF(BF45&lt;&gt;""," -O","")</f>
        <v/>
      </c>
      <c r="BH44" s="14" t="str">
        <f>IF(BH45&lt;&gt;""," -O","")</f>
        <v/>
      </c>
      <c r="BJ44" s="14" t="str">
        <f>IF(BJ45&lt;&gt;""," -O","")</f>
        <v/>
      </c>
    </row>
    <row r="45" spans="13:62" x14ac:dyDescent="0.3">
      <c r="M45" s="14">
        <v>1.19</v>
      </c>
      <c r="N45" s="14" t="str">
        <f>IFERROR(VLOOKUP(M45,'CRUCE OPORTUNIDADES'!$C$10:$D$113,2,FALSE),"")</f>
        <v/>
      </c>
      <c r="O45" s="14">
        <v>2.19</v>
      </c>
      <c r="P45" s="14" t="str">
        <f>IFERROR(VLOOKUP(O45,'CRUCE OPORTUNIDADES'!$C$10:$D$113,2,FALSE),"")</f>
        <v/>
      </c>
      <c r="Q45" s="14">
        <v>3.19</v>
      </c>
      <c r="R45" s="14" t="str">
        <f>IFERROR(VLOOKUP(Q45,'CRUCE OPORTUNIDADES'!$C$10:$D$113,2,FALSE),"")</f>
        <v/>
      </c>
      <c r="S45" s="14">
        <v>4.1900000000000004</v>
      </c>
      <c r="T45" s="14" t="str">
        <f>IFERROR(VLOOKUP(S45,'CRUCE OPORTUNIDADES'!$C$10:$D$113,2,FALSE),"")</f>
        <v/>
      </c>
      <c r="U45" s="14">
        <v>5.19</v>
      </c>
      <c r="V45" s="14" t="str">
        <f>IFERROR(VLOOKUP(U45,'CRUCE OPORTUNIDADES'!$C$10:$D$113,2,FALSE),"")</f>
        <v/>
      </c>
      <c r="W45" s="14">
        <v>6.19</v>
      </c>
      <c r="X45" s="14" t="str">
        <f>IFERROR(VLOOKUP(W45,'CRUCE OPORTUNIDADES'!$C$10:$D$113,2,FALSE),"")</f>
        <v/>
      </c>
      <c r="Y45" s="14">
        <v>7.19</v>
      </c>
      <c r="Z45" s="14" t="str">
        <f>IFERROR(VLOOKUP(Y45,'CRUCE OPORTUNIDADES'!$C$10:$D$113,2,FALSE),"")</f>
        <v/>
      </c>
      <c r="AA45" s="14">
        <v>8.19</v>
      </c>
      <c r="AB45" s="14" t="str">
        <f>IFERROR(VLOOKUP(AA45,'CRUCE OPORTUNIDADES'!$C$10:$D$113,2,FALSE),"")</f>
        <v/>
      </c>
      <c r="AC45" s="14">
        <v>9.19</v>
      </c>
      <c r="AD45" s="14" t="str">
        <f>IFERROR(VLOOKUP(AC45,'CRUCE OPORTUNIDADES'!$C$10:$D$113,2,FALSE),"")</f>
        <v/>
      </c>
      <c r="AE45" s="14">
        <v>10.19</v>
      </c>
      <c r="AF45" s="14" t="str">
        <f>IFERROR(VLOOKUP(AE45,'CRUCE OPORTUNIDADES'!$C$10:$D$113,2,FALSE),"")</f>
        <v/>
      </c>
      <c r="AG45" s="14">
        <v>11.19</v>
      </c>
      <c r="AH45" s="14" t="str">
        <f>IFERROR(VLOOKUP(AG45,'CRUCE OPORTUNIDADES'!$C$10:$D$113,2,FALSE),"")</f>
        <v/>
      </c>
      <c r="AI45" s="14">
        <v>12.19</v>
      </c>
      <c r="AJ45" s="14" t="str">
        <f>IFERROR(VLOOKUP(AI45,'CRUCE OPORTUNIDADES'!$C$10:$D$113,2,FALSE),"")</f>
        <v/>
      </c>
      <c r="AK45" s="14">
        <v>13.19</v>
      </c>
      <c r="AL45" s="14" t="str">
        <f>IFERROR(VLOOKUP(AK45,'CRUCE OPORTUNIDADES'!$C$10:$D$113,2,FALSE),"")</f>
        <v/>
      </c>
      <c r="AM45" s="14">
        <v>14.19</v>
      </c>
      <c r="AN45" s="14" t="str">
        <f>IFERROR(VLOOKUP(AM45,'CRUCE OPORTUNIDADES'!$C$10:$D$113,2,FALSE),"")</f>
        <v/>
      </c>
      <c r="AO45" s="14">
        <v>15.19</v>
      </c>
      <c r="AP45" s="14" t="str">
        <f>IFERROR(VLOOKUP(AO45,'CRUCE OPORTUNIDADES'!$C$10:$D$113,2,FALSE),"")</f>
        <v/>
      </c>
      <c r="AQ45" s="14">
        <v>16.190000000000001</v>
      </c>
      <c r="AR45" s="14" t="str">
        <f>IFERROR(VLOOKUP(AQ45,'CRUCE OPORTUNIDADES'!$C$10:$D$113,2,FALSE),"")</f>
        <v/>
      </c>
      <c r="AS45" s="14">
        <v>17.190000000000001</v>
      </c>
      <c r="AT45" s="14" t="str">
        <f>IFERROR(VLOOKUP(AS45,'CRUCE OPORTUNIDADES'!$C$10:$D$113,2,FALSE),"")</f>
        <v/>
      </c>
      <c r="AU45" s="14">
        <v>18.190000000000001</v>
      </c>
      <c r="AV45" s="14" t="str">
        <f>IFERROR(VLOOKUP(AU45,'CRUCE OPORTUNIDADES'!$C$10:$D$113,2,FALSE),"")</f>
        <v/>
      </c>
      <c r="AW45" s="14">
        <v>19.190000000000001</v>
      </c>
      <c r="AX45" s="14" t="str">
        <f>IFERROR(VLOOKUP(AW45,'CRUCE OPORTUNIDADES'!$C$10:$D$113,2,FALSE),"")</f>
        <v/>
      </c>
      <c r="AY45" s="14">
        <v>20.190000000000001</v>
      </c>
      <c r="AZ45" s="14" t="str">
        <f>IFERROR(VLOOKUP(AY45,'CRUCE OPORTUNIDADES'!$C$10:$D$113,2,FALSE),"")</f>
        <v/>
      </c>
      <c r="BA45" s="14">
        <v>21.19</v>
      </c>
      <c r="BB45" s="14" t="str">
        <f>IFERROR(VLOOKUP(BA45,'CRUCE OPORTUNIDADES'!$C$10:$D$113,2,FALSE),"")</f>
        <v/>
      </c>
      <c r="BC45" s="14">
        <v>22.19</v>
      </c>
      <c r="BD45" s="14" t="str">
        <f>IFERROR(VLOOKUP(BC45,'CRUCE OPORTUNIDADES'!$C$10:$D$113,2,FALSE),"")</f>
        <v/>
      </c>
      <c r="BE45" s="14">
        <v>23.19</v>
      </c>
      <c r="BF45" s="14" t="str">
        <f>IFERROR(VLOOKUP(BE45,'CRUCE OPORTUNIDADES'!$C$10:$D$113,2,FALSE),"")</f>
        <v/>
      </c>
      <c r="BG45" s="14">
        <v>24.19</v>
      </c>
      <c r="BH45" s="14" t="str">
        <f>IFERROR(VLOOKUP(BG45,'CRUCE OPORTUNIDADES'!$C$10:$D$113,2,FALSE),"")</f>
        <v/>
      </c>
      <c r="BI45" s="14">
        <v>25.19</v>
      </c>
      <c r="BJ45" s="14" t="str">
        <f>IFERROR(VLOOKUP(BI45,'CRUCE OPORTUNIDADES'!$C$10:$D$113,2,FALSE),"")</f>
        <v/>
      </c>
    </row>
    <row r="46" spans="13:62" x14ac:dyDescent="0.3">
      <c r="N46" s="14" t="str">
        <f>IF(N47&lt;&gt;""," -O","")</f>
        <v/>
      </c>
      <c r="P46" s="14" t="str">
        <f>IF(P47&lt;&gt;""," -O","")</f>
        <v/>
      </c>
      <c r="R46" s="14" t="str">
        <f>IF(R47&lt;&gt;""," -O","")</f>
        <v/>
      </c>
      <c r="T46" s="14" t="str">
        <f>IF(T47&lt;&gt;""," -O","")</f>
        <v/>
      </c>
      <c r="V46" s="14" t="str">
        <f>IF(V47&lt;&gt;""," -O","")</f>
        <v/>
      </c>
      <c r="X46" s="14" t="str">
        <f>IF(X47&lt;&gt;""," -O","")</f>
        <v/>
      </c>
      <c r="Z46" s="14" t="str">
        <f>IF(Z47&lt;&gt;""," -O","")</f>
        <v/>
      </c>
      <c r="AB46" s="14" t="str">
        <f>IF(AB47&lt;&gt;""," -O","")</f>
        <v/>
      </c>
      <c r="AD46" s="14" t="str">
        <f>IF(AD47&lt;&gt;""," -O","")</f>
        <v/>
      </c>
      <c r="AF46" s="14" t="str">
        <f>IF(AF47&lt;&gt;""," -O","")</f>
        <v/>
      </c>
      <c r="AH46" s="14" t="str">
        <f>IF(AH47&lt;&gt;""," -O","")</f>
        <v/>
      </c>
      <c r="AJ46" s="14" t="str">
        <f>IF(AJ47&lt;&gt;""," -O","")</f>
        <v/>
      </c>
      <c r="AL46" s="14" t="str">
        <f>IF(AL47&lt;&gt;""," -O","")</f>
        <v/>
      </c>
      <c r="AN46" s="14" t="str">
        <f>IF(AN47&lt;&gt;""," -O","")</f>
        <v/>
      </c>
      <c r="AP46" s="14" t="str">
        <f>IF(AP47&lt;&gt;""," -O","")</f>
        <v/>
      </c>
      <c r="AR46" s="14" t="str">
        <f>IF(AR47&lt;&gt;""," -O","")</f>
        <v/>
      </c>
      <c r="AT46" s="14" t="str">
        <f>IF(AT47&lt;&gt;""," -O","")</f>
        <v/>
      </c>
      <c r="AV46" s="14" t="str">
        <f>IF(AV47&lt;&gt;""," -O","")</f>
        <v/>
      </c>
      <c r="AX46" s="14" t="str">
        <f>IF(AX47&lt;&gt;""," -O","")</f>
        <v/>
      </c>
      <c r="AZ46" s="14" t="str">
        <f>IF(AZ47&lt;&gt;""," -O","")</f>
        <v/>
      </c>
      <c r="BB46" s="14" t="str">
        <f>IF(BB47&lt;&gt;""," -O","")</f>
        <v/>
      </c>
      <c r="BD46" s="14" t="str">
        <f>IF(BD47&lt;&gt;""," -O","")</f>
        <v/>
      </c>
      <c r="BF46" s="14" t="str">
        <f>IF(BF47&lt;&gt;""," -O","")</f>
        <v/>
      </c>
      <c r="BH46" s="14" t="str">
        <f>IF(BH47&lt;&gt;""," -O","")</f>
        <v/>
      </c>
      <c r="BJ46" s="14" t="str">
        <f>IF(BJ47&lt;&gt;""," -O","")</f>
        <v/>
      </c>
    </row>
    <row r="47" spans="13:62" x14ac:dyDescent="0.3">
      <c r="M47" s="14">
        <v>1.2</v>
      </c>
      <c r="N47" s="14" t="str">
        <f>IFERROR(VLOOKUP(M47,'CRUCE OPORTUNIDADES'!$C$10:$D$113,2,FALSE),"")</f>
        <v/>
      </c>
      <c r="O47" s="14">
        <v>2.2000000000000002</v>
      </c>
      <c r="P47" s="14" t="str">
        <f>IFERROR(VLOOKUP(O47,'CRUCE OPORTUNIDADES'!$C$10:$D$113,2,FALSE),"")</f>
        <v/>
      </c>
      <c r="Q47" s="14">
        <v>3.2</v>
      </c>
      <c r="R47" s="14" t="str">
        <f>IFERROR(VLOOKUP(Q47,'CRUCE OPORTUNIDADES'!$C$10:$D$113,2,FALSE),"")</f>
        <v/>
      </c>
      <c r="S47" s="14">
        <v>4.2</v>
      </c>
      <c r="T47" s="14" t="str">
        <f>IFERROR(VLOOKUP(S47,'CRUCE OPORTUNIDADES'!$C$10:$D$113,2,FALSE),"")</f>
        <v/>
      </c>
      <c r="U47" s="14">
        <v>5.2</v>
      </c>
      <c r="V47" s="14" t="str">
        <f>IFERROR(VLOOKUP(U47,'CRUCE OPORTUNIDADES'!$C$10:$D$113,2,FALSE),"")</f>
        <v/>
      </c>
      <c r="W47" s="14">
        <v>6.2</v>
      </c>
      <c r="X47" s="14" t="str">
        <f>IFERROR(VLOOKUP(W47,'CRUCE OPORTUNIDADES'!$C$10:$D$113,2,FALSE),"")</f>
        <v/>
      </c>
      <c r="Y47" s="14">
        <v>7.2</v>
      </c>
      <c r="Z47" s="14" t="str">
        <f>IFERROR(VLOOKUP(Y47,'CRUCE OPORTUNIDADES'!$C$10:$D$113,2,FALSE),"")</f>
        <v/>
      </c>
      <c r="AA47" s="14">
        <v>8.1999999999999993</v>
      </c>
      <c r="AB47" s="14" t="str">
        <f>IFERROR(VLOOKUP(AA47,'CRUCE OPORTUNIDADES'!$C$10:$D$113,2,FALSE),"")</f>
        <v/>
      </c>
      <c r="AC47" s="14">
        <v>9.1999999999999993</v>
      </c>
      <c r="AD47" s="14" t="str">
        <f>IFERROR(VLOOKUP(AC47,'CRUCE OPORTUNIDADES'!$C$10:$D$113,2,FALSE),"")</f>
        <v/>
      </c>
      <c r="AE47" s="14">
        <v>10.199999999999999</v>
      </c>
      <c r="AF47" s="14" t="str">
        <f>IFERROR(VLOOKUP(AE47,'CRUCE OPORTUNIDADES'!$C$10:$D$113,2,FALSE),"")</f>
        <v/>
      </c>
      <c r="AG47" s="14">
        <v>11.2</v>
      </c>
      <c r="AH47" s="14" t="str">
        <f>IFERROR(VLOOKUP(AG47,'CRUCE OPORTUNIDADES'!$C$10:$D$113,2,FALSE),"")</f>
        <v/>
      </c>
      <c r="AI47" s="14">
        <v>12.2</v>
      </c>
      <c r="AJ47" s="14" t="str">
        <f>IFERROR(VLOOKUP(AI47,'CRUCE OPORTUNIDADES'!$C$10:$D$113,2,FALSE),"")</f>
        <v/>
      </c>
      <c r="AK47" s="14">
        <v>13.2</v>
      </c>
      <c r="AL47" s="14" t="str">
        <f>IFERROR(VLOOKUP(AK47,'CRUCE OPORTUNIDADES'!$C$10:$D$113,2,FALSE),"")</f>
        <v/>
      </c>
      <c r="AM47" s="14">
        <v>14.2</v>
      </c>
      <c r="AN47" s="14" t="str">
        <f>IFERROR(VLOOKUP(AM47,'CRUCE OPORTUNIDADES'!$C$10:$D$113,2,FALSE),"")</f>
        <v/>
      </c>
      <c r="AO47" s="14">
        <v>15.2</v>
      </c>
      <c r="AP47" s="14" t="str">
        <f>IFERROR(VLOOKUP(AO47,'CRUCE OPORTUNIDADES'!$C$10:$D$113,2,FALSE),"")</f>
        <v/>
      </c>
      <c r="AQ47" s="14">
        <v>16.2</v>
      </c>
      <c r="AR47" s="14" t="str">
        <f>IFERROR(VLOOKUP(AQ47,'CRUCE OPORTUNIDADES'!$C$10:$D$113,2,FALSE),"")</f>
        <v/>
      </c>
      <c r="AS47" s="14">
        <v>17.2</v>
      </c>
      <c r="AT47" s="14" t="str">
        <f>IFERROR(VLOOKUP(AS47,'CRUCE OPORTUNIDADES'!$C$10:$D$113,2,FALSE),"")</f>
        <v/>
      </c>
      <c r="AU47" s="14">
        <v>18.2</v>
      </c>
      <c r="AV47" s="14" t="str">
        <f>IFERROR(VLOOKUP(AU47,'CRUCE OPORTUNIDADES'!$C$10:$D$113,2,FALSE),"")</f>
        <v/>
      </c>
      <c r="AW47" s="14">
        <v>19.2</v>
      </c>
      <c r="AX47" s="14" t="str">
        <f>IFERROR(VLOOKUP(AW47,'CRUCE OPORTUNIDADES'!$C$10:$D$113,2,FALSE),"")</f>
        <v/>
      </c>
      <c r="AY47" s="14">
        <v>20.2</v>
      </c>
      <c r="AZ47" s="14" t="str">
        <f>IFERROR(VLOOKUP(AY47,'CRUCE OPORTUNIDADES'!$C$10:$D$113,2,FALSE),"")</f>
        <v/>
      </c>
      <c r="BA47" s="14">
        <v>21.2</v>
      </c>
      <c r="BB47" s="14" t="str">
        <f>IFERROR(VLOOKUP(BA47,'CRUCE OPORTUNIDADES'!$C$10:$D$113,2,FALSE),"")</f>
        <v/>
      </c>
      <c r="BC47" s="14">
        <v>22.2</v>
      </c>
      <c r="BD47" s="14" t="str">
        <f>IFERROR(VLOOKUP(BC47,'CRUCE OPORTUNIDADES'!$C$10:$D$113,2,FALSE),"")</f>
        <v/>
      </c>
      <c r="BE47" s="14">
        <v>23.2</v>
      </c>
      <c r="BF47" s="14" t="str">
        <f>IFERROR(VLOOKUP(BE47,'CRUCE OPORTUNIDADES'!$C$10:$D$113,2,FALSE),"")</f>
        <v/>
      </c>
      <c r="BG47" s="14">
        <v>24.2</v>
      </c>
      <c r="BH47" s="14" t="str">
        <f>IFERROR(VLOOKUP(BG47,'CRUCE OPORTUNIDADES'!$C$10:$D$113,2,FALSE),"")</f>
        <v/>
      </c>
      <c r="BI47" s="14">
        <v>25.2</v>
      </c>
      <c r="BJ47" s="14" t="str">
        <f>IFERROR(VLOOKUP(BI47,'CRUCE OPORTUNIDADES'!$C$10:$D$113,2,FALSE),"")</f>
        <v/>
      </c>
    </row>
    <row r="48" spans="13:62" x14ac:dyDescent="0.3">
      <c r="N48" s="14" t="str">
        <f>IF(N49&lt;&gt;""," -O","")</f>
        <v/>
      </c>
      <c r="P48" s="14" t="str">
        <f>IF(P49&lt;&gt;""," -O","")</f>
        <v/>
      </c>
      <c r="R48" s="14" t="str">
        <f>IF(R49&lt;&gt;""," -O","")</f>
        <v/>
      </c>
      <c r="T48" s="14" t="str">
        <f>IF(T49&lt;&gt;""," -O","")</f>
        <v/>
      </c>
      <c r="V48" s="14" t="str">
        <f>IF(V49&lt;&gt;""," -O","")</f>
        <v/>
      </c>
      <c r="X48" s="14" t="str">
        <f>IF(X49&lt;&gt;""," -O","")</f>
        <v/>
      </c>
      <c r="Z48" s="14" t="str">
        <f>IF(Z49&lt;&gt;""," -O","")</f>
        <v/>
      </c>
      <c r="AB48" s="14" t="str">
        <f>IF(AB49&lt;&gt;""," -O","")</f>
        <v/>
      </c>
      <c r="AD48" s="14" t="str">
        <f>IF(AD49&lt;&gt;""," -O","")</f>
        <v/>
      </c>
      <c r="AF48" s="14" t="str">
        <f>IF(AF49&lt;&gt;""," -O","")</f>
        <v/>
      </c>
      <c r="AH48" s="14" t="str">
        <f>IF(AH49&lt;&gt;""," -O","")</f>
        <v/>
      </c>
      <c r="AJ48" s="14" t="str">
        <f>IF(AJ49&lt;&gt;""," -O","")</f>
        <v/>
      </c>
      <c r="AL48" s="14" t="str">
        <f>IF(AL49&lt;&gt;""," -O","")</f>
        <v/>
      </c>
      <c r="AN48" s="14" t="str">
        <f>IF(AN49&lt;&gt;""," -O","")</f>
        <v/>
      </c>
      <c r="AP48" s="14" t="str">
        <f>IF(AP49&lt;&gt;""," -O","")</f>
        <v/>
      </c>
      <c r="AR48" s="14" t="str">
        <f>IF(AR49&lt;&gt;""," -O","")</f>
        <v/>
      </c>
      <c r="AT48" s="14" t="str">
        <f>IF(AT49&lt;&gt;""," -O","")</f>
        <v/>
      </c>
      <c r="AV48" s="14" t="str">
        <f>IF(AV49&lt;&gt;""," -O","")</f>
        <v/>
      </c>
      <c r="AX48" s="14" t="str">
        <f>IF(AX49&lt;&gt;""," -O","")</f>
        <v/>
      </c>
      <c r="AZ48" s="14" t="str">
        <f>IF(AZ49&lt;&gt;""," -O","")</f>
        <v/>
      </c>
      <c r="BB48" s="14" t="str">
        <f>IF(BB49&lt;&gt;""," -O","")</f>
        <v/>
      </c>
      <c r="BD48" s="14" t="str">
        <f>IF(BD49&lt;&gt;""," -O","")</f>
        <v/>
      </c>
      <c r="BF48" s="14" t="str">
        <f>IF(BF49&lt;&gt;""," -O","")</f>
        <v/>
      </c>
      <c r="BH48" s="14" t="str">
        <f>IF(BH49&lt;&gt;""," -O","")</f>
        <v/>
      </c>
      <c r="BJ48" s="14" t="str">
        <f>IF(BJ49&lt;&gt;""," -O","")</f>
        <v/>
      </c>
    </row>
    <row r="49" spans="13:62" x14ac:dyDescent="0.3">
      <c r="M49" s="14">
        <v>1.21</v>
      </c>
      <c r="N49" s="14" t="str">
        <f>IFERROR(VLOOKUP(M49,'CRUCE OPORTUNIDADES'!$C$10:$D$113,2,FALSE),"")</f>
        <v/>
      </c>
      <c r="O49" s="14">
        <v>2.21</v>
      </c>
      <c r="P49" s="14" t="str">
        <f>IFERROR(VLOOKUP(O49,'CRUCE OPORTUNIDADES'!$C$10:$D$113,2,FALSE),"")</f>
        <v/>
      </c>
      <c r="Q49" s="14">
        <v>3.21</v>
      </c>
      <c r="R49" s="14" t="str">
        <f>IFERROR(VLOOKUP(Q49,'CRUCE OPORTUNIDADES'!$C$10:$D$113,2,FALSE),"")</f>
        <v/>
      </c>
      <c r="S49" s="14">
        <v>4.21</v>
      </c>
      <c r="T49" s="14" t="str">
        <f>IFERROR(VLOOKUP(S49,'CRUCE OPORTUNIDADES'!$C$10:$D$113,2,FALSE),"")</f>
        <v/>
      </c>
      <c r="U49" s="14">
        <v>5.21</v>
      </c>
      <c r="V49" s="14" t="str">
        <f>IFERROR(VLOOKUP(U49,'CRUCE OPORTUNIDADES'!$C$10:$D$113,2,FALSE),"")</f>
        <v/>
      </c>
      <c r="W49" s="14">
        <v>6.21</v>
      </c>
      <c r="X49" s="14" t="str">
        <f>IFERROR(VLOOKUP(W49,'CRUCE OPORTUNIDADES'!$C$10:$D$113,2,FALSE),"")</f>
        <v/>
      </c>
      <c r="Y49" s="14">
        <v>7.21</v>
      </c>
      <c r="Z49" s="14" t="str">
        <f>IFERROR(VLOOKUP(Y49,'CRUCE OPORTUNIDADES'!$C$10:$D$113,2,FALSE),"")</f>
        <v/>
      </c>
      <c r="AA49" s="14">
        <v>8.2100000000000009</v>
      </c>
      <c r="AB49" s="14" t="str">
        <f>IFERROR(VLOOKUP(AA49,'CRUCE OPORTUNIDADES'!$C$10:$D$113,2,FALSE),"")</f>
        <v/>
      </c>
      <c r="AC49" s="14">
        <v>9.2100000000000009</v>
      </c>
      <c r="AD49" s="14" t="str">
        <f>IFERROR(VLOOKUP(AC49,'CRUCE OPORTUNIDADES'!$C$10:$D$113,2,FALSE),"")</f>
        <v/>
      </c>
      <c r="AE49" s="14">
        <v>10.210000000000001</v>
      </c>
      <c r="AF49" s="14" t="str">
        <f>IFERROR(VLOOKUP(AE49,'CRUCE OPORTUNIDADES'!$C$10:$D$113,2,FALSE),"")</f>
        <v/>
      </c>
      <c r="AG49" s="14">
        <v>11.21</v>
      </c>
      <c r="AH49" s="14" t="str">
        <f>IFERROR(VLOOKUP(AG49,'CRUCE OPORTUNIDADES'!$C$10:$D$113,2,FALSE),"")</f>
        <v/>
      </c>
      <c r="AI49" s="14">
        <v>12.21</v>
      </c>
      <c r="AJ49" s="14" t="str">
        <f>IFERROR(VLOOKUP(AI49,'CRUCE OPORTUNIDADES'!$C$10:$D$113,2,FALSE),"")</f>
        <v/>
      </c>
      <c r="AK49" s="14">
        <v>13.21</v>
      </c>
      <c r="AL49" s="14" t="str">
        <f>IFERROR(VLOOKUP(AK49,'CRUCE OPORTUNIDADES'!$C$10:$D$113,2,FALSE),"")</f>
        <v/>
      </c>
      <c r="AM49" s="14">
        <v>14.21</v>
      </c>
      <c r="AN49" s="14" t="str">
        <f>IFERROR(VLOOKUP(AM49,'CRUCE OPORTUNIDADES'!$C$10:$D$113,2,FALSE),"")</f>
        <v/>
      </c>
      <c r="AO49" s="14">
        <v>15.21</v>
      </c>
      <c r="AP49" s="14" t="str">
        <f>IFERROR(VLOOKUP(AO49,'CRUCE OPORTUNIDADES'!$C$10:$D$113,2,FALSE),"")</f>
        <v/>
      </c>
      <c r="AQ49" s="14">
        <v>16.21</v>
      </c>
      <c r="AR49" s="14" t="str">
        <f>IFERROR(VLOOKUP(AQ49,'CRUCE OPORTUNIDADES'!$C$10:$D$113,2,FALSE),"")</f>
        <v/>
      </c>
      <c r="AS49" s="14">
        <v>17.21</v>
      </c>
      <c r="AT49" s="14" t="str">
        <f>IFERROR(VLOOKUP(AS49,'CRUCE OPORTUNIDADES'!$C$10:$D$113,2,FALSE),"")</f>
        <v/>
      </c>
      <c r="AU49" s="14">
        <v>18.21</v>
      </c>
      <c r="AV49" s="14" t="str">
        <f>IFERROR(VLOOKUP(AU49,'CRUCE OPORTUNIDADES'!$C$10:$D$113,2,FALSE),"")</f>
        <v/>
      </c>
      <c r="AW49" s="14">
        <v>19.21</v>
      </c>
      <c r="AX49" s="14" t="str">
        <f>IFERROR(VLOOKUP(AW49,'CRUCE OPORTUNIDADES'!$C$10:$D$113,2,FALSE),"")</f>
        <v/>
      </c>
      <c r="AY49" s="14">
        <v>20.21</v>
      </c>
      <c r="AZ49" s="14" t="str">
        <f>IFERROR(VLOOKUP(AY49,'CRUCE OPORTUNIDADES'!$C$10:$D$113,2,FALSE),"")</f>
        <v/>
      </c>
      <c r="BA49" s="14">
        <v>21.21</v>
      </c>
      <c r="BB49" s="14" t="str">
        <f>IFERROR(VLOOKUP(BA49,'CRUCE OPORTUNIDADES'!$C$10:$D$113,2,FALSE),"")</f>
        <v/>
      </c>
      <c r="BC49" s="14">
        <v>22.21</v>
      </c>
      <c r="BD49" s="14" t="str">
        <f>IFERROR(VLOOKUP(BC49,'CRUCE OPORTUNIDADES'!$C$10:$D$113,2,FALSE),"")</f>
        <v/>
      </c>
      <c r="BE49" s="14">
        <v>23.21</v>
      </c>
      <c r="BF49" s="14" t="str">
        <f>IFERROR(VLOOKUP(BE49,'CRUCE OPORTUNIDADES'!$C$10:$D$113,2,FALSE),"")</f>
        <v/>
      </c>
      <c r="BG49" s="14">
        <v>24.21</v>
      </c>
      <c r="BH49" s="14" t="str">
        <f>IFERROR(VLOOKUP(BG49,'CRUCE OPORTUNIDADES'!$C$10:$D$113,2,FALSE),"")</f>
        <v/>
      </c>
      <c r="BI49" s="14">
        <v>25.21</v>
      </c>
      <c r="BJ49" s="14" t="str">
        <f>IFERROR(VLOOKUP(BI49,'CRUCE OPORTUNIDADES'!$C$10:$D$113,2,FALSE),"")</f>
        <v/>
      </c>
    </row>
    <row r="50" spans="13:62" x14ac:dyDescent="0.3">
      <c r="N50" s="14" t="str">
        <f>IF(N51&lt;&gt;""," -O","")</f>
        <v/>
      </c>
      <c r="P50" s="14" t="str">
        <f>IF(P51&lt;&gt;""," -O","")</f>
        <v/>
      </c>
      <c r="R50" s="14" t="str">
        <f>IF(R51&lt;&gt;""," -O","")</f>
        <v/>
      </c>
      <c r="T50" s="14" t="str">
        <f>IF(T51&lt;&gt;""," -O","")</f>
        <v/>
      </c>
      <c r="V50" s="14" t="str">
        <f>IF(V51&lt;&gt;""," -O","")</f>
        <v/>
      </c>
      <c r="X50" s="14" t="str">
        <f>IF(X51&lt;&gt;""," -O","")</f>
        <v/>
      </c>
      <c r="Z50" s="14" t="str">
        <f>IF(Z51&lt;&gt;""," -O","")</f>
        <v/>
      </c>
      <c r="AB50" s="14" t="str">
        <f>IF(AB51&lt;&gt;""," -O","")</f>
        <v/>
      </c>
      <c r="AD50" s="14" t="str">
        <f>IF(AD51&lt;&gt;""," -O","")</f>
        <v/>
      </c>
      <c r="AF50" s="14" t="str">
        <f>IF(AF51&lt;&gt;""," -O","")</f>
        <v/>
      </c>
      <c r="AH50" s="14" t="str">
        <f>IF(AH51&lt;&gt;""," -O","")</f>
        <v/>
      </c>
      <c r="AJ50" s="14" t="str">
        <f>IF(AJ51&lt;&gt;""," -O","")</f>
        <v/>
      </c>
      <c r="AL50" s="14" t="str">
        <f>IF(AL51&lt;&gt;""," -O","")</f>
        <v/>
      </c>
      <c r="AN50" s="14" t="str">
        <f>IF(AN51&lt;&gt;""," -O","")</f>
        <v/>
      </c>
      <c r="AP50" s="14" t="str">
        <f>IF(AP51&lt;&gt;""," -O","")</f>
        <v/>
      </c>
      <c r="AR50" s="14" t="str">
        <f>IF(AR51&lt;&gt;""," -O","")</f>
        <v/>
      </c>
      <c r="AT50" s="14" t="str">
        <f>IF(AT51&lt;&gt;""," -O","")</f>
        <v/>
      </c>
      <c r="AV50" s="14" t="str">
        <f>IF(AV51&lt;&gt;""," -O","")</f>
        <v/>
      </c>
      <c r="AX50" s="14" t="str">
        <f>IF(AX51&lt;&gt;""," -O","")</f>
        <v/>
      </c>
      <c r="AZ50" s="14" t="str">
        <f>IF(AZ51&lt;&gt;""," -O","")</f>
        <v/>
      </c>
      <c r="BB50" s="14" t="str">
        <f>IF(BB51&lt;&gt;""," -O","")</f>
        <v/>
      </c>
      <c r="BD50" s="14" t="str">
        <f>IF(BD51&lt;&gt;""," -O","")</f>
        <v/>
      </c>
      <c r="BF50" s="14" t="str">
        <f>IF(BF51&lt;&gt;""," -O","")</f>
        <v/>
      </c>
      <c r="BH50" s="14" t="str">
        <f>IF(BH51&lt;&gt;""," -O","")</f>
        <v/>
      </c>
      <c r="BJ50" s="14" t="str">
        <f>IF(BJ51&lt;&gt;""," -O","")</f>
        <v/>
      </c>
    </row>
    <row r="51" spans="13:62" x14ac:dyDescent="0.3">
      <c r="M51" s="14">
        <v>1.22</v>
      </c>
      <c r="N51" s="14" t="str">
        <f>IFERROR(VLOOKUP(M51,'CRUCE OPORTUNIDADES'!$C$10:$D$113,2,FALSE),"")</f>
        <v/>
      </c>
      <c r="O51" s="14">
        <v>2.2200000000000002</v>
      </c>
      <c r="P51" s="14" t="str">
        <f>IFERROR(VLOOKUP(O51,'CRUCE OPORTUNIDADES'!$C$10:$D$113,2,FALSE),"")</f>
        <v/>
      </c>
      <c r="Q51" s="14">
        <v>3.22</v>
      </c>
      <c r="R51" s="14" t="str">
        <f>IFERROR(VLOOKUP(Q51,'CRUCE OPORTUNIDADES'!$C$10:$D$113,2,FALSE),"")</f>
        <v/>
      </c>
      <c r="S51" s="14">
        <v>4.22</v>
      </c>
      <c r="T51" s="14" t="str">
        <f>IFERROR(VLOOKUP(S51,'CRUCE OPORTUNIDADES'!$C$10:$D$113,2,FALSE),"")</f>
        <v/>
      </c>
      <c r="U51" s="14">
        <v>5.22</v>
      </c>
      <c r="V51" s="14" t="str">
        <f>IFERROR(VLOOKUP(U51,'CRUCE OPORTUNIDADES'!$C$10:$D$113,2,FALSE),"")</f>
        <v/>
      </c>
      <c r="W51" s="14">
        <v>6.22</v>
      </c>
      <c r="X51" s="14" t="str">
        <f>IFERROR(VLOOKUP(W51,'CRUCE OPORTUNIDADES'!$C$10:$D$113,2,FALSE),"")</f>
        <v/>
      </c>
      <c r="Y51" s="14">
        <v>7.22</v>
      </c>
      <c r="Z51" s="14" t="str">
        <f>IFERROR(VLOOKUP(Y51,'CRUCE OPORTUNIDADES'!$C$10:$D$113,2,FALSE),"")</f>
        <v/>
      </c>
      <c r="AA51" s="14">
        <v>8.2200000000000006</v>
      </c>
      <c r="AB51" s="14" t="str">
        <f>IFERROR(VLOOKUP(AA51,'CRUCE OPORTUNIDADES'!$C$10:$D$113,2,FALSE),"")</f>
        <v/>
      </c>
      <c r="AC51" s="14">
        <v>9.2200000000000006</v>
      </c>
      <c r="AD51" s="14" t="str">
        <f>IFERROR(VLOOKUP(AC51,'CRUCE OPORTUNIDADES'!$C$10:$D$113,2,FALSE),"")</f>
        <v/>
      </c>
      <c r="AE51" s="14">
        <v>10.220000000000001</v>
      </c>
      <c r="AF51" s="14" t="str">
        <f>IFERROR(VLOOKUP(AE51,'CRUCE OPORTUNIDADES'!$C$10:$D$113,2,FALSE),"")</f>
        <v/>
      </c>
      <c r="AG51" s="14">
        <v>11.22</v>
      </c>
      <c r="AH51" s="14" t="str">
        <f>IFERROR(VLOOKUP(AG51,'CRUCE OPORTUNIDADES'!$C$10:$D$113,2,FALSE),"")</f>
        <v/>
      </c>
      <c r="AI51" s="14">
        <v>12.22</v>
      </c>
      <c r="AJ51" s="14" t="str">
        <f>IFERROR(VLOOKUP(AI51,'CRUCE OPORTUNIDADES'!$C$10:$D$113,2,FALSE),"")</f>
        <v/>
      </c>
      <c r="AK51" s="14">
        <v>13.22</v>
      </c>
      <c r="AL51" s="14" t="str">
        <f>IFERROR(VLOOKUP(AK51,'CRUCE OPORTUNIDADES'!$C$10:$D$113,2,FALSE),"")</f>
        <v/>
      </c>
      <c r="AM51" s="14">
        <v>14.22</v>
      </c>
      <c r="AN51" s="14" t="str">
        <f>IFERROR(VLOOKUP(AM51,'CRUCE OPORTUNIDADES'!$C$10:$D$113,2,FALSE),"")</f>
        <v/>
      </c>
      <c r="AO51" s="14">
        <v>15.22</v>
      </c>
      <c r="AP51" s="14" t="str">
        <f>IFERROR(VLOOKUP(AO51,'CRUCE OPORTUNIDADES'!$C$10:$D$113,2,FALSE),"")</f>
        <v/>
      </c>
      <c r="AQ51" s="14">
        <v>16.22</v>
      </c>
      <c r="AR51" s="14" t="str">
        <f>IFERROR(VLOOKUP(AQ51,'CRUCE OPORTUNIDADES'!$C$10:$D$113,2,FALSE),"")</f>
        <v/>
      </c>
      <c r="AS51" s="14">
        <v>17.22</v>
      </c>
      <c r="AT51" s="14" t="str">
        <f>IFERROR(VLOOKUP(AS51,'CRUCE OPORTUNIDADES'!$C$10:$D$113,2,FALSE),"")</f>
        <v/>
      </c>
      <c r="AU51" s="14">
        <v>18.22</v>
      </c>
      <c r="AV51" s="14" t="str">
        <f>IFERROR(VLOOKUP(AU51,'CRUCE OPORTUNIDADES'!$C$10:$D$113,2,FALSE),"")</f>
        <v/>
      </c>
      <c r="AW51" s="14">
        <v>19.22</v>
      </c>
      <c r="AX51" s="14" t="str">
        <f>IFERROR(VLOOKUP(AW51,'CRUCE OPORTUNIDADES'!$C$10:$D$113,2,FALSE),"")</f>
        <v/>
      </c>
      <c r="AY51" s="14">
        <v>20.22</v>
      </c>
      <c r="AZ51" s="14" t="str">
        <f>IFERROR(VLOOKUP(AY51,'CRUCE OPORTUNIDADES'!$C$10:$D$113,2,FALSE),"")</f>
        <v/>
      </c>
      <c r="BA51" s="14">
        <v>21.22</v>
      </c>
      <c r="BB51" s="14" t="str">
        <f>IFERROR(VLOOKUP(BA51,'CRUCE OPORTUNIDADES'!$C$10:$D$113,2,FALSE),"")</f>
        <v/>
      </c>
      <c r="BC51" s="14">
        <v>22.22</v>
      </c>
      <c r="BD51" s="14" t="str">
        <f>IFERROR(VLOOKUP(BC51,'CRUCE OPORTUNIDADES'!$C$10:$D$113,2,FALSE),"")</f>
        <v/>
      </c>
      <c r="BE51" s="14">
        <v>23.22</v>
      </c>
      <c r="BF51" s="14" t="str">
        <f>IFERROR(VLOOKUP(BE51,'CRUCE OPORTUNIDADES'!$C$10:$D$113,2,FALSE),"")</f>
        <v/>
      </c>
      <c r="BG51" s="14">
        <v>24.22</v>
      </c>
      <c r="BH51" s="14" t="str">
        <f>IFERROR(VLOOKUP(BG51,'CRUCE OPORTUNIDADES'!$C$10:$D$113,2,FALSE),"")</f>
        <v/>
      </c>
      <c r="BI51" s="14">
        <v>25.22</v>
      </c>
      <c r="BJ51" s="14" t="str">
        <f>IFERROR(VLOOKUP(BI51,'CRUCE OPORTUNIDADES'!$C$10:$D$113,2,FALSE),"")</f>
        <v/>
      </c>
    </row>
    <row r="52" spans="13:62" x14ac:dyDescent="0.3">
      <c r="N52" s="14" t="str">
        <f>IF(N53&lt;&gt;""," -O","")</f>
        <v/>
      </c>
      <c r="P52" s="14" t="str">
        <f>IF(P53&lt;&gt;""," -O","")</f>
        <v/>
      </c>
      <c r="R52" s="14" t="str">
        <f>IF(R53&lt;&gt;""," -O","")</f>
        <v/>
      </c>
      <c r="T52" s="14" t="str">
        <f>IF(T53&lt;&gt;""," -O","")</f>
        <v/>
      </c>
      <c r="V52" s="14" t="str">
        <f>IF(V53&lt;&gt;""," -O","")</f>
        <v/>
      </c>
      <c r="X52" s="14" t="str">
        <f>IF(X53&lt;&gt;""," -O","")</f>
        <v/>
      </c>
      <c r="Z52" s="14" t="str">
        <f>IF(Z53&lt;&gt;""," -O","")</f>
        <v/>
      </c>
      <c r="AB52" s="14" t="str">
        <f>IF(AB53&lt;&gt;""," -O","")</f>
        <v/>
      </c>
      <c r="AD52" s="14" t="str">
        <f>IF(AD53&lt;&gt;""," -O","")</f>
        <v/>
      </c>
      <c r="AF52" s="14" t="str">
        <f>IF(AF53&lt;&gt;""," -O","")</f>
        <v/>
      </c>
      <c r="AH52" s="14" t="str">
        <f>IF(AH53&lt;&gt;""," -O","")</f>
        <v/>
      </c>
      <c r="AJ52" s="14" t="str">
        <f>IF(AJ53&lt;&gt;""," -O","")</f>
        <v/>
      </c>
      <c r="AL52" s="14" t="str">
        <f>IF(AL53&lt;&gt;""," -O","")</f>
        <v/>
      </c>
      <c r="AN52" s="14" t="str">
        <f>IF(AN53&lt;&gt;""," -O","")</f>
        <v/>
      </c>
      <c r="AP52" s="14" t="str">
        <f>IF(AP53&lt;&gt;""," -O","")</f>
        <v/>
      </c>
      <c r="AR52" s="14" t="str">
        <f>IF(AR53&lt;&gt;""," -O","")</f>
        <v/>
      </c>
      <c r="AT52" s="14" t="str">
        <f>IF(AT53&lt;&gt;""," -O","")</f>
        <v/>
      </c>
      <c r="AV52" s="14" t="str">
        <f>IF(AV53&lt;&gt;""," -O","")</f>
        <v/>
      </c>
      <c r="AX52" s="14" t="str">
        <f>IF(AX53&lt;&gt;""," -O","")</f>
        <v/>
      </c>
      <c r="AZ52" s="14" t="str">
        <f>IF(AZ53&lt;&gt;""," -O","")</f>
        <v/>
      </c>
      <c r="BB52" s="14" t="str">
        <f>IF(BB53&lt;&gt;""," -O","")</f>
        <v/>
      </c>
      <c r="BD52" s="14" t="str">
        <f>IF(BD53&lt;&gt;""," -O","")</f>
        <v/>
      </c>
      <c r="BF52" s="14" t="str">
        <f>IF(BF53&lt;&gt;""," -O","")</f>
        <v/>
      </c>
      <c r="BH52" s="14" t="str">
        <f>IF(BH53&lt;&gt;""," -O","")</f>
        <v/>
      </c>
      <c r="BJ52" s="14" t="str">
        <f>IF(BJ53&lt;&gt;""," -O","")</f>
        <v/>
      </c>
    </row>
    <row r="53" spans="13:62" x14ac:dyDescent="0.3">
      <c r="M53" s="14">
        <v>1.23</v>
      </c>
      <c r="N53" s="14" t="str">
        <f>IFERROR(VLOOKUP(M53,'CRUCE OPORTUNIDADES'!$C$10:$D$113,2,FALSE),"")</f>
        <v/>
      </c>
      <c r="O53" s="14">
        <v>2.23</v>
      </c>
      <c r="P53" s="14" t="str">
        <f>IFERROR(VLOOKUP(O53,'CRUCE OPORTUNIDADES'!$C$10:$D$113,2,FALSE),"")</f>
        <v/>
      </c>
      <c r="Q53" s="14">
        <v>3.23</v>
      </c>
      <c r="R53" s="14" t="str">
        <f>IFERROR(VLOOKUP(Q53,'CRUCE OPORTUNIDADES'!$C$10:$D$113,2,FALSE),"")</f>
        <v/>
      </c>
      <c r="S53" s="14">
        <v>4.2300000000000004</v>
      </c>
      <c r="T53" s="14" t="str">
        <f>IFERROR(VLOOKUP(S53,'CRUCE OPORTUNIDADES'!$C$10:$D$113,2,FALSE),"")</f>
        <v/>
      </c>
      <c r="U53" s="14">
        <v>5.23</v>
      </c>
      <c r="V53" s="14" t="str">
        <f>IFERROR(VLOOKUP(U53,'CRUCE OPORTUNIDADES'!$C$10:$D$113,2,FALSE),"")</f>
        <v/>
      </c>
      <c r="W53" s="14">
        <v>6.23</v>
      </c>
      <c r="X53" s="14" t="str">
        <f>IFERROR(VLOOKUP(W53,'CRUCE OPORTUNIDADES'!$C$10:$D$113,2,FALSE),"")</f>
        <v/>
      </c>
      <c r="Y53" s="14">
        <v>7.23</v>
      </c>
      <c r="Z53" s="14" t="str">
        <f>IFERROR(VLOOKUP(Y53,'CRUCE OPORTUNIDADES'!$C$10:$D$113,2,FALSE),"")</f>
        <v/>
      </c>
      <c r="AA53" s="14">
        <v>8.23</v>
      </c>
      <c r="AB53" s="14" t="str">
        <f>IFERROR(VLOOKUP(AA53,'CRUCE OPORTUNIDADES'!$C$10:$D$113,2,FALSE),"")</f>
        <v/>
      </c>
      <c r="AC53" s="14">
        <v>9.23</v>
      </c>
      <c r="AD53" s="14" t="str">
        <f>IFERROR(VLOOKUP(AC53,'CRUCE OPORTUNIDADES'!$C$10:$D$113,2,FALSE),"")</f>
        <v/>
      </c>
      <c r="AE53" s="14">
        <v>10.23</v>
      </c>
      <c r="AF53" s="14" t="str">
        <f>IFERROR(VLOOKUP(AE53,'CRUCE OPORTUNIDADES'!$C$10:$D$113,2,FALSE),"")</f>
        <v/>
      </c>
      <c r="AG53" s="14">
        <v>11.23</v>
      </c>
      <c r="AH53" s="14" t="str">
        <f>IFERROR(VLOOKUP(AG53,'CRUCE OPORTUNIDADES'!$C$10:$D$113,2,FALSE),"")</f>
        <v/>
      </c>
      <c r="AI53" s="14">
        <v>12.23</v>
      </c>
      <c r="AJ53" s="14" t="str">
        <f>IFERROR(VLOOKUP(AI53,'CRUCE OPORTUNIDADES'!$C$10:$D$113,2,FALSE),"")</f>
        <v/>
      </c>
      <c r="AK53" s="14">
        <v>13.23</v>
      </c>
      <c r="AL53" s="14" t="str">
        <f>IFERROR(VLOOKUP(AK53,'CRUCE OPORTUNIDADES'!$C$10:$D$113,2,FALSE),"")</f>
        <v/>
      </c>
      <c r="AM53" s="14">
        <v>14.23</v>
      </c>
      <c r="AN53" s="14" t="str">
        <f>IFERROR(VLOOKUP(AM53,'CRUCE OPORTUNIDADES'!$C$10:$D$113,2,FALSE),"")</f>
        <v/>
      </c>
      <c r="AO53" s="14">
        <v>15.23</v>
      </c>
      <c r="AP53" s="14" t="str">
        <f>IFERROR(VLOOKUP(AO53,'CRUCE OPORTUNIDADES'!$C$10:$D$113,2,FALSE),"")</f>
        <v/>
      </c>
      <c r="AQ53" s="14">
        <v>16.23</v>
      </c>
      <c r="AR53" s="14" t="str">
        <f>IFERROR(VLOOKUP(AQ53,'CRUCE OPORTUNIDADES'!$C$10:$D$113,2,FALSE),"")</f>
        <v/>
      </c>
      <c r="AS53" s="14">
        <v>17.23</v>
      </c>
      <c r="AT53" s="14" t="str">
        <f>IFERROR(VLOOKUP(AS53,'CRUCE OPORTUNIDADES'!$C$10:$D$113,2,FALSE),"")</f>
        <v/>
      </c>
      <c r="AU53" s="14">
        <v>18.23</v>
      </c>
      <c r="AV53" s="14" t="str">
        <f>IFERROR(VLOOKUP(AU53,'CRUCE OPORTUNIDADES'!$C$10:$D$113,2,FALSE),"")</f>
        <v/>
      </c>
      <c r="AW53" s="14">
        <v>19.23</v>
      </c>
      <c r="AX53" s="14" t="str">
        <f>IFERROR(VLOOKUP(AW53,'CRUCE OPORTUNIDADES'!$C$10:$D$113,2,FALSE),"")</f>
        <v/>
      </c>
      <c r="AY53" s="14">
        <v>20.23</v>
      </c>
      <c r="AZ53" s="14" t="str">
        <f>IFERROR(VLOOKUP(AY53,'CRUCE OPORTUNIDADES'!$C$10:$D$113,2,FALSE),"")</f>
        <v/>
      </c>
      <c r="BA53" s="14">
        <v>21.23</v>
      </c>
      <c r="BB53" s="14" t="str">
        <f>IFERROR(VLOOKUP(BA53,'CRUCE OPORTUNIDADES'!$C$10:$D$113,2,FALSE),"")</f>
        <v/>
      </c>
      <c r="BC53" s="14">
        <v>22.23</v>
      </c>
      <c r="BD53" s="14" t="str">
        <f>IFERROR(VLOOKUP(BC53,'CRUCE OPORTUNIDADES'!$C$10:$D$113,2,FALSE),"")</f>
        <v/>
      </c>
      <c r="BE53" s="14">
        <v>23.23</v>
      </c>
      <c r="BF53" s="14" t="str">
        <f>IFERROR(VLOOKUP(BE53,'CRUCE OPORTUNIDADES'!$C$10:$D$113,2,FALSE),"")</f>
        <v/>
      </c>
      <c r="BG53" s="14">
        <v>24.23</v>
      </c>
      <c r="BH53" s="14" t="str">
        <f>IFERROR(VLOOKUP(BG53,'CRUCE OPORTUNIDADES'!$C$10:$D$113,2,FALSE),"")</f>
        <v/>
      </c>
      <c r="BI53" s="14">
        <v>25.23</v>
      </c>
      <c r="BJ53" s="14" t="str">
        <f>IFERROR(VLOOKUP(BI53,'CRUCE OPORTUNIDADES'!$C$10:$D$113,2,FALSE),"")</f>
        <v/>
      </c>
    </row>
    <row r="54" spans="13:62" x14ac:dyDescent="0.3">
      <c r="N54" s="14" t="str">
        <f>IF(N55&lt;&gt;""," -O","")</f>
        <v/>
      </c>
      <c r="P54" s="14" t="str">
        <f>IF(P55&lt;&gt;""," -O","")</f>
        <v/>
      </c>
      <c r="R54" s="14" t="str">
        <f>IF(R55&lt;&gt;""," -O","")</f>
        <v/>
      </c>
      <c r="T54" s="14" t="str">
        <f>IF(T55&lt;&gt;""," -O","")</f>
        <v/>
      </c>
      <c r="V54" s="14" t="str">
        <f>IF(V55&lt;&gt;""," -O","")</f>
        <v/>
      </c>
      <c r="X54" s="14" t="str">
        <f>IF(X55&lt;&gt;""," -O","")</f>
        <v/>
      </c>
      <c r="Z54" s="14" t="str">
        <f>IF(Z55&lt;&gt;""," -O","")</f>
        <v/>
      </c>
      <c r="AB54" s="14" t="str">
        <f>IF(AB55&lt;&gt;""," -O","")</f>
        <v/>
      </c>
      <c r="AD54" s="14" t="str">
        <f>IF(AD55&lt;&gt;""," -O","")</f>
        <v/>
      </c>
      <c r="AF54" s="14" t="str">
        <f>IF(AF55&lt;&gt;""," -O","")</f>
        <v/>
      </c>
      <c r="AH54" s="14" t="str">
        <f>IF(AH55&lt;&gt;""," -O","")</f>
        <v/>
      </c>
      <c r="AJ54" s="14" t="str">
        <f>IF(AJ55&lt;&gt;""," -O","")</f>
        <v/>
      </c>
      <c r="AL54" s="14" t="str">
        <f>IF(AL55&lt;&gt;""," -O","")</f>
        <v/>
      </c>
      <c r="AN54" s="14" t="str">
        <f>IF(AN55&lt;&gt;""," -O","")</f>
        <v/>
      </c>
      <c r="AP54" s="14" t="str">
        <f>IF(AP55&lt;&gt;""," -O","")</f>
        <v/>
      </c>
      <c r="AR54" s="14" t="str">
        <f>IF(AR55&lt;&gt;""," -O","")</f>
        <v/>
      </c>
      <c r="AT54" s="14" t="str">
        <f>IF(AT55&lt;&gt;""," -O","")</f>
        <v/>
      </c>
      <c r="AV54" s="14" t="str">
        <f>IF(AV55&lt;&gt;""," -O","")</f>
        <v/>
      </c>
      <c r="AX54" s="14" t="str">
        <f>IF(AX55&lt;&gt;""," -O","")</f>
        <v/>
      </c>
      <c r="AZ54" s="14" t="str">
        <f>IF(AZ55&lt;&gt;""," -O","")</f>
        <v/>
      </c>
      <c r="BB54" s="14" t="str">
        <f>IF(BB55&lt;&gt;""," -O","")</f>
        <v/>
      </c>
      <c r="BD54" s="14" t="str">
        <f>IF(BD55&lt;&gt;""," -O","")</f>
        <v/>
      </c>
      <c r="BF54" s="14" t="str">
        <f>IF(BF55&lt;&gt;""," -O","")</f>
        <v/>
      </c>
      <c r="BH54" s="14" t="str">
        <f>IF(BH55&lt;&gt;""," -O","")</f>
        <v/>
      </c>
      <c r="BJ54" s="14" t="str">
        <f>IF(BJ55&lt;&gt;""," -O","")</f>
        <v/>
      </c>
    </row>
    <row r="55" spans="13:62" x14ac:dyDescent="0.3">
      <c r="M55" s="14">
        <v>1.24</v>
      </c>
      <c r="N55" s="14" t="str">
        <f>IFERROR(VLOOKUP(M55,'CRUCE OPORTUNIDADES'!$C$10:$D$113,2,FALSE),"")</f>
        <v/>
      </c>
      <c r="O55" s="14">
        <v>2.2400000000000002</v>
      </c>
      <c r="P55" s="14" t="str">
        <f>IFERROR(VLOOKUP(O55,'CRUCE OPORTUNIDADES'!$C$10:$D$113,2,FALSE),"")</f>
        <v/>
      </c>
      <c r="Q55" s="14">
        <v>3.24</v>
      </c>
      <c r="R55" s="14" t="str">
        <f>IFERROR(VLOOKUP(Q55,'CRUCE OPORTUNIDADES'!$C$10:$D$113,2,FALSE),"")</f>
        <v/>
      </c>
      <c r="S55" s="14">
        <v>4.24</v>
      </c>
      <c r="T55" s="14" t="str">
        <f>IFERROR(VLOOKUP(S55,'CRUCE OPORTUNIDADES'!$C$10:$D$113,2,FALSE),"")</f>
        <v/>
      </c>
      <c r="U55" s="14">
        <v>5.24</v>
      </c>
      <c r="V55" s="14" t="str">
        <f>IFERROR(VLOOKUP(U55,'CRUCE OPORTUNIDADES'!$C$10:$D$113,2,FALSE),"")</f>
        <v/>
      </c>
      <c r="W55" s="14">
        <v>6.24</v>
      </c>
      <c r="X55" s="14" t="str">
        <f>IFERROR(VLOOKUP(W55,'CRUCE OPORTUNIDADES'!$C$10:$D$113,2,FALSE),"")</f>
        <v/>
      </c>
      <c r="Y55" s="14">
        <v>7.24</v>
      </c>
      <c r="Z55" s="14" t="str">
        <f>IFERROR(VLOOKUP(Y55,'CRUCE OPORTUNIDADES'!$C$10:$D$113,2,FALSE),"")</f>
        <v/>
      </c>
      <c r="AA55" s="14">
        <v>8.24</v>
      </c>
      <c r="AB55" s="14" t="str">
        <f>IFERROR(VLOOKUP(AA55,'CRUCE OPORTUNIDADES'!$C$10:$D$113,2,FALSE),"")</f>
        <v/>
      </c>
      <c r="AC55" s="14">
        <v>9.24</v>
      </c>
      <c r="AD55" s="14" t="str">
        <f>IFERROR(VLOOKUP(AC55,'CRUCE OPORTUNIDADES'!$C$10:$D$113,2,FALSE),"")</f>
        <v/>
      </c>
      <c r="AE55" s="14">
        <v>10.24</v>
      </c>
      <c r="AF55" s="14" t="str">
        <f>IFERROR(VLOOKUP(AE55,'CRUCE OPORTUNIDADES'!$C$10:$D$113,2,FALSE),"")</f>
        <v/>
      </c>
      <c r="AG55" s="14">
        <v>11.24</v>
      </c>
      <c r="AH55" s="14" t="str">
        <f>IFERROR(VLOOKUP(AG55,'CRUCE OPORTUNIDADES'!$C$10:$D$113,2,FALSE),"")</f>
        <v/>
      </c>
      <c r="AI55" s="14">
        <v>12.24</v>
      </c>
      <c r="AJ55" s="14" t="str">
        <f>IFERROR(VLOOKUP(AI55,'CRUCE OPORTUNIDADES'!$C$10:$D$113,2,FALSE),"")</f>
        <v/>
      </c>
      <c r="AK55" s="14">
        <v>13.24</v>
      </c>
      <c r="AL55" s="14" t="str">
        <f>IFERROR(VLOOKUP(AK55,'CRUCE OPORTUNIDADES'!$C$10:$D$113,2,FALSE),"")</f>
        <v/>
      </c>
      <c r="AM55" s="14">
        <v>14.24</v>
      </c>
      <c r="AN55" s="14" t="str">
        <f>IFERROR(VLOOKUP(AM55,'CRUCE OPORTUNIDADES'!$C$10:$D$113,2,FALSE),"")</f>
        <v/>
      </c>
      <c r="AO55" s="14">
        <v>15.24</v>
      </c>
      <c r="AP55" s="14" t="str">
        <f>IFERROR(VLOOKUP(AO55,'CRUCE OPORTUNIDADES'!$C$10:$D$113,2,FALSE),"")</f>
        <v/>
      </c>
      <c r="AQ55" s="14">
        <v>16.239999999999998</v>
      </c>
      <c r="AR55" s="14" t="str">
        <f>IFERROR(VLOOKUP(AQ55,'CRUCE OPORTUNIDADES'!$C$10:$D$113,2,FALSE),"")</f>
        <v/>
      </c>
      <c r="AS55" s="14">
        <v>17.239999999999998</v>
      </c>
      <c r="AT55" s="14" t="str">
        <f>IFERROR(VLOOKUP(AS55,'CRUCE OPORTUNIDADES'!$C$10:$D$113,2,FALSE),"")</f>
        <v/>
      </c>
      <c r="AU55" s="14">
        <v>18.239999999999998</v>
      </c>
      <c r="AV55" s="14" t="str">
        <f>IFERROR(VLOOKUP(AU55,'CRUCE OPORTUNIDADES'!$C$10:$D$113,2,FALSE),"")</f>
        <v/>
      </c>
      <c r="AW55" s="14">
        <v>19.239999999999998</v>
      </c>
      <c r="AX55" s="14" t="str">
        <f>IFERROR(VLOOKUP(AW55,'CRUCE OPORTUNIDADES'!$C$10:$D$113,2,FALSE),"")</f>
        <v/>
      </c>
      <c r="AY55" s="14">
        <v>20.239999999999998</v>
      </c>
      <c r="AZ55" s="14" t="str">
        <f>IFERROR(VLOOKUP(AY55,'CRUCE OPORTUNIDADES'!$C$10:$D$113,2,FALSE),"")</f>
        <v/>
      </c>
      <c r="BA55" s="14">
        <v>21.24</v>
      </c>
      <c r="BB55" s="14" t="str">
        <f>IFERROR(VLOOKUP(BA55,'CRUCE OPORTUNIDADES'!$C$10:$D$113,2,FALSE),"")</f>
        <v/>
      </c>
      <c r="BC55" s="14">
        <v>22.24</v>
      </c>
      <c r="BD55" s="14" t="str">
        <f>IFERROR(VLOOKUP(BC55,'CRUCE OPORTUNIDADES'!$C$10:$D$113,2,FALSE),"")</f>
        <v/>
      </c>
      <c r="BE55" s="14">
        <v>23.24</v>
      </c>
      <c r="BF55" s="14" t="str">
        <f>IFERROR(VLOOKUP(BE55,'CRUCE OPORTUNIDADES'!$C$10:$D$113,2,FALSE),"")</f>
        <v/>
      </c>
      <c r="BG55" s="14">
        <v>24.24</v>
      </c>
      <c r="BH55" s="14" t="str">
        <f>IFERROR(VLOOKUP(BG55,'CRUCE OPORTUNIDADES'!$C$10:$D$113,2,FALSE),"")</f>
        <v/>
      </c>
      <c r="BI55" s="14">
        <v>25.24</v>
      </c>
      <c r="BJ55" s="14" t="str">
        <f>IFERROR(VLOOKUP(BI55,'CRUCE OPORTUNIDADES'!$C$10:$D$113,2,FALSE),"")</f>
        <v/>
      </c>
    </row>
    <row r="56" spans="13:62" x14ac:dyDescent="0.3">
      <c r="N56" s="14" t="str">
        <f>IF(N57&lt;&gt;""," -O","")</f>
        <v/>
      </c>
      <c r="P56" s="14" t="str">
        <f>IF(P57&lt;&gt;""," -O","")</f>
        <v/>
      </c>
      <c r="R56" s="14" t="str">
        <f>IF(R57&lt;&gt;""," -O","")</f>
        <v/>
      </c>
      <c r="T56" s="14" t="str">
        <f>IF(T57&lt;&gt;""," -O","")</f>
        <v/>
      </c>
      <c r="V56" s="14" t="str">
        <f>IF(V57&lt;&gt;""," -O","")</f>
        <v/>
      </c>
      <c r="X56" s="14" t="str">
        <f>IF(X57&lt;&gt;""," -O","")</f>
        <v/>
      </c>
      <c r="Z56" s="14" t="str">
        <f>IF(Z57&lt;&gt;""," -O","")</f>
        <v/>
      </c>
      <c r="AB56" s="14" t="str">
        <f>IF(AB57&lt;&gt;""," -O","")</f>
        <v/>
      </c>
      <c r="AD56" s="14" t="str">
        <f>IF(AD57&lt;&gt;""," -O","")</f>
        <v/>
      </c>
      <c r="AF56" s="14" t="str">
        <f>IF(AF57&lt;&gt;""," -O","")</f>
        <v/>
      </c>
      <c r="AH56" s="14" t="str">
        <f>IF(AH57&lt;&gt;""," -O","")</f>
        <v/>
      </c>
      <c r="AJ56" s="14" t="str">
        <f>IF(AJ57&lt;&gt;""," -O","")</f>
        <v/>
      </c>
      <c r="AL56" s="14" t="str">
        <f>IF(AL57&lt;&gt;""," -O","")</f>
        <v/>
      </c>
      <c r="AN56" s="14" t="str">
        <f>IF(AN57&lt;&gt;""," -O","")</f>
        <v/>
      </c>
      <c r="AP56" s="14" t="str">
        <f>IF(AP57&lt;&gt;""," -O","")</f>
        <v/>
      </c>
      <c r="AR56" s="14" t="str">
        <f>IF(AR57&lt;&gt;""," -O","")</f>
        <v/>
      </c>
      <c r="AT56" s="14" t="str">
        <f>IF(AT57&lt;&gt;""," -O","")</f>
        <v/>
      </c>
      <c r="AV56" s="14" t="str">
        <f>IF(AV57&lt;&gt;""," -O","")</f>
        <v/>
      </c>
      <c r="AX56" s="14" t="str">
        <f>IF(AX57&lt;&gt;""," -O","")</f>
        <v/>
      </c>
      <c r="AZ56" s="14" t="str">
        <f>IF(AZ57&lt;&gt;""," -O","")</f>
        <v/>
      </c>
      <c r="BB56" s="14" t="str">
        <f>IF(BB57&lt;&gt;""," -O","")</f>
        <v/>
      </c>
      <c r="BD56" s="14" t="str">
        <f>IF(BD57&lt;&gt;""," -O","")</f>
        <v/>
      </c>
      <c r="BF56" s="14" t="str">
        <f>IF(BF57&lt;&gt;""," -O","")</f>
        <v/>
      </c>
      <c r="BH56" s="14" t="str">
        <f>IF(BH57&lt;&gt;""," -O","")</f>
        <v/>
      </c>
      <c r="BJ56" s="14" t="str">
        <f>IF(BJ57&lt;&gt;""," -O","")</f>
        <v/>
      </c>
    </row>
    <row r="57" spans="13:62" x14ac:dyDescent="0.3">
      <c r="M57" s="14">
        <v>1.25</v>
      </c>
      <c r="N57" s="14" t="str">
        <f>IFERROR(VLOOKUP(M57,'CRUCE OPORTUNIDADES'!$C$10:$D$113,2,FALSE),"")</f>
        <v/>
      </c>
      <c r="O57" s="14">
        <v>2.25</v>
      </c>
      <c r="P57" s="14" t="str">
        <f>IFERROR(VLOOKUP(O57,'CRUCE OPORTUNIDADES'!$C$10:$D$113,2,FALSE),"")</f>
        <v/>
      </c>
      <c r="Q57" s="14">
        <v>3.25</v>
      </c>
      <c r="R57" s="14" t="str">
        <f>IFERROR(VLOOKUP(Q57,'CRUCE OPORTUNIDADES'!$C$10:$D$113,2,FALSE),"")</f>
        <v/>
      </c>
      <c r="S57" s="14">
        <v>4.25</v>
      </c>
      <c r="T57" s="14" t="str">
        <f>IFERROR(VLOOKUP(S57,'CRUCE OPORTUNIDADES'!$C$10:$D$113,2,FALSE),"")</f>
        <v/>
      </c>
      <c r="U57" s="14">
        <v>5.25</v>
      </c>
      <c r="V57" s="14" t="str">
        <f>IFERROR(VLOOKUP(U57,'CRUCE OPORTUNIDADES'!$C$10:$D$113,2,FALSE),"")</f>
        <v/>
      </c>
      <c r="W57" s="14">
        <v>6.25</v>
      </c>
      <c r="X57" s="14" t="str">
        <f>IFERROR(VLOOKUP(W57,'CRUCE OPORTUNIDADES'!$C$10:$D$113,2,FALSE),"")</f>
        <v/>
      </c>
      <c r="Y57" s="14">
        <v>7.25</v>
      </c>
      <c r="Z57" s="14" t="str">
        <f>IFERROR(VLOOKUP(Y57,'CRUCE OPORTUNIDADES'!$C$10:$D$113,2,FALSE),"")</f>
        <v/>
      </c>
      <c r="AA57" s="14">
        <v>8.25</v>
      </c>
      <c r="AB57" s="14" t="str">
        <f>IFERROR(VLOOKUP(AA57,'CRUCE OPORTUNIDADES'!$C$10:$D$113,2,FALSE),"")</f>
        <v/>
      </c>
      <c r="AC57" s="14">
        <v>9.25</v>
      </c>
      <c r="AD57" s="14" t="str">
        <f>IFERROR(VLOOKUP(AC57,'CRUCE OPORTUNIDADES'!$C$10:$D$113,2,FALSE),"")</f>
        <v/>
      </c>
      <c r="AE57" s="14">
        <v>10.25</v>
      </c>
      <c r="AF57" s="14" t="str">
        <f>IFERROR(VLOOKUP(AE57,'CRUCE OPORTUNIDADES'!$C$10:$D$113,2,FALSE),"")</f>
        <v/>
      </c>
      <c r="AG57" s="14">
        <v>11.25</v>
      </c>
      <c r="AH57" s="14" t="str">
        <f>IFERROR(VLOOKUP(AG57,'CRUCE OPORTUNIDADES'!$C$10:$D$113,2,FALSE),"")</f>
        <v/>
      </c>
      <c r="AI57" s="14">
        <v>12.25</v>
      </c>
      <c r="AJ57" s="14" t="str">
        <f>IFERROR(VLOOKUP(AI57,'CRUCE OPORTUNIDADES'!$C$10:$D$113,2,FALSE),"")</f>
        <v/>
      </c>
      <c r="AK57" s="14">
        <v>13.25</v>
      </c>
      <c r="AL57" s="14" t="str">
        <f>IFERROR(VLOOKUP(AK57,'CRUCE OPORTUNIDADES'!$C$10:$D$113,2,FALSE),"")</f>
        <v/>
      </c>
      <c r="AM57" s="14">
        <v>14.25</v>
      </c>
      <c r="AN57" s="14" t="str">
        <f>IFERROR(VLOOKUP(AM57,'CRUCE OPORTUNIDADES'!$C$10:$D$113,2,FALSE),"")</f>
        <v/>
      </c>
      <c r="AO57" s="14">
        <v>15.25</v>
      </c>
      <c r="AP57" s="14" t="str">
        <f>IFERROR(VLOOKUP(AO57,'CRUCE OPORTUNIDADES'!$C$10:$D$113,2,FALSE),"")</f>
        <v/>
      </c>
      <c r="AQ57" s="14">
        <v>16.25</v>
      </c>
      <c r="AR57" s="14" t="str">
        <f>IFERROR(VLOOKUP(AQ57,'CRUCE OPORTUNIDADES'!$C$10:$D$113,2,FALSE),"")</f>
        <v/>
      </c>
      <c r="AS57" s="14">
        <v>17.25</v>
      </c>
      <c r="AT57" s="14" t="str">
        <f>IFERROR(VLOOKUP(AS57,'CRUCE OPORTUNIDADES'!$C$10:$D$113,2,FALSE),"")</f>
        <v/>
      </c>
      <c r="AU57" s="14">
        <v>18.25</v>
      </c>
      <c r="AV57" s="14" t="str">
        <f>IFERROR(VLOOKUP(AU57,'CRUCE OPORTUNIDADES'!$C$10:$D$113,2,FALSE),"")</f>
        <v/>
      </c>
      <c r="AW57" s="14">
        <v>19.25</v>
      </c>
      <c r="AX57" s="14" t="str">
        <f>IFERROR(VLOOKUP(AW57,'CRUCE OPORTUNIDADES'!$C$10:$D$113,2,FALSE),"")</f>
        <v/>
      </c>
      <c r="AY57" s="14">
        <v>20.25</v>
      </c>
      <c r="AZ57" s="14" t="str">
        <f>IFERROR(VLOOKUP(AY57,'CRUCE OPORTUNIDADES'!$C$10:$D$113,2,FALSE),"")</f>
        <v/>
      </c>
      <c r="BA57" s="14">
        <v>21.25</v>
      </c>
      <c r="BB57" s="14" t="str">
        <f>IFERROR(VLOOKUP(BA57,'CRUCE OPORTUNIDADES'!$C$10:$D$113,2,FALSE),"")</f>
        <v/>
      </c>
      <c r="BC57" s="14">
        <v>22.25</v>
      </c>
      <c r="BD57" s="14" t="str">
        <f>IFERROR(VLOOKUP(BC57,'CRUCE OPORTUNIDADES'!$C$10:$D$113,2,FALSE),"")</f>
        <v/>
      </c>
      <c r="BE57" s="14">
        <v>23.25</v>
      </c>
      <c r="BF57" s="14" t="str">
        <f>IFERROR(VLOOKUP(BE57,'CRUCE OPORTUNIDADES'!$C$10:$D$113,2,FALSE),"")</f>
        <v/>
      </c>
      <c r="BG57" s="14">
        <v>24.25</v>
      </c>
      <c r="BH57" s="14" t="str">
        <f>IFERROR(VLOOKUP(BG57,'CRUCE OPORTUNIDADES'!$C$10:$D$113,2,FALSE),"")</f>
        <v/>
      </c>
      <c r="BI57" s="14">
        <v>25.25</v>
      </c>
      <c r="BJ57" s="14" t="str">
        <f>IFERROR(VLOOKUP(BI57,'CRUCE OPORTUNIDADES'!$C$10:$D$113,2,FALSE),"")</f>
        <v/>
      </c>
    </row>
    <row r="58" spans="13:62" x14ac:dyDescent="0.3">
      <c r="N58" s="14" t="str">
        <f>IF(N59&lt;&gt;""," -O","")</f>
        <v/>
      </c>
      <c r="P58" s="14" t="str">
        <f>IF(P59&lt;&gt;""," -O","")</f>
        <v/>
      </c>
      <c r="R58" s="14" t="str">
        <f>IF(R59&lt;&gt;""," -O","")</f>
        <v/>
      </c>
      <c r="T58" s="14" t="str">
        <f>IF(T59&lt;&gt;""," -O","")</f>
        <v/>
      </c>
      <c r="V58" s="14" t="str">
        <f>IF(V59&lt;&gt;""," -O","")</f>
        <v/>
      </c>
      <c r="X58" s="14" t="str">
        <f>IF(X59&lt;&gt;""," -O","")</f>
        <v/>
      </c>
      <c r="Z58" s="14" t="str">
        <f>IF(Z59&lt;&gt;""," -O","")</f>
        <v/>
      </c>
      <c r="AB58" s="14" t="str">
        <f>IF(AB59&lt;&gt;""," -O","")</f>
        <v/>
      </c>
      <c r="AD58" s="14" t="str">
        <f>IF(AD59&lt;&gt;""," -O","")</f>
        <v/>
      </c>
      <c r="AF58" s="14" t="str">
        <f>IF(AF59&lt;&gt;""," -O","")</f>
        <v/>
      </c>
      <c r="AH58" s="14" t="str">
        <f>IF(AH59&lt;&gt;""," -O","")</f>
        <v/>
      </c>
      <c r="AJ58" s="14" t="str">
        <f>IF(AJ59&lt;&gt;""," -O","")</f>
        <v/>
      </c>
      <c r="AL58" s="14" t="str">
        <f>IF(AL59&lt;&gt;""," -O","")</f>
        <v/>
      </c>
      <c r="AN58" s="14" t="str">
        <f>IF(AN59&lt;&gt;""," -O","")</f>
        <v/>
      </c>
      <c r="AP58" s="14" t="str">
        <f>IF(AP59&lt;&gt;""," -O","")</f>
        <v/>
      </c>
      <c r="AR58" s="14" t="str">
        <f>IF(AR59&lt;&gt;""," -O","")</f>
        <v/>
      </c>
      <c r="AT58" s="14" t="str">
        <f>IF(AT59&lt;&gt;""," -O","")</f>
        <v/>
      </c>
      <c r="AV58" s="14" t="str">
        <f>IF(AV59&lt;&gt;""," -O","")</f>
        <v/>
      </c>
      <c r="AX58" s="14" t="str">
        <f>IF(AX59&lt;&gt;""," -O","")</f>
        <v/>
      </c>
      <c r="AZ58" s="14" t="str">
        <f>IF(AZ59&lt;&gt;""," -O","")</f>
        <v/>
      </c>
      <c r="BB58" s="14" t="str">
        <f>IF(BB59&lt;&gt;""," -O","")</f>
        <v/>
      </c>
      <c r="BD58" s="14" t="str">
        <f>IF(BD59&lt;&gt;""," -O","")</f>
        <v/>
      </c>
      <c r="BF58" s="14" t="str">
        <f>IF(BF59&lt;&gt;""," -O","")</f>
        <v/>
      </c>
      <c r="BH58" s="14" t="str">
        <f>IF(BH59&lt;&gt;""," -O","")</f>
        <v/>
      </c>
      <c r="BJ58" s="14" t="str">
        <f>IF(BJ59&lt;&gt;""," -O","")</f>
        <v/>
      </c>
    </row>
    <row r="59" spans="13:62" x14ac:dyDescent="0.3">
      <c r="M59" s="14">
        <v>1.26</v>
      </c>
      <c r="N59" s="14" t="str">
        <f>IFERROR(VLOOKUP(M59,'CRUCE OPORTUNIDADES'!$C$10:$D$113,2,FALSE),"")</f>
        <v/>
      </c>
      <c r="O59" s="14">
        <v>2.2599999999999998</v>
      </c>
      <c r="P59" s="14" t="str">
        <f>IFERROR(VLOOKUP(O59,'CRUCE OPORTUNIDADES'!$C$10:$D$113,2,FALSE),"")</f>
        <v/>
      </c>
      <c r="Q59" s="14">
        <v>3.26</v>
      </c>
      <c r="R59" s="14" t="str">
        <f>IFERROR(VLOOKUP(Q59,'CRUCE OPORTUNIDADES'!$C$10:$D$113,2,FALSE),"")</f>
        <v/>
      </c>
      <c r="S59" s="14">
        <v>4.26</v>
      </c>
      <c r="T59" s="14" t="str">
        <f>IFERROR(VLOOKUP(S59,'CRUCE OPORTUNIDADES'!$C$10:$D$113,2,FALSE),"")</f>
        <v/>
      </c>
      <c r="U59" s="14">
        <v>5.26</v>
      </c>
      <c r="V59" s="14" t="str">
        <f>IFERROR(VLOOKUP(U59,'CRUCE OPORTUNIDADES'!$C$10:$D$113,2,FALSE),"")</f>
        <v/>
      </c>
      <c r="W59" s="14">
        <v>6.26</v>
      </c>
      <c r="X59" s="14" t="str">
        <f>IFERROR(VLOOKUP(W59,'CRUCE OPORTUNIDADES'!$C$10:$D$113,2,FALSE),"")</f>
        <v/>
      </c>
      <c r="Y59" s="14">
        <v>7.26</v>
      </c>
      <c r="Z59" s="14" t="str">
        <f>IFERROR(VLOOKUP(Y59,'CRUCE OPORTUNIDADES'!$C$10:$D$113,2,FALSE),"")</f>
        <v/>
      </c>
      <c r="AA59" s="14">
        <v>8.26</v>
      </c>
      <c r="AB59" s="14" t="str">
        <f>IFERROR(VLOOKUP(AA59,'CRUCE OPORTUNIDADES'!$C$10:$D$113,2,FALSE),"")</f>
        <v/>
      </c>
      <c r="AC59" s="14">
        <v>9.26</v>
      </c>
      <c r="AD59" s="14" t="str">
        <f>IFERROR(VLOOKUP(AC59,'CRUCE OPORTUNIDADES'!$C$10:$D$113,2,FALSE),"")</f>
        <v/>
      </c>
      <c r="AE59" s="14">
        <v>10.26</v>
      </c>
      <c r="AF59" s="14" t="str">
        <f>IFERROR(VLOOKUP(AE59,'CRUCE OPORTUNIDADES'!$C$10:$D$113,2,FALSE),"")</f>
        <v/>
      </c>
      <c r="AG59" s="14">
        <v>11.26</v>
      </c>
      <c r="AH59" s="14" t="str">
        <f>IFERROR(VLOOKUP(AG59,'CRUCE OPORTUNIDADES'!$C$10:$D$113,2,FALSE),"")</f>
        <v/>
      </c>
      <c r="AI59" s="14">
        <v>12.26</v>
      </c>
      <c r="AJ59" s="14" t="str">
        <f>IFERROR(VLOOKUP(AI59,'CRUCE OPORTUNIDADES'!$C$10:$D$113,2,FALSE),"")</f>
        <v/>
      </c>
      <c r="AK59" s="14">
        <v>13.26</v>
      </c>
      <c r="AL59" s="14" t="str">
        <f>IFERROR(VLOOKUP(AK59,'CRUCE OPORTUNIDADES'!$C$10:$D$113,2,FALSE),"")</f>
        <v/>
      </c>
      <c r="AM59" s="14">
        <v>14.26</v>
      </c>
      <c r="AN59" s="14" t="str">
        <f>IFERROR(VLOOKUP(AM59,'CRUCE OPORTUNIDADES'!$C$10:$D$113,2,FALSE),"")</f>
        <v/>
      </c>
      <c r="AO59" s="14">
        <v>15.26</v>
      </c>
      <c r="AP59" s="14" t="str">
        <f>IFERROR(VLOOKUP(AO59,'CRUCE OPORTUNIDADES'!$C$10:$D$113,2,FALSE),"")</f>
        <v/>
      </c>
      <c r="AQ59" s="14">
        <v>16.260000000000002</v>
      </c>
      <c r="AR59" s="14" t="str">
        <f>IFERROR(VLOOKUP(AQ59,'CRUCE OPORTUNIDADES'!$C$10:$D$113,2,FALSE),"")</f>
        <v/>
      </c>
      <c r="AS59" s="14">
        <v>17.260000000000002</v>
      </c>
      <c r="AT59" s="14" t="str">
        <f>IFERROR(VLOOKUP(AS59,'CRUCE OPORTUNIDADES'!$C$10:$D$113,2,FALSE),"")</f>
        <v/>
      </c>
      <c r="AU59" s="14">
        <v>18.260000000000002</v>
      </c>
      <c r="AV59" s="14" t="str">
        <f>IFERROR(VLOOKUP(AU59,'CRUCE OPORTUNIDADES'!$C$10:$D$113,2,FALSE),"")</f>
        <v/>
      </c>
      <c r="AW59" s="14">
        <v>19.260000000000002</v>
      </c>
      <c r="AX59" s="14" t="str">
        <f>IFERROR(VLOOKUP(AW59,'CRUCE OPORTUNIDADES'!$C$10:$D$113,2,FALSE),"")</f>
        <v/>
      </c>
      <c r="AY59" s="14">
        <v>20.260000000000002</v>
      </c>
      <c r="AZ59" s="14" t="str">
        <f>IFERROR(VLOOKUP(AY59,'CRUCE OPORTUNIDADES'!$C$10:$D$113,2,FALSE),"")</f>
        <v/>
      </c>
      <c r="BA59" s="14">
        <v>21.26</v>
      </c>
      <c r="BB59" s="14" t="str">
        <f>IFERROR(VLOOKUP(BA59,'CRUCE OPORTUNIDADES'!$C$10:$D$113,2,FALSE),"")</f>
        <v/>
      </c>
      <c r="BC59" s="14">
        <v>22.26</v>
      </c>
      <c r="BD59" s="14" t="str">
        <f>IFERROR(VLOOKUP(BC59,'CRUCE OPORTUNIDADES'!$C$10:$D$113,2,FALSE),"")</f>
        <v/>
      </c>
      <c r="BE59" s="14">
        <v>23.26</v>
      </c>
      <c r="BF59" s="14" t="str">
        <f>IFERROR(VLOOKUP(BE59,'CRUCE OPORTUNIDADES'!$C$10:$D$113,2,FALSE),"")</f>
        <v/>
      </c>
      <c r="BG59" s="14">
        <v>24.26</v>
      </c>
      <c r="BH59" s="14" t="str">
        <f>IFERROR(VLOOKUP(BG59,'CRUCE OPORTUNIDADES'!$C$10:$D$113,2,FALSE),"")</f>
        <v/>
      </c>
      <c r="BI59" s="14">
        <v>25.26</v>
      </c>
      <c r="BJ59" s="14" t="str">
        <f>IFERROR(VLOOKUP(BI59,'CRUCE OPORTUNIDADES'!$C$10:$D$113,2,FALSE),"")</f>
        <v/>
      </c>
    </row>
    <row r="60" spans="13:62" x14ac:dyDescent="0.3">
      <c r="N60" s="14" t="str">
        <f>IF(N61&lt;&gt;""," -O","")</f>
        <v/>
      </c>
      <c r="P60" s="14" t="str">
        <f>IF(P61&lt;&gt;""," -O","")</f>
        <v/>
      </c>
      <c r="R60" s="14" t="str">
        <f>IF(R61&lt;&gt;""," -O","")</f>
        <v/>
      </c>
      <c r="T60" s="14" t="str">
        <f>IF(T61&lt;&gt;""," -O","")</f>
        <v/>
      </c>
      <c r="V60" s="14" t="str">
        <f>IF(V61&lt;&gt;""," -O","")</f>
        <v/>
      </c>
      <c r="X60" s="14" t="str">
        <f>IF(X61&lt;&gt;""," -O","")</f>
        <v/>
      </c>
      <c r="Z60" s="14" t="str">
        <f>IF(Z61&lt;&gt;""," -O","")</f>
        <v/>
      </c>
      <c r="AB60" s="14" t="str">
        <f>IF(AB61&lt;&gt;""," -O","")</f>
        <v/>
      </c>
      <c r="AD60" s="14" t="str">
        <f>IF(AD61&lt;&gt;""," -O","")</f>
        <v/>
      </c>
      <c r="AF60" s="14" t="str">
        <f>IF(AF61&lt;&gt;""," -O","")</f>
        <v/>
      </c>
      <c r="AH60" s="14" t="str">
        <f>IF(AH61&lt;&gt;""," -O","")</f>
        <v/>
      </c>
      <c r="AJ60" s="14" t="str">
        <f>IF(AJ61&lt;&gt;""," -O","")</f>
        <v/>
      </c>
      <c r="AL60" s="14" t="str">
        <f>IF(AL61&lt;&gt;""," -O","")</f>
        <v/>
      </c>
      <c r="AN60" s="14" t="str">
        <f>IF(AN61&lt;&gt;""," -O","")</f>
        <v/>
      </c>
      <c r="AP60" s="14" t="str">
        <f>IF(AP61&lt;&gt;""," -O","")</f>
        <v/>
      </c>
      <c r="AR60" s="14" t="str">
        <f>IF(AR61&lt;&gt;""," -O","")</f>
        <v/>
      </c>
      <c r="AT60" s="14" t="str">
        <f>IF(AT61&lt;&gt;""," -O","")</f>
        <v/>
      </c>
      <c r="AV60" s="14" t="str">
        <f>IF(AV61&lt;&gt;""," -O","")</f>
        <v/>
      </c>
      <c r="AX60" s="14" t="str">
        <f>IF(AX61&lt;&gt;""," -O","")</f>
        <v/>
      </c>
      <c r="AZ60" s="14" t="str">
        <f>IF(AZ61&lt;&gt;""," -O","")</f>
        <v/>
      </c>
      <c r="BB60" s="14" t="str">
        <f>IF(BB61&lt;&gt;""," -O","")</f>
        <v/>
      </c>
      <c r="BD60" s="14" t="str">
        <f>IF(BD61&lt;&gt;""," -O","")</f>
        <v/>
      </c>
      <c r="BF60" s="14" t="str">
        <f>IF(BF61&lt;&gt;""," -O","")</f>
        <v/>
      </c>
      <c r="BH60" s="14" t="str">
        <f>IF(BH61&lt;&gt;""," -O","")</f>
        <v/>
      </c>
      <c r="BJ60" s="14" t="str">
        <f>IF(BJ61&lt;&gt;""," -O","")</f>
        <v/>
      </c>
    </row>
    <row r="61" spans="13:62" x14ac:dyDescent="0.3">
      <c r="M61" s="14">
        <v>1.27</v>
      </c>
      <c r="N61" s="14" t="str">
        <f>IFERROR(VLOOKUP(M61,'CRUCE OPORTUNIDADES'!$C$10:$D$113,2,FALSE),"")</f>
        <v/>
      </c>
      <c r="O61" s="14">
        <v>2.2700000000000098</v>
      </c>
      <c r="P61" s="14" t="str">
        <f>IFERROR(VLOOKUP(O61,'CRUCE OPORTUNIDADES'!$C$10:$D$113,2,FALSE),"")</f>
        <v/>
      </c>
      <c r="Q61" s="14">
        <v>3.27000000000002</v>
      </c>
      <c r="R61" s="14" t="str">
        <f>IFERROR(VLOOKUP(Q61,'CRUCE OPORTUNIDADES'!$C$10:$D$113,2,FALSE),"")</f>
        <v/>
      </c>
      <c r="S61" s="14">
        <v>4.2700000000000298</v>
      </c>
      <c r="T61" s="14" t="str">
        <f>IFERROR(VLOOKUP(S61,'CRUCE OPORTUNIDADES'!$C$10:$D$113,2,FALSE),"")</f>
        <v/>
      </c>
      <c r="U61" s="14">
        <v>5.2700000000000404</v>
      </c>
      <c r="V61" s="14" t="str">
        <f>IFERROR(VLOOKUP(U61,'CRUCE OPORTUNIDADES'!$C$10:$D$113,2,FALSE),"")</f>
        <v/>
      </c>
      <c r="W61" s="14">
        <v>6.2700000000000502</v>
      </c>
      <c r="X61" s="14" t="str">
        <f>IFERROR(VLOOKUP(W61,'CRUCE OPORTUNIDADES'!$C$10:$D$113,2,FALSE),"")</f>
        <v/>
      </c>
      <c r="Y61" s="14">
        <v>7.27000000000006</v>
      </c>
      <c r="Z61" s="14" t="str">
        <f>IFERROR(VLOOKUP(Y61,'CRUCE OPORTUNIDADES'!$C$10:$D$113,2,FALSE),"")</f>
        <v/>
      </c>
      <c r="AA61" s="14">
        <v>8.2700000000000706</v>
      </c>
      <c r="AB61" s="14" t="str">
        <f>IFERROR(VLOOKUP(AA61,'CRUCE OPORTUNIDADES'!$C$10:$D$113,2,FALSE),"")</f>
        <v/>
      </c>
      <c r="AC61" s="14">
        <v>9.2700000000000795</v>
      </c>
      <c r="AD61" s="14" t="str">
        <f>IFERROR(VLOOKUP(AC61,'CRUCE OPORTUNIDADES'!$C$10:$D$113,2,FALSE),"")</f>
        <v/>
      </c>
      <c r="AE61" s="14">
        <v>10.270000000000101</v>
      </c>
      <c r="AF61" s="14" t="str">
        <f>IFERROR(VLOOKUP(AE61,'CRUCE OPORTUNIDADES'!$C$10:$D$113,2,FALSE),"")</f>
        <v/>
      </c>
      <c r="AG61" s="14">
        <v>11.270000000000101</v>
      </c>
      <c r="AH61" s="14" t="str">
        <f>IFERROR(VLOOKUP(AG61,'CRUCE OPORTUNIDADES'!$C$10:$D$113,2,FALSE),"")</f>
        <v/>
      </c>
      <c r="AI61" s="14">
        <v>12.270000000000101</v>
      </c>
      <c r="AJ61" s="14" t="str">
        <f>IFERROR(VLOOKUP(AI61,'CRUCE OPORTUNIDADES'!$C$10:$D$113,2,FALSE),"")</f>
        <v/>
      </c>
      <c r="AK61" s="14">
        <v>13.270000000000101</v>
      </c>
      <c r="AL61" s="14" t="str">
        <f>IFERROR(VLOOKUP(AK61,'CRUCE OPORTUNIDADES'!$C$10:$D$113,2,FALSE),"")</f>
        <v/>
      </c>
      <c r="AM61" s="14">
        <v>14.270000000000101</v>
      </c>
      <c r="AN61" s="14" t="str">
        <f>IFERROR(VLOOKUP(AM61,'CRUCE OPORTUNIDADES'!$C$10:$D$113,2,FALSE),"")</f>
        <v/>
      </c>
      <c r="AO61" s="14">
        <v>15.270000000000101</v>
      </c>
      <c r="AP61" s="14" t="str">
        <f>IFERROR(VLOOKUP(AO61,'CRUCE OPORTUNIDADES'!$C$10:$D$113,2,FALSE),"")</f>
        <v/>
      </c>
      <c r="AQ61" s="14">
        <v>16.270000000000099</v>
      </c>
      <c r="AR61" s="14" t="str">
        <f>IFERROR(VLOOKUP(AQ61,'CRUCE OPORTUNIDADES'!$C$10:$D$113,2,FALSE),"")</f>
        <v/>
      </c>
      <c r="AS61" s="14">
        <v>17.270000000000199</v>
      </c>
      <c r="AT61" s="14" t="str">
        <f>IFERROR(VLOOKUP(AS61,'CRUCE OPORTUNIDADES'!$C$10:$D$113,2,FALSE),"")</f>
        <v/>
      </c>
      <c r="AU61" s="14">
        <v>18.270000000000199</v>
      </c>
      <c r="AV61" s="14" t="str">
        <f>IFERROR(VLOOKUP(AU61,'CRUCE OPORTUNIDADES'!$C$10:$D$113,2,FALSE),"")</f>
        <v/>
      </c>
      <c r="AW61" s="14">
        <v>19.270000000000199</v>
      </c>
      <c r="AX61" s="14" t="str">
        <f>IFERROR(VLOOKUP(AW61,'CRUCE OPORTUNIDADES'!$C$10:$D$113,2,FALSE),"")</f>
        <v/>
      </c>
      <c r="AY61" s="14">
        <v>20.270000000000199</v>
      </c>
      <c r="AZ61" s="14" t="str">
        <f>IFERROR(VLOOKUP(AY61,'CRUCE OPORTUNIDADES'!$C$10:$D$113,2,FALSE),"")</f>
        <v/>
      </c>
      <c r="BA61" s="14">
        <v>21.270000000000199</v>
      </c>
      <c r="BB61" s="14" t="str">
        <f>IFERROR(VLOOKUP(BA61,'CRUCE OPORTUNIDADES'!$C$10:$D$113,2,FALSE),"")</f>
        <v/>
      </c>
      <c r="BC61" s="14">
        <v>22.270000000000199</v>
      </c>
      <c r="BD61" s="14" t="str">
        <f>IFERROR(VLOOKUP(BC61,'CRUCE OPORTUNIDADES'!$C$10:$D$113,2,FALSE),"")</f>
        <v/>
      </c>
      <c r="BE61" s="14">
        <v>23.270000000000199</v>
      </c>
      <c r="BF61" s="14" t="str">
        <f>IFERROR(VLOOKUP(BE61,'CRUCE OPORTUNIDADES'!$C$10:$D$113,2,FALSE),"")</f>
        <v/>
      </c>
      <c r="BG61" s="14">
        <v>24.270000000000199</v>
      </c>
      <c r="BH61" s="14" t="str">
        <f>IFERROR(VLOOKUP(BG61,'CRUCE OPORTUNIDADES'!$C$10:$D$113,2,FALSE),"")</f>
        <v/>
      </c>
      <c r="BI61" s="14">
        <v>25.270000000000199</v>
      </c>
      <c r="BJ61" s="14" t="str">
        <f>IFERROR(VLOOKUP(BI61,'CRUCE OPORTUNIDADES'!$C$10:$D$113,2,FALSE),"")</f>
        <v/>
      </c>
    </row>
    <row r="62" spans="13:62" x14ac:dyDescent="0.3">
      <c r="N62" s="14" t="str">
        <f>IF(N63&lt;&gt;""," -O","")</f>
        <v/>
      </c>
      <c r="P62" s="14" t="str">
        <f>IF(P63&lt;&gt;""," -O","")</f>
        <v/>
      </c>
      <c r="R62" s="14" t="str">
        <f>IF(R63&lt;&gt;""," -O","")</f>
        <v/>
      </c>
      <c r="T62" s="14" t="str">
        <f>IF(T63&lt;&gt;""," -O","")</f>
        <v/>
      </c>
      <c r="V62" s="14" t="str">
        <f>IF(V63&lt;&gt;""," -O","")</f>
        <v/>
      </c>
      <c r="X62" s="14" t="str">
        <f>IF(X63&lt;&gt;""," -O","")</f>
        <v/>
      </c>
      <c r="Z62" s="14" t="str">
        <f>IF(Z63&lt;&gt;""," -O","")</f>
        <v/>
      </c>
      <c r="AB62" s="14" t="str">
        <f>IF(AB63&lt;&gt;""," -O","")</f>
        <v/>
      </c>
      <c r="AD62" s="14" t="str">
        <f>IF(AD63&lt;&gt;""," -O","")</f>
        <v/>
      </c>
      <c r="AF62" s="14" t="str">
        <f>IF(AF63&lt;&gt;""," -O","")</f>
        <v/>
      </c>
      <c r="AH62" s="14" t="str">
        <f>IF(AH63&lt;&gt;""," -O","")</f>
        <v/>
      </c>
      <c r="AJ62" s="14" t="str">
        <f>IF(AJ63&lt;&gt;""," -O","")</f>
        <v/>
      </c>
      <c r="AL62" s="14" t="str">
        <f>IF(AL63&lt;&gt;""," -O","")</f>
        <v/>
      </c>
      <c r="AN62" s="14" t="str">
        <f>IF(AN63&lt;&gt;""," -O","")</f>
        <v/>
      </c>
      <c r="AP62" s="14" t="str">
        <f>IF(AP63&lt;&gt;""," -O","")</f>
        <v/>
      </c>
      <c r="AR62" s="14" t="str">
        <f>IF(AR63&lt;&gt;""," -O","")</f>
        <v/>
      </c>
      <c r="AT62" s="14" t="str">
        <f>IF(AT63&lt;&gt;""," -O","")</f>
        <v/>
      </c>
      <c r="AV62" s="14" t="str">
        <f>IF(AV63&lt;&gt;""," -O","")</f>
        <v/>
      </c>
      <c r="AX62" s="14" t="str">
        <f>IF(AX63&lt;&gt;""," -O","")</f>
        <v/>
      </c>
      <c r="AZ62" s="14" t="str">
        <f>IF(AZ63&lt;&gt;""," -O","")</f>
        <v/>
      </c>
      <c r="BB62" s="14" t="str">
        <f>IF(BB63&lt;&gt;""," -O","")</f>
        <v/>
      </c>
      <c r="BD62" s="14" t="str">
        <f>IF(BD63&lt;&gt;""," -O","")</f>
        <v/>
      </c>
      <c r="BF62" s="14" t="str">
        <f>IF(BF63&lt;&gt;""," -O","")</f>
        <v/>
      </c>
      <c r="BH62" s="14" t="str">
        <f>IF(BH63&lt;&gt;""," -O","")</f>
        <v/>
      </c>
      <c r="BJ62" s="14" t="str">
        <f>IF(BJ63&lt;&gt;""," -O","")</f>
        <v/>
      </c>
    </row>
    <row r="63" spans="13:62" x14ac:dyDescent="0.3">
      <c r="M63" s="14">
        <v>1.28</v>
      </c>
      <c r="N63" s="14" t="str">
        <f>IFERROR(VLOOKUP(M63,'CRUCE OPORTUNIDADES'!$C$10:$D$113,2,FALSE),"")</f>
        <v/>
      </c>
      <c r="O63" s="14">
        <v>2.28000000000001</v>
      </c>
      <c r="P63" s="14" t="str">
        <f>IFERROR(VLOOKUP(O63,'CRUCE OPORTUNIDADES'!$C$10:$D$113,2,FALSE),"")</f>
        <v/>
      </c>
      <c r="Q63" s="14">
        <v>3.2800000000000198</v>
      </c>
      <c r="R63" s="14" t="str">
        <f>IFERROR(VLOOKUP(Q63,'CRUCE OPORTUNIDADES'!$C$10:$D$113,2,FALSE),"")</f>
        <v/>
      </c>
      <c r="S63" s="14">
        <v>4.2800000000000296</v>
      </c>
      <c r="T63" s="14" t="str">
        <f>IFERROR(VLOOKUP(S63,'CRUCE OPORTUNIDADES'!$C$10:$D$113,2,FALSE),"")</f>
        <v/>
      </c>
      <c r="U63" s="14">
        <v>5.2800000000000402</v>
      </c>
      <c r="V63" s="14" t="str">
        <f>IFERROR(VLOOKUP(U63,'CRUCE OPORTUNIDADES'!$C$10:$D$113,2,FALSE),"")</f>
        <v/>
      </c>
      <c r="W63" s="14">
        <v>6.28000000000005</v>
      </c>
      <c r="X63" s="14" t="str">
        <f>IFERROR(VLOOKUP(W63,'CRUCE OPORTUNIDADES'!$C$10:$D$113,2,FALSE),"")</f>
        <v/>
      </c>
      <c r="Y63" s="14">
        <v>7.2800000000000598</v>
      </c>
      <c r="Z63" s="14" t="str">
        <f>IFERROR(VLOOKUP(Y63,'CRUCE OPORTUNIDADES'!$C$10:$D$113,2,FALSE),"")</f>
        <v/>
      </c>
      <c r="AA63" s="14">
        <v>8.2800000000000704</v>
      </c>
      <c r="AB63" s="14" t="str">
        <f>IFERROR(VLOOKUP(AA63,'CRUCE OPORTUNIDADES'!$C$10:$D$113,2,FALSE),"")</f>
        <v/>
      </c>
      <c r="AC63" s="14">
        <v>9.2800000000000793</v>
      </c>
      <c r="AD63" s="14" t="str">
        <f>IFERROR(VLOOKUP(AC63,'CRUCE OPORTUNIDADES'!$C$10:$D$113,2,FALSE),"")</f>
        <v/>
      </c>
      <c r="AE63" s="14">
        <v>10.280000000000101</v>
      </c>
      <c r="AF63" s="14" t="str">
        <f>IFERROR(VLOOKUP(AE63,'CRUCE OPORTUNIDADES'!$C$10:$D$113,2,FALSE),"")</f>
        <v/>
      </c>
      <c r="AG63" s="14">
        <v>11.280000000000101</v>
      </c>
      <c r="AH63" s="14" t="str">
        <f>IFERROR(VLOOKUP(AG63,'CRUCE OPORTUNIDADES'!$C$10:$D$113,2,FALSE),"")</f>
        <v/>
      </c>
      <c r="AI63" s="14">
        <v>12.280000000000101</v>
      </c>
      <c r="AJ63" s="14" t="str">
        <f>IFERROR(VLOOKUP(AI63,'CRUCE OPORTUNIDADES'!$C$10:$D$113,2,FALSE),"")</f>
        <v/>
      </c>
      <c r="AK63" s="14">
        <v>13.280000000000101</v>
      </c>
      <c r="AL63" s="14" t="str">
        <f>IFERROR(VLOOKUP(AK63,'CRUCE OPORTUNIDADES'!$C$10:$D$113,2,FALSE),"")</f>
        <v/>
      </c>
      <c r="AM63" s="14">
        <v>14.280000000000101</v>
      </c>
      <c r="AN63" s="14" t="str">
        <f>IFERROR(VLOOKUP(AM63,'CRUCE OPORTUNIDADES'!$C$10:$D$113,2,FALSE),"")</f>
        <v/>
      </c>
      <c r="AO63" s="14">
        <v>15.280000000000101</v>
      </c>
      <c r="AP63" s="14" t="str">
        <f>IFERROR(VLOOKUP(AO63,'CRUCE OPORTUNIDADES'!$C$10:$D$113,2,FALSE),"")</f>
        <v/>
      </c>
      <c r="AQ63" s="14">
        <v>16.280000000000101</v>
      </c>
      <c r="AR63" s="14" t="str">
        <f>IFERROR(VLOOKUP(AQ63,'CRUCE OPORTUNIDADES'!$C$10:$D$113,2,FALSE),"")</f>
        <v/>
      </c>
      <c r="AS63" s="14">
        <v>17.2800000000002</v>
      </c>
      <c r="AT63" s="14" t="str">
        <f>IFERROR(VLOOKUP(AS63,'CRUCE OPORTUNIDADES'!$C$10:$D$113,2,FALSE),"")</f>
        <v/>
      </c>
      <c r="AU63" s="14">
        <v>18.2800000000002</v>
      </c>
      <c r="AV63" s="14" t="str">
        <f>IFERROR(VLOOKUP(AU63,'CRUCE OPORTUNIDADES'!$C$10:$D$113,2,FALSE),"")</f>
        <v/>
      </c>
      <c r="AW63" s="14">
        <v>19.2800000000002</v>
      </c>
      <c r="AX63" s="14" t="str">
        <f>IFERROR(VLOOKUP(AW63,'CRUCE OPORTUNIDADES'!$C$10:$D$113,2,FALSE),"")</f>
        <v/>
      </c>
      <c r="AY63" s="14">
        <v>20.2800000000002</v>
      </c>
      <c r="AZ63" s="14" t="str">
        <f>IFERROR(VLOOKUP(AY63,'CRUCE OPORTUNIDADES'!$C$10:$D$113,2,FALSE),"")</f>
        <v/>
      </c>
      <c r="BA63" s="14">
        <v>21.2800000000002</v>
      </c>
      <c r="BB63" s="14" t="str">
        <f>IFERROR(VLOOKUP(BA63,'CRUCE OPORTUNIDADES'!$C$10:$D$113,2,FALSE),"")</f>
        <v/>
      </c>
      <c r="BC63" s="14">
        <v>22.2800000000002</v>
      </c>
      <c r="BD63" s="14" t="str">
        <f>IFERROR(VLOOKUP(BC63,'CRUCE OPORTUNIDADES'!$C$10:$D$113,2,FALSE),"")</f>
        <v/>
      </c>
      <c r="BE63" s="14">
        <v>23.2800000000002</v>
      </c>
      <c r="BF63" s="14" t="str">
        <f>IFERROR(VLOOKUP(BE63,'CRUCE OPORTUNIDADES'!$C$10:$D$113,2,FALSE),"")</f>
        <v/>
      </c>
      <c r="BG63" s="14">
        <v>24.2800000000002</v>
      </c>
      <c r="BH63" s="14" t="str">
        <f>IFERROR(VLOOKUP(BG63,'CRUCE OPORTUNIDADES'!$C$10:$D$113,2,FALSE),"")</f>
        <v/>
      </c>
      <c r="BI63" s="14">
        <v>25.2800000000002</v>
      </c>
      <c r="BJ63" s="14" t="str">
        <f>IFERROR(VLOOKUP(BI63,'CRUCE OPORTUNIDADES'!$C$10:$D$113,2,FALSE),"")</f>
        <v/>
      </c>
    </row>
    <row r="64" spans="13:62" x14ac:dyDescent="0.3">
      <c r="N64" s="14" t="str">
        <f>IF(N65&lt;&gt;""," -O","")</f>
        <v/>
      </c>
      <c r="P64" s="14" t="str">
        <f>IF(P65&lt;&gt;""," -O","")</f>
        <v/>
      </c>
      <c r="R64" s="14" t="str">
        <f>IF(R65&lt;&gt;""," -O","")</f>
        <v/>
      </c>
      <c r="T64" s="14" t="str">
        <f>IF(T65&lt;&gt;""," -O","")</f>
        <v/>
      </c>
      <c r="V64" s="14" t="str">
        <f>IF(V65&lt;&gt;""," -O","")</f>
        <v/>
      </c>
      <c r="X64" s="14" t="str">
        <f>IF(X65&lt;&gt;""," -O","")</f>
        <v/>
      </c>
      <c r="Z64" s="14" t="str">
        <f>IF(Z65&lt;&gt;""," -O","")</f>
        <v/>
      </c>
      <c r="AB64" s="14" t="str">
        <f>IF(AB65&lt;&gt;""," -O","")</f>
        <v/>
      </c>
      <c r="AD64" s="14" t="str">
        <f>IF(AD65&lt;&gt;""," -O","")</f>
        <v/>
      </c>
      <c r="AF64" s="14" t="str">
        <f>IF(AF65&lt;&gt;""," -O","")</f>
        <v/>
      </c>
      <c r="AH64" s="14" t="str">
        <f>IF(AH65&lt;&gt;""," -O","")</f>
        <v/>
      </c>
      <c r="AJ64" s="14" t="str">
        <f>IF(AJ65&lt;&gt;""," -O","")</f>
        <v/>
      </c>
      <c r="AL64" s="14" t="str">
        <f>IF(AL65&lt;&gt;""," -O","")</f>
        <v/>
      </c>
      <c r="AN64" s="14" t="str">
        <f>IF(AN65&lt;&gt;""," -O","")</f>
        <v/>
      </c>
      <c r="AP64" s="14" t="str">
        <f>IF(AP65&lt;&gt;""," -O","")</f>
        <v/>
      </c>
      <c r="AR64" s="14" t="str">
        <f>IF(AR65&lt;&gt;""," -O","")</f>
        <v/>
      </c>
      <c r="AT64" s="14" t="str">
        <f>IF(AT65&lt;&gt;""," -O","")</f>
        <v/>
      </c>
      <c r="AV64" s="14" t="str">
        <f>IF(AV65&lt;&gt;""," -O","")</f>
        <v/>
      </c>
      <c r="AX64" s="14" t="str">
        <f>IF(AX65&lt;&gt;""," -O","")</f>
        <v/>
      </c>
      <c r="AZ64" s="14" t="str">
        <f>IF(AZ65&lt;&gt;""," -O","")</f>
        <v/>
      </c>
      <c r="BB64" s="14" t="str">
        <f>IF(BB65&lt;&gt;""," -O","")</f>
        <v/>
      </c>
      <c r="BD64" s="14" t="str">
        <f>IF(BD65&lt;&gt;""," -O","")</f>
        <v/>
      </c>
      <c r="BF64" s="14" t="str">
        <f>IF(BF65&lt;&gt;""," -O","")</f>
        <v/>
      </c>
      <c r="BH64" s="14" t="str">
        <f>IF(BH65&lt;&gt;""," -O","")</f>
        <v/>
      </c>
      <c r="BJ64" s="14" t="str">
        <f>IF(BJ65&lt;&gt;""," -O","")</f>
        <v/>
      </c>
    </row>
    <row r="65" spans="13:62" x14ac:dyDescent="0.3">
      <c r="M65" s="14">
        <v>1.29</v>
      </c>
      <c r="N65" s="14" t="str">
        <f>IFERROR(VLOOKUP(M65,'CRUCE OPORTUNIDADES'!$C$10:$D$113,2,FALSE),"")</f>
        <v/>
      </c>
      <c r="O65" s="14">
        <v>2.2900000000000098</v>
      </c>
      <c r="P65" s="14" t="str">
        <f>IFERROR(VLOOKUP(O65,'CRUCE OPORTUNIDADES'!$C$10:$D$113,2,FALSE),"")</f>
        <v/>
      </c>
      <c r="Q65" s="14">
        <v>3.29000000000002</v>
      </c>
      <c r="R65" s="14" t="str">
        <f>IFERROR(VLOOKUP(Q65,'CRUCE OPORTUNIDADES'!$C$10:$D$113,2,FALSE),"")</f>
        <v/>
      </c>
      <c r="S65" s="14">
        <v>4.2900000000000302</v>
      </c>
      <c r="T65" s="14" t="str">
        <f>IFERROR(VLOOKUP(S65,'CRUCE OPORTUNIDADES'!$C$10:$D$113,2,FALSE),"")</f>
        <v/>
      </c>
      <c r="U65" s="14">
        <v>5.29000000000004</v>
      </c>
      <c r="V65" s="14" t="str">
        <f>IFERROR(VLOOKUP(U65,'CRUCE OPORTUNIDADES'!$C$10:$D$113,2,FALSE),"")</f>
        <v/>
      </c>
      <c r="W65" s="14">
        <v>6.2900000000000498</v>
      </c>
      <c r="X65" s="14" t="str">
        <f>IFERROR(VLOOKUP(W65,'CRUCE OPORTUNIDADES'!$C$10:$D$113,2,FALSE),"")</f>
        <v/>
      </c>
      <c r="Y65" s="14">
        <v>7.2900000000000604</v>
      </c>
      <c r="Z65" s="14" t="str">
        <f>IFERROR(VLOOKUP(Y65,'CRUCE OPORTUNIDADES'!$C$10:$D$113,2,FALSE),"")</f>
        <v/>
      </c>
      <c r="AA65" s="14">
        <v>8.2900000000000702</v>
      </c>
      <c r="AB65" s="14" t="str">
        <f>IFERROR(VLOOKUP(AA65,'CRUCE OPORTUNIDADES'!$C$10:$D$113,2,FALSE),"")</f>
        <v/>
      </c>
      <c r="AC65" s="14">
        <v>9.2900000000000809</v>
      </c>
      <c r="AD65" s="14" t="str">
        <f>IFERROR(VLOOKUP(AC65,'CRUCE OPORTUNIDADES'!$C$10:$D$113,2,FALSE),"")</f>
        <v/>
      </c>
      <c r="AE65" s="14">
        <v>10.2900000000001</v>
      </c>
      <c r="AF65" s="14" t="str">
        <f>IFERROR(VLOOKUP(AE65,'CRUCE OPORTUNIDADES'!$C$10:$D$113,2,FALSE),"")</f>
        <v/>
      </c>
      <c r="AG65" s="14">
        <v>11.2900000000001</v>
      </c>
      <c r="AH65" s="14" t="str">
        <f>IFERROR(VLOOKUP(AG65,'CRUCE OPORTUNIDADES'!$C$10:$D$113,2,FALSE),"")</f>
        <v/>
      </c>
      <c r="AI65" s="14">
        <v>12.2900000000001</v>
      </c>
      <c r="AJ65" s="14" t="str">
        <f>IFERROR(VLOOKUP(AI65,'CRUCE OPORTUNIDADES'!$C$10:$D$113,2,FALSE),"")</f>
        <v/>
      </c>
      <c r="AK65" s="14">
        <v>13.2900000000001</v>
      </c>
      <c r="AL65" s="14" t="str">
        <f>IFERROR(VLOOKUP(AK65,'CRUCE OPORTUNIDADES'!$C$10:$D$113,2,FALSE),"")</f>
        <v/>
      </c>
      <c r="AM65" s="14">
        <v>14.2900000000001</v>
      </c>
      <c r="AN65" s="14" t="str">
        <f>IFERROR(VLOOKUP(AM65,'CRUCE OPORTUNIDADES'!$C$10:$D$113,2,FALSE),"")</f>
        <v/>
      </c>
      <c r="AO65" s="14">
        <v>15.2900000000001</v>
      </c>
      <c r="AP65" s="14" t="str">
        <f>IFERROR(VLOOKUP(AO65,'CRUCE OPORTUNIDADES'!$C$10:$D$113,2,FALSE),"")</f>
        <v/>
      </c>
      <c r="AQ65" s="14">
        <v>16.290000000000099</v>
      </c>
      <c r="AR65" s="14" t="str">
        <f>IFERROR(VLOOKUP(AQ65,'CRUCE OPORTUNIDADES'!$C$10:$D$113,2,FALSE),"")</f>
        <v/>
      </c>
      <c r="AS65" s="14">
        <v>17.290000000000202</v>
      </c>
      <c r="AT65" s="14" t="str">
        <f>IFERROR(VLOOKUP(AS65,'CRUCE OPORTUNIDADES'!$C$10:$D$113,2,FALSE),"")</f>
        <v/>
      </c>
      <c r="AU65" s="14">
        <v>18.290000000000202</v>
      </c>
      <c r="AV65" s="14" t="str">
        <f>IFERROR(VLOOKUP(AU65,'CRUCE OPORTUNIDADES'!$C$10:$D$113,2,FALSE),"")</f>
        <v/>
      </c>
      <c r="AW65" s="14">
        <v>19.290000000000202</v>
      </c>
      <c r="AX65" s="14" t="str">
        <f>IFERROR(VLOOKUP(AW65,'CRUCE OPORTUNIDADES'!$C$10:$D$113,2,FALSE),"")</f>
        <v/>
      </c>
      <c r="AY65" s="14">
        <v>20.290000000000202</v>
      </c>
      <c r="AZ65" s="14" t="str">
        <f>IFERROR(VLOOKUP(AY65,'CRUCE OPORTUNIDADES'!$C$10:$D$113,2,FALSE),"")</f>
        <v/>
      </c>
      <c r="BA65" s="14">
        <v>21.290000000000202</v>
      </c>
      <c r="BB65" s="14" t="str">
        <f>IFERROR(VLOOKUP(BA65,'CRUCE OPORTUNIDADES'!$C$10:$D$113,2,FALSE),"")</f>
        <v/>
      </c>
      <c r="BC65" s="14">
        <v>22.290000000000202</v>
      </c>
      <c r="BD65" s="14" t="str">
        <f>IFERROR(VLOOKUP(BC65,'CRUCE OPORTUNIDADES'!$C$10:$D$113,2,FALSE),"")</f>
        <v/>
      </c>
      <c r="BE65" s="14">
        <v>23.290000000000202</v>
      </c>
      <c r="BF65" s="14" t="str">
        <f>IFERROR(VLOOKUP(BE65,'CRUCE OPORTUNIDADES'!$C$10:$D$113,2,FALSE),"")</f>
        <v/>
      </c>
      <c r="BG65" s="14">
        <v>24.290000000000202</v>
      </c>
      <c r="BH65" s="14" t="str">
        <f>IFERROR(VLOOKUP(BG65,'CRUCE OPORTUNIDADES'!$C$10:$D$113,2,FALSE),"")</f>
        <v/>
      </c>
      <c r="BI65" s="14">
        <v>25.290000000000202</v>
      </c>
      <c r="BJ65" s="14" t="str">
        <f>IFERROR(VLOOKUP(BI65,'CRUCE OPORTUNIDADES'!$C$10:$D$113,2,FALSE),"")</f>
        <v/>
      </c>
    </row>
    <row r="66" spans="13:62" x14ac:dyDescent="0.3">
      <c r="N66" s="14" t="str">
        <f>IF(N67&lt;&gt;""," -O","")</f>
        <v/>
      </c>
      <c r="P66" s="14" t="str">
        <f>IF(P67&lt;&gt;""," -O","")</f>
        <v/>
      </c>
      <c r="R66" s="14" t="str">
        <f>IF(R67&lt;&gt;""," -O","")</f>
        <v/>
      </c>
      <c r="T66" s="14" t="str">
        <f>IF(T67&lt;&gt;""," -O","")</f>
        <v/>
      </c>
      <c r="V66" s="14" t="str">
        <f>IF(V67&lt;&gt;""," -O","")</f>
        <v/>
      </c>
      <c r="X66" s="14" t="str">
        <f>IF(X67&lt;&gt;""," -O","")</f>
        <v/>
      </c>
      <c r="Z66" s="14" t="str">
        <f>IF(Z67&lt;&gt;""," -O","")</f>
        <v/>
      </c>
      <c r="AB66" s="14" t="str">
        <f>IF(AB67&lt;&gt;""," -O","")</f>
        <v/>
      </c>
      <c r="AD66" s="14" t="str">
        <f>IF(AD67&lt;&gt;""," -O","")</f>
        <v/>
      </c>
      <c r="AF66" s="14" t="str">
        <f>IF(AF67&lt;&gt;""," -O","")</f>
        <v/>
      </c>
      <c r="AH66" s="14" t="str">
        <f>IF(AH67&lt;&gt;""," -O","")</f>
        <v/>
      </c>
      <c r="AJ66" s="14" t="str">
        <f>IF(AJ67&lt;&gt;""," -O","")</f>
        <v/>
      </c>
      <c r="AL66" s="14" t="str">
        <f>IF(AL67&lt;&gt;""," -O","")</f>
        <v/>
      </c>
      <c r="AN66" s="14" t="str">
        <f>IF(AN67&lt;&gt;""," -O","")</f>
        <v/>
      </c>
      <c r="AP66" s="14" t="str">
        <f>IF(AP67&lt;&gt;""," -O","")</f>
        <v/>
      </c>
      <c r="AR66" s="14" t="str">
        <f>IF(AR67&lt;&gt;""," -O","")</f>
        <v/>
      </c>
      <c r="AT66" s="14" t="str">
        <f>IF(AT67&lt;&gt;""," -O","")</f>
        <v/>
      </c>
      <c r="AV66" s="14" t="str">
        <f>IF(AV67&lt;&gt;""," -O","")</f>
        <v/>
      </c>
      <c r="AX66" s="14" t="str">
        <f>IF(AX67&lt;&gt;""," -O","")</f>
        <v/>
      </c>
      <c r="AZ66" s="14" t="str">
        <f>IF(AZ67&lt;&gt;""," -O","")</f>
        <v/>
      </c>
      <c r="BB66" s="14" t="str">
        <f>IF(BB67&lt;&gt;""," -O","")</f>
        <v/>
      </c>
      <c r="BD66" s="14" t="str">
        <f>IF(BD67&lt;&gt;""," -O","")</f>
        <v/>
      </c>
      <c r="BF66" s="14" t="str">
        <f>IF(BF67&lt;&gt;""," -O","")</f>
        <v/>
      </c>
      <c r="BH66" s="14" t="str">
        <f>IF(BH67&lt;&gt;""," -O","")</f>
        <v/>
      </c>
      <c r="BJ66" s="14" t="str">
        <f>IF(BJ67&lt;&gt;""," -O","")</f>
        <v/>
      </c>
    </row>
    <row r="67" spans="13:62" x14ac:dyDescent="0.3">
      <c r="M67" s="14">
        <v>1.3</v>
      </c>
      <c r="N67" s="14" t="str">
        <f>IFERROR(VLOOKUP(M67,'CRUCE OPORTUNIDADES'!$C$10:$D$113,2,FALSE),"")</f>
        <v/>
      </c>
      <c r="O67" s="14">
        <v>2.30000000000001</v>
      </c>
      <c r="P67" s="14" t="str">
        <f>IFERROR(VLOOKUP(O67,'CRUCE OPORTUNIDADES'!$C$10:$D$113,2,FALSE),"")</f>
        <v/>
      </c>
      <c r="Q67" s="14">
        <v>3.3000000000000198</v>
      </c>
      <c r="R67" s="14" t="str">
        <f>IFERROR(VLOOKUP(Q67,'CRUCE OPORTUNIDADES'!$C$10:$D$113,2,FALSE),"")</f>
        <v/>
      </c>
      <c r="S67" s="14">
        <v>4.30000000000003</v>
      </c>
      <c r="T67" s="14" t="str">
        <f>IFERROR(VLOOKUP(S67,'CRUCE OPORTUNIDADES'!$C$10:$D$113,2,FALSE),"")</f>
        <v/>
      </c>
      <c r="U67" s="14">
        <v>5.3000000000000398</v>
      </c>
      <c r="V67" s="14" t="str">
        <f>IFERROR(VLOOKUP(U67,'CRUCE OPORTUNIDADES'!$C$10:$D$113,2,FALSE),"")</f>
        <v/>
      </c>
      <c r="W67" s="14">
        <v>6.3000000000000496</v>
      </c>
      <c r="X67" s="14" t="str">
        <f>IFERROR(VLOOKUP(W67,'CRUCE OPORTUNIDADES'!$C$10:$D$113,2,FALSE),"")</f>
        <v/>
      </c>
      <c r="Y67" s="14">
        <v>7.3000000000000602</v>
      </c>
      <c r="Z67" s="14" t="str">
        <f>IFERROR(VLOOKUP(Y67,'CRUCE OPORTUNIDADES'!$C$10:$D$113,2,FALSE),"")</f>
        <v/>
      </c>
      <c r="AA67" s="14">
        <v>8.30000000000007</v>
      </c>
      <c r="AB67" s="14" t="str">
        <f>IFERROR(VLOOKUP(AA67,'CRUCE OPORTUNIDADES'!$C$10:$D$113,2,FALSE),"")</f>
        <v/>
      </c>
      <c r="AC67" s="14">
        <v>9.3000000000000806</v>
      </c>
      <c r="AD67" s="14" t="str">
        <f>IFERROR(VLOOKUP(AC67,'CRUCE OPORTUNIDADES'!$C$10:$D$113,2,FALSE),"")</f>
        <v/>
      </c>
      <c r="AE67" s="14">
        <v>10.3000000000001</v>
      </c>
      <c r="AF67" s="14" t="str">
        <f>IFERROR(VLOOKUP(AE67,'CRUCE OPORTUNIDADES'!$C$10:$D$113,2,FALSE),"")</f>
        <v/>
      </c>
      <c r="AG67" s="14">
        <v>11.3000000000001</v>
      </c>
      <c r="AH67" s="14" t="str">
        <f>IFERROR(VLOOKUP(AG67,'CRUCE OPORTUNIDADES'!$C$10:$D$113,2,FALSE),"")</f>
        <v/>
      </c>
      <c r="AI67" s="14">
        <v>12.3000000000001</v>
      </c>
      <c r="AJ67" s="14" t="str">
        <f>IFERROR(VLOOKUP(AI67,'CRUCE OPORTUNIDADES'!$C$10:$D$113,2,FALSE),"")</f>
        <v/>
      </c>
      <c r="AK67" s="14">
        <v>13.3000000000001</v>
      </c>
      <c r="AL67" s="14" t="str">
        <f>IFERROR(VLOOKUP(AK67,'CRUCE OPORTUNIDADES'!$C$10:$D$113,2,FALSE),"")</f>
        <v/>
      </c>
      <c r="AM67" s="14">
        <v>14.3000000000001</v>
      </c>
      <c r="AN67" s="14" t="str">
        <f>IFERROR(VLOOKUP(AM67,'CRUCE OPORTUNIDADES'!$C$10:$D$113,2,FALSE),"")</f>
        <v/>
      </c>
      <c r="AO67" s="14">
        <v>15.3000000000001</v>
      </c>
      <c r="AP67" s="14" t="str">
        <f>IFERROR(VLOOKUP(AO67,'CRUCE OPORTUNIDADES'!$C$10:$D$113,2,FALSE),"")</f>
        <v/>
      </c>
      <c r="AQ67" s="14">
        <v>16.3000000000001</v>
      </c>
      <c r="AR67" s="14" t="str">
        <f>IFERROR(VLOOKUP(AQ67,'CRUCE OPORTUNIDADES'!$C$10:$D$113,2,FALSE),"")</f>
        <v/>
      </c>
      <c r="AS67" s="14">
        <v>17.3000000000002</v>
      </c>
      <c r="AT67" s="14" t="str">
        <f>IFERROR(VLOOKUP(AS67,'CRUCE OPORTUNIDADES'!$C$10:$D$113,2,FALSE),"")</f>
        <v/>
      </c>
      <c r="AU67" s="14">
        <v>18.3000000000002</v>
      </c>
      <c r="AV67" s="14" t="str">
        <f>IFERROR(VLOOKUP(AU67,'CRUCE OPORTUNIDADES'!$C$10:$D$113,2,FALSE),"")</f>
        <v/>
      </c>
      <c r="AW67" s="14">
        <v>19.3000000000002</v>
      </c>
      <c r="AX67" s="14" t="str">
        <f>IFERROR(VLOOKUP(AW67,'CRUCE OPORTUNIDADES'!$C$10:$D$113,2,FALSE),"")</f>
        <v/>
      </c>
      <c r="AY67" s="14">
        <v>20.3000000000002</v>
      </c>
      <c r="AZ67" s="14" t="str">
        <f>IFERROR(VLOOKUP(AY67,'CRUCE OPORTUNIDADES'!$C$10:$D$113,2,FALSE),"")</f>
        <v/>
      </c>
      <c r="BA67" s="14">
        <v>21.3000000000002</v>
      </c>
      <c r="BB67" s="14" t="str">
        <f>IFERROR(VLOOKUP(BA67,'CRUCE OPORTUNIDADES'!$C$10:$D$113,2,FALSE),"")</f>
        <v/>
      </c>
      <c r="BC67" s="14">
        <v>22.3000000000002</v>
      </c>
      <c r="BD67" s="14" t="str">
        <f>IFERROR(VLOOKUP(BC67,'CRUCE OPORTUNIDADES'!$C$10:$D$113,2,FALSE),"")</f>
        <v/>
      </c>
      <c r="BE67" s="14">
        <v>23.3000000000002</v>
      </c>
      <c r="BF67" s="14" t="str">
        <f>IFERROR(VLOOKUP(BE67,'CRUCE OPORTUNIDADES'!$C$10:$D$113,2,FALSE),"")</f>
        <v/>
      </c>
      <c r="BG67" s="14">
        <v>24.3000000000002</v>
      </c>
      <c r="BH67" s="14" t="str">
        <f>IFERROR(VLOOKUP(BG67,'CRUCE OPORTUNIDADES'!$C$10:$D$113,2,FALSE),"")</f>
        <v/>
      </c>
      <c r="BI67" s="14">
        <v>25.3000000000002</v>
      </c>
      <c r="BJ67" s="14" t="str">
        <f>IFERROR(VLOOKUP(BI67,'CRUCE OPORTUNIDADES'!$C$10:$D$113,2,FALSE),"")</f>
        <v/>
      </c>
    </row>
    <row r="68" spans="13:62" x14ac:dyDescent="0.3">
      <c r="N68" s="14" t="str">
        <f>IF(N69&lt;&gt;""," -O","")</f>
        <v/>
      </c>
      <c r="P68" s="14" t="str">
        <f>IF(P69&lt;&gt;""," -O","")</f>
        <v/>
      </c>
      <c r="R68" s="14" t="str">
        <f>IF(R69&lt;&gt;""," -O","")</f>
        <v/>
      </c>
      <c r="T68" s="14" t="str">
        <f>IF(T69&lt;&gt;""," -O","")</f>
        <v/>
      </c>
      <c r="V68" s="14" t="str">
        <f>IF(V69&lt;&gt;""," -O","")</f>
        <v/>
      </c>
      <c r="X68" s="14" t="str">
        <f>IF(X69&lt;&gt;""," -O","")</f>
        <v/>
      </c>
      <c r="Z68" s="14" t="str">
        <f>IF(Z69&lt;&gt;""," -O","")</f>
        <v/>
      </c>
      <c r="AB68" s="14" t="str">
        <f>IF(AB69&lt;&gt;""," -O","")</f>
        <v/>
      </c>
      <c r="AD68" s="14" t="str">
        <f>IF(AD69&lt;&gt;""," -O","")</f>
        <v/>
      </c>
      <c r="AF68" s="14" t="str">
        <f>IF(AF69&lt;&gt;""," -O","")</f>
        <v/>
      </c>
      <c r="AH68" s="14" t="str">
        <f>IF(AH69&lt;&gt;""," -O","")</f>
        <v/>
      </c>
      <c r="AJ68" s="14" t="str">
        <f>IF(AJ69&lt;&gt;""," -O","")</f>
        <v/>
      </c>
      <c r="AL68" s="14" t="str">
        <f>IF(AL69&lt;&gt;""," -O","")</f>
        <v/>
      </c>
      <c r="AN68" s="14" t="str">
        <f>IF(AN69&lt;&gt;""," -O","")</f>
        <v/>
      </c>
      <c r="AP68" s="14" t="str">
        <f>IF(AP69&lt;&gt;""," -O","")</f>
        <v/>
      </c>
      <c r="AR68" s="14" t="str">
        <f>IF(AR69&lt;&gt;""," -O","")</f>
        <v/>
      </c>
      <c r="AT68" s="14" t="str">
        <f>IF(AT69&lt;&gt;""," -O","")</f>
        <v/>
      </c>
      <c r="AV68" s="14" t="str">
        <f>IF(AV69&lt;&gt;""," -O","")</f>
        <v/>
      </c>
      <c r="AX68" s="14" t="str">
        <f>IF(AX69&lt;&gt;""," -O","")</f>
        <v/>
      </c>
      <c r="AZ68" s="14" t="str">
        <f>IF(AZ69&lt;&gt;""," -O","")</f>
        <v/>
      </c>
      <c r="BB68" s="14" t="str">
        <f>IF(BB69&lt;&gt;""," -O","")</f>
        <v/>
      </c>
      <c r="BD68" s="14" t="str">
        <f>IF(BD69&lt;&gt;""," -O","")</f>
        <v/>
      </c>
      <c r="BF68" s="14" t="str">
        <f>IF(BF69&lt;&gt;""," -O","")</f>
        <v/>
      </c>
      <c r="BH68" s="14" t="str">
        <f>IF(BH69&lt;&gt;""," -O","")</f>
        <v/>
      </c>
      <c r="BJ68" s="14" t="str">
        <f>IF(BJ69&lt;&gt;""," -O","")</f>
        <v/>
      </c>
    </row>
    <row r="69" spans="13:62" x14ac:dyDescent="0.3">
      <c r="M69" s="14">
        <v>1.31</v>
      </c>
      <c r="N69" s="14" t="str">
        <f>IFERROR(VLOOKUP(M69,'CRUCE OPORTUNIDADES'!$C$10:$D$113,2,FALSE),"")</f>
        <v/>
      </c>
      <c r="O69" s="14">
        <v>2.3100000000000098</v>
      </c>
      <c r="P69" s="14" t="str">
        <f>IFERROR(VLOOKUP(O69,'CRUCE OPORTUNIDADES'!$C$10:$D$113,2,FALSE),"")</f>
        <v/>
      </c>
      <c r="Q69" s="14">
        <v>3.31000000000002</v>
      </c>
      <c r="R69" s="14" t="str">
        <f>IFERROR(VLOOKUP(Q69,'CRUCE OPORTUNIDADES'!$C$10:$D$113,2,FALSE),"")</f>
        <v/>
      </c>
      <c r="S69" s="14">
        <v>4.3100000000000298</v>
      </c>
      <c r="T69" s="14" t="str">
        <f>IFERROR(VLOOKUP(S69,'CRUCE OPORTUNIDADES'!$C$10:$D$113,2,FALSE),"")</f>
        <v/>
      </c>
      <c r="U69" s="14">
        <v>5.3100000000000396</v>
      </c>
      <c r="V69" s="14" t="str">
        <f>IFERROR(VLOOKUP(U69,'CRUCE OPORTUNIDADES'!$C$10:$D$113,2,FALSE),"")</f>
        <v/>
      </c>
      <c r="W69" s="14">
        <v>6.3100000000000502</v>
      </c>
      <c r="X69" s="14" t="str">
        <f>IFERROR(VLOOKUP(W69,'CRUCE OPORTUNIDADES'!$C$10:$D$113,2,FALSE),"")</f>
        <v/>
      </c>
      <c r="Y69" s="14">
        <v>7.31000000000006</v>
      </c>
      <c r="Z69" s="14" t="str">
        <f>IFERROR(VLOOKUP(Y69,'CRUCE OPORTUNIDADES'!$C$10:$D$113,2,FALSE),"")</f>
        <v/>
      </c>
      <c r="AA69" s="14">
        <v>8.3100000000000698</v>
      </c>
      <c r="AB69" s="14" t="str">
        <f>IFERROR(VLOOKUP(AA69,'CRUCE OPORTUNIDADES'!$C$10:$D$113,2,FALSE),"")</f>
        <v/>
      </c>
      <c r="AC69" s="14">
        <v>9.3100000000000804</v>
      </c>
      <c r="AD69" s="14" t="str">
        <f>IFERROR(VLOOKUP(AC69,'CRUCE OPORTUNIDADES'!$C$10:$D$113,2,FALSE),"")</f>
        <v/>
      </c>
      <c r="AE69" s="14">
        <v>10.3100000000001</v>
      </c>
      <c r="AF69" s="14" t="str">
        <f>IFERROR(VLOOKUP(AE69,'CRUCE OPORTUNIDADES'!$C$10:$D$113,2,FALSE),"")</f>
        <v/>
      </c>
      <c r="AG69" s="14">
        <v>11.3100000000001</v>
      </c>
      <c r="AH69" s="14" t="str">
        <f>IFERROR(VLOOKUP(AG69,'CRUCE OPORTUNIDADES'!$C$10:$D$113,2,FALSE),"")</f>
        <v/>
      </c>
      <c r="AI69" s="14">
        <v>12.3100000000001</v>
      </c>
      <c r="AJ69" s="14" t="str">
        <f>IFERROR(VLOOKUP(AI69,'CRUCE OPORTUNIDADES'!$C$10:$D$113,2,FALSE),"")</f>
        <v/>
      </c>
      <c r="AK69" s="14">
        <v>13.3100000000001</v>
      </c>
      <c r="AL69" s="14" t="str">
        <f>IFERROR(VLOOKUP(AK69,'CRUCE OPORTUNIDADES'!$C$10:$D$113,2,FALSE),"")</f>
        <v/>
      </c>
      <c r="AM69" s="14">
        <v>14.3100000000001</v>
      </c>
      <c r="AN69" s="14" t="str">
        <f>IFERROR(VLOOKUP(AM69,'CRUCE OPORTUNIDADES'!$C$10:$D$113,2,FALSE),"")</f>
        <v/>
      </c>
      <c r="AO69" s="14">
        <v>15.3100000000001</v>
      </c>
      <c r="AP69" s="14" t="str">
        <f>IFERROR(VLOOKUP(AO69,'CRUCE OPORTUNIDADES'!$C$10:$D$113,2,FALSE),"")</f>
        <v/>
      </c>
      <c r="AQ69" s="14">
        <v>16.310000000000102</v>
      </c>
      <c r="AR69" s="14" t="str">
        <f>IFERROR(VLOOKUP(AQ69,'CRUCE OPORTUNIDADES'!$C$10:$D$113,2,FALSE),"")</f>
        <v/>
      </c>
      <c r="AS69" s="14">
        <v>17.310000000000201</v>
      </c>
      <c r="AT69" s="14" t="str">
        <f>IFERROR(VLOOKUP(AS69,'CRUCE OPORTUNIDADES'!$C$10:$D$113,2,FALSE),"")</f>
        <v/>
      </c>
      <c r="AU69" s="14">
        <v>18.310000000000201</v>
      </c>
      <c r="AV69" s="14" t="str">
        <f>IFERROR(VLOOKUP(AU69,'CRUCE OPORTUNIDADES'!$C$10:$D$113,2,FALSE),"")</f>
        <v/>
      </c>
      <c r="AW69" s="14">
        <v>19.310000000000201</v>
      </c>
      <c r="AX69" s="14" t="str">
        <f>IFERROR(VLOOKUP(AW69,'CRUCE OPORTUNIDADES'!$C$10:$D$113,2,FALSE),"")</f>
        <v/>
      </c>
      <c r="AY69" s="14">
        <v>20.310000000000201</v>
      </c>
      <c r="AZ69" s="14" t="str">
        <f>IFERROR(VLOOKUP(AY69,'CRUCE OPORTUNIDADES'!$C$10:$D$113,2,FALSE),"")</f>
        <v/>
      </c>
      <c r="BA69" s="14">
        <v>21.310000000000201</v>
      </c>
      <c r="BB69" s="14" t="str">
        <f>IFERROR(VLOOKUP(BA69,'CRUCE OPORTUNIDADES'!$C$10:$D$113,2,FALSE),"")</f>
        <v/>
      </c>
      <c r="BC69" s="14">
        <v>22.310000000000201</v>
      </c>
      <c r="BD69" s="14" t="str">
        <f>IFERROR(VLOOKUP(BC69,'CRUCE OPORTUNIDADES'!$C$10:$D$113,2,FALSE),"")</f>
        <v/>
      </c>
      <c r="BE69" s="14">
        <v>23.310000000000201</v>
      </c>
      <c r="BF69" s="14" t="str">
        <f>IFERROR(VLOOKUP(BE69,'CRUCE OPORTUNIDADES'!$C$10:$D$113,2,FALSE),"")</f>
        <v/>
      </c>
      <c r="BG69" s="14">
        <v>24.310000000000201</v>
      </c>
      <c r="BH69" s="14" t="str">
        <f>IFERROR(VLOOKUP(BG69,'CRUCE OPORTUNIDADES'!$C$10:$D$113,2,FALSE),"")</f>
        <v/>
      </c>
      <c r="BI69" s="14">
        <v>25.310000000000201</v>
      </c>
      <c r="BJ69" s="14" t="str">
        <f>IFERROR(VLOOKUP(BI69,'CRUCE OPORTUNIDADES'!$C$10:$D$113,2,FALSE),"")</f>
        <v/>
      </c>
    </row>
    <row r="70" spans="13:62" x14ac:dyDescent="0.3">
      <c r="N70" s="14" t="str">
        <f>IF(N71&lt;&gt;""," -O","")</f>
        <v/>
      </c>
      <c r="P70" s="14" t="str">
        <f>IF(P71&lt;&gt;""," -O","")</f>
        <v/>
      </c>
      <c r="R70" s="14" t="str">
        <f>IF(R71&lt;&gt;""," -O","")</f>
        <v/>
      </c>
      <c r="T70" s="14" t="str">
        <f>IF(T71&lt;&gt;""," -O","")</f>
        <v/>
      </c>
      <c r="V70" s="14" t="str">
        <f>IF(V71&lt;&gt;""," -O","")</f>
        <v/>
      </c>
      <c r="X70" s="14" t="str">
        <f>IF(X71&lt;&gt;""," -O","")</f>
        <v/>
      </c>
      <c r="Z70" s="14" t="str">
        <f>IF(Z71&lt;&gt;""," -O","")</f>
        <v/>
      </c>
      <c r="AB70" s="14" t="str">
        <f>IF(AB71&lt;&gt;""," -O","")</f>
        <v/>
      </c>
      <c r="AD70" s="14" t="str">
        <f>IF(AD71&lt;&gt;""," -O","")</f>
        <v/>
      </c>
      <c r="AF70" s="14" t="str">
        <f>IF(AF71&lt;&gt;""," -O","")</f>
        <v/>
      </c>
      <c r="AH70" s="14" t="str">
        <f>IF(AH71&lt;&gt;""," -O","")</f>
        <v/>
      </c>
      <c r="AJ70" s="14" t="str">
        <f>IF(AJ71&lt;&gt;""," -O","")</f>
        <v/>
      </c>
      <c r="AL70" s="14" t="str">
        <f>IF(AL71&lt;&gt;""," -O","")</f>
        <v/>
      </c>
      <c r="AN70" s="14" t="str">
        <f>IF(AN71&lt;&gt;""," -O","")</f>
        <v/>
      </c>
      <c r="AP70" s="14" t="str">
        <f>IF(AP71&lt;&gt;""," -O","")</f>
        <v/>
      </c>
      <c r="AR70" s="14" t="str">
        <f>IF(AR71&lt;&gt;""," -O","")</f>
        <v/>
      </c>
      <c r="AT70" s="14" t="str">
        <f>IF(AT71&lt;&gt;""," -O","")</f>
        <v/>
      </c>
      <c r="AV70" s="14" t="str">
        <f>IF(AV71&lt;&gt;""," -O","")</f>
        <v/>
      </c>
      <c r="AX70" s="14" t="str">
        <f>IF(AX71&lt;&gt;""," -O","")</f>
        <v/>
      </c>
      <c r="AZ70" s="14" t="str">
        <f>IF(AZ71&lt;&gt;""," -O","")</f>
        <v/>
      </c>
      <c r="BB70" s="14" t="str">
        <f>IF(BB71&lt;&gt;""," -O","")</f>
        <v/>
      </c>
      <c r="BD70" s="14" t="str">
        <f>IF(BD71&lt;&gt;""," -O","")</f>
        <v/>
      </c>
      <c r="BF70" s="14" t="str">
        <f>IF(BF71&lt;&gt;""," -O","")</f>
        <v/>
      </c>
      <c r="BH70" s="14" t="str">
        <f>IF(BH71&lt;&gt;""," -O","")</f>
        <v/>
      </c>
      <c r="BJ70" s="14" t="str">
        <f>IF(BJ71&lt;&gt;""," -O","")</f>
        <v/>
      </c>
    </row>
    <row r="71" spans="13:62" x14ac:dyDescent="0.3">
      <c r="M71" s="14">
        <v>1.32</v>
      </c>
      <c r="N71" s="14" t="str">
        <f>IFERROR(VLOOKUP(M71,'CRUCE OPORTUNIDADES'!$C$10:$D$113,2,FALSE),"")</f>
        <v/>
      </c>
      <c r="O71" s="14">
        <v>2.3200000000000101</v>
      </c>
      <c r="P71" s="14" t="str">
        <f>IFERROR(VLOOKUP(O71,'CRUCE OPORTUNIDADES'!$C$10:$D$113,2,FALSE),"")</f>
        <v/>
      </c>
      <c r="Q71" s="14">
        <v>3.3200000000000198</v>
      </c>
      <c r="R71" s="14" t="str">
        <f>IFERROR(VLOOKUP(Q71,'CRUCE OPORTUNIDADES'!$C$10:$D$113,2,FALSE),"")</f>
        <v/>
      </c>
      <c r="S71" s="14">
        <v>4.3200000000000296</v>
      </c>
      <c r="T71" s="14" t="str">
        <f>IFERROR(VLOOKUP(S71,'CRUCE OPORTUNIDADES'!$C$10:$D$113,2,FALSE),"")</f>
        <v/>
      </c>
      <c r="U71" s="14">
        <v>5.3200000000000403</v>
      </c>
      <c r="V71" s="14" t="str">
        <f>IFERROR(VLOOKUP(U71,'CRUCE OPORTUNIDADES'!$C$10:$D$113,2,FALSE),"")</f>
        <v/>
      </c>
      <c r="W71" s="14">
        <v>6.32000000000005</v>
      </c>
      <c r="X71" s="14" t="str">
        <f>IFERROR(VLOOKUP(W71,'CRUCE OPORTUNIDADES'!$C$10:$D$113,2,FALSE),"")</f>
        <v/>
      </c>
      <c r="Y71" s="14">
        <v>7.3200000000000598</v>
      </c>
      <c r="Z71" s="14" t="str">
        <f>IFERROR(VLOOKUP(Y71,'CRUCE OPORTUNIDADES'!$C$10:$D$113,2,FALSE),"")</f>
        <v/>
      </c>
      <c r="AA71" s="14">
        <v>8.3200000000000696</v>
      </c>
      <c r="AB71" s="14" t="str">
        <f>IFERROR(VLOOKUP(AA71,'CRUCE OPORTUNIDADES'!$C$10:$D$113,2,FALSE),"")</f>
        <v/>
      </c>
      <c r="AC71" s="14">
        <v>9.3200000000000802</v>
      </c>
      <c r="AD71" s="14" t="str">
        <f>IFERROR(VLOOKUP(AC71,'CRUCE OPORTUNIDADES'!$C$10:$D$113,2,FALSE),"")</f>
        <v/>
      </c>
      <c r="AE71" s="14">
        <v>10.3200000000001</v>
      </c>
      <c r="AF71" s="14" t="str">
        <f>IFERROR(VLOOKUP(AE71,'CRUCE OPORTUNIDADES'!$C$10:$D$113,2,FALSE),"")</f>
        <v/>
      </c>
      <c r="AG71" s="14">
        <v>11.3200000000001</v>
      </c>
      <c r="AH71" s="14" t="str">
        <f>IFERROR(VLOOKUP(AG71,'CRUCE OPORTUNIDADES'!$C$10:$D$113,2,FALSE),"")</f>
        <v/>
      </c>
      <c r="AI71" s="14">
        <v>12.3200000000001</v>
      </c>
      <c r="AJ71" s="14" t="str">
        <f>IFERROR(VLOOKUP(AI71,'CRUCE OPORTUNIDADES'!$C$10:$D$113,2,FALSE),"")</f>
        <v/>
      </c>
      <c r="AK71" s="14">
        <v>13.3200000000001</v>
      </c>
      <c r="AL71" s="14" t="str">
        <f>IFERROR(VLOOKUP(AK71,'CRUCE OPORTUNIDADES'!$C$10:$D$113,2,FALSE),"")</f>
        <v/>
      </c>
      <c r="AM71" s="14">
        <v>14.3200000000001</v>
      </c>
      <c r="AN71" s="14" t="str">
        <f>IFERROR(VLOOKUP(AM71,'CRUCE OPORTUNIDADES'!$C$10:$D$113,2,FALSE),"")</f>
        <v/>
      </c>
      <c r="AO71" s="14">
        <v>15.3200000000001</v>
      </c>
      <c r="AP71" s="14" t="str">
        <f>IFERROR(VLOOKUP(AO71,'CRUCE OPORTUNIDADES'!$C$10:$D$113,2,FALSE),"")</f>
        <v/>
      </c>
      <c r="AQ71" s="14">
        <v>16.3200000000001</v>
      </c>
      <c r="AR71" s="14" t="str">
        <f>IFERROR(VLOOKUP(AQ71,'CRUCE OPORTUNIDADES'!$C$10:$D$113,2,FALSE),"")</f>
        <v/>
      </c>
      <c r="AS71" s="14">
        <v>17.320000000000199</v>
      </c>
      <c r="AT71" s="14" t="str">
        <f>IFERROR(VLOOKUP(AS71,'CRUCE OPORTUNIDADES'!$C$10:$D$113,2,FALSE),"")</f>
        <v/>
      </c>
      <c r="AU71" s="14">
        <v>18.320000000000199</v>
      </c>
      <c r="AV71" s="14" t="str">
        <f>IFERROR(VLOOKUP(AU71,'CRUCE OPORTUNIDADES'!$C$10:$D$113,2,FALSE),"")</f>
        <v/>
      </c>
      <c r="AW71" s="14">
        <v>19.320000000000199</v>
      </c>
      <c r="AX71" s="14" t="str">
        <f>IFERROR(VLOOKUP(AW71,'CRUCE OPORTUNIDADES'!$C$10:$D$113,2,FALSE),"")</f>
        <v/>
      </c>
      <c r="AY71" s="14">
        <v>20.320000000000199</v>
      </c>
      <c r="AZ71" s="14" t="str">
        <f>IFERROR(VLOOKUP(AY71,'CRUCE OPORTUNIDADES'!$C$10:$D$113,2,FALSE),"")</f>
        <v/>
      </c>
      <c r="BA71" s="14">
        <v>21.320000000000199</v>
      </c>
      <c r="BB71" s="14" t="str">
        <f>IFERROR(VLOOKUP(BA71,'CRUCE OPORTUNIDADES'!$C$10:$D$113,2,FALSE),"")</f>
        <v/>
      </c>
      <c r="BC71" s="14">
        <v>22.320000000000199</v>
      </c>
      <c r="BD71" s="14" t="str">
        <f>IFERROR(VLOOKUP(BC71,'CRUCE OPORTUNIDADES'!$C$10:$D$113,2,FALSE),"")</f>
        <v/>
      </c>
      <c r="BE71" s="14">
        <v>23.320000000000199</v>
      </c>
      <c r="BF71" s="14" t="str">
        <f>IFERROR(VLOOKUP(BE71,'CRUCE OPORTUNIDADES'!$C$10:$D$113,2,FALSE),"")</f>
        <v/>
      </c>
      <c r="BG71" s="14">
        <v>24.320000000000199</v>
      </c>
      <c r="BH71" s="14" t="str">
        <f>IFERROR(VLOOKUP(BG71,'CRUCE OPORTUNIDADES'!$C$10:$D$113,2,FALSE),"")</f>
        <v/>
      </c>
      <c r="BI71" s="14">
        <v>25.320000000000199</v>
      </c>
      <c r="BJ71" s="14" t="str">
        <f>IFERROR(VLOOKUP(BI71,'CRUCE OPORTUNIDADES'!$C$10:$D$113,2,FALSE),"")</f>
        <v/>
      </c>
    </row>
    <row r="72" spans="13:62" x14ac:dyDescent="0.3">
      <c r="N72" s="14" t="str">
        <f>IF(N73&lt;&gt;""," -O","")</f>
        <v/>
      </c>
      <c r="P72" s="14" t="str">
        <f>IF(P73&lt;&gt;""," -O","")</f>
        <v/>
      </c>
      <c r="R72" s="14" t="str">
        <f>IF(R73&lt;&gt;""," -O","")</f>
        <v/>
      </c>
      <c r="T72" s="14" t="str">
        <f>IF(T73&lt;&gt;""," -O","")</f>
        <v/>
      </c>
      <c r="V72" s="14" t="str">
        <f>IF(V73&lt;&gt;""," -O","")</f>
        <v/>
      </c>
      <c r="X72" s="14" t="str">
        <f>IF(X73&lt;&gt;""," -O","")</f>
        <v/>
      </c>
      <c r="Z72" s="14" t="str">
        <f>IF(Z73&lt;&gt;""," -O","")</f>
        <v/>
      </c>
      <c r="AB72" s="14" t="str">
        <f>IF(AB73&lt;&gt;""," -O","")</f>
        <v/>
      </c>
      <c r="AD72" s="14" t="str">
        <f>IF(AD73&lt;&gt;""," -O","")</f>
        <v/>
      </c>
      <c r="AF72" s="14" t="str">
        <f>IF(AF73&lt;&gt;""," -O","")</f>
        <v/>
      </c>
      <c r="AH72" s="14" t="str">
        <f>IF(AH73&lt;&gt;""," -O","")</f>
        <v/>
      </c>
      <c r="AJ72" s="14" t="str">
        <f>IF(AJ73&lt;&gt;""," -O","")</f>
        <v/>
      </c>
      <c r="AL72" s="14" t="str">
        <f>IF(AL73&lt;&gt;""," -O","")</f>
        <v/>
      </c>
      <c r="AN72" s="14" t="str">
        <f>IF(AN73&lt;&gt;""," -O","")</f>
        <v/>
      </c>
      <c r="AP72" s="14" t="str">
        <f>IF(AP73&lt;&gt;""," -O","")</f>
        <v/>
      </c>
      <c r="AR72" s="14" t="str">
        <f>IF(AR73&lt;&gt;""," -O","")</f>
        <v/>
      </c>
      <c r="AT72" s="14" t="str">
        <f>IF(AT73&lt;&gt;""," -O","")</f>
        <v/>
      </c>
      <c r="AV72" s="14" t="str">
        <f>IF(AV73&lt;&gt;""," -O","")</f>
        <v/>
      </c>
      <c r="AX72" s="14" t="str">
        <f>IF(AX73&lt;&gt;""," -O","")</f>
        <v/>
      </c>
      <c r="AZ72" s="14" t="str">
        <f>IF(AZ73&lt;&gt;""," -O","")</f>
        <v/>
      </c>
      <c r="BB72" s="14" t="str">
        <f>IF(BB73&lt;&gt;""," -O","")</f>
        <v/>
      </c>
      <c r="BD72" s="14" t="str">
        <f>IF(BD73&lt;&gt;""," -O","")</f>
        <v/>
      </c>
      <c r="BF72" s="14" t="str">
        <f>IF(BF73&lt;&gt;""," -O","")</f>
        <v/>
      </c>
      <c r="BH72" s="14" t="str">
        <f>IF(BH73&lt;&gt;""," -O","")</f>
        <v/>
      </c>
      <c r="BJ72" s="14" t="str">
        <f>IF(BJ73&lt;&gt;""," -O","")</f>
        <v/>
      </c>
    </row>
    <row r="73" spans="13:62" x14ac:dyDescent="0.3">
      <c r="M73" s="14">
        <v>1.33</v>
      </c>
      <c r="N73" s="14" t="str">
        <f>IFERROR(VLOOKUP(M73,'CRUCE OPORTUNIDADES'!$C$10:$D$113,2,FALSE),"")</f>
        <v/>
      </c>
      <c r="O73" s="14">
        <v>2.3300000000000098</v>
      </c>
      <c r="P73" s="14" t="str">
        <f>IFERROR(VLOOKUP(O73,'CRUCE OPORTUNIDADES'!$C$10:$D$113,2,FALSE),"")</f>
        <v/>
      </c>
      <c r="Q73" s="14">
        <v>3.3300000000000201</v>
      </c>
      <c r="R73" s="14" t="str">
        <f>IFERROR(VLOOKUP(Q73,'CRUCE OPORTUNIDADES'!$C$10:$D$113,2,FALSE),"")</f>
        <v/>
      </c>
      <c r="S73" s="14">
        <v>4.3300000000000303</v>
      </c>
      <c r="T73" s="14" t="str">
        <f>IFERROR(VLOOKUP(S73,'CRUCE OPORTUNIDADES'!$C$10:$D$113,2,FALSE),"")</f>
        <v/>
      </c>
      <c r="U73" s="14">
        <v>5.33000000000004</v>
      </c>
      <c r="V73" s="14" t="str">
        <f>IFERROR(VLOOKUP(U73,'CRUCE OPORTUNIDADES'!$C$10:$D$113,2,FALSE),"")</f>
        <v/>
      </c>
      <c r="W73" s="14">
        <v>6.3300000000000498</v>
      </c>
      <c r="X73" s="14" t="str">
        <f>IFERROR(VLOOKUP(W73,'CRUCE OPORTUNIDADES'!$C$10:$D$113,2,FALSE),"")</f>
        <v/>
      </c>
      <c r="Y73" s="14">
        <v>7.3300000000000596</v>
      </c>
      <c r="Z73" s="14" t="str">
        <f>IFERROR(VLOOKUP(Y73,'CRUCE OPORTUNIDADES'!$C$10:$D$113,2,FALSE),"")</f>
        <v/>
      </c>
      <c r="AA73" s="14">
        <v>8.3300000000000693</v>
      </c>
      <c r="AB73" s="14" t="str">
        <f>IFERROR(VLOOKUP(AA73,'CRUCE OPORTUNIDADES'!$C$10:$D$113,2,FALSE),"")</f>
        <v/>
      </c>
      <c r="AC73" s="14">
        <v>9.33000000000008</v>
      </c>
      <c r="AD73" s="14" t="str">
        <f>IFERROR(VLOOKUP(AC73,'CRUCE OPORTUNIDADES'!$C$10:$D$113,2,FALSE),"")</f>
        <v/>
      </c>
      <c r="AE73" s="14">
        <v>10.3300000000001</v>
      </c>
      <c r="AF73" s="14" t="str">
        <f>IFERROR(VLOOKUP(AE73,'CRUCE OPORTUNIDADES'!$C$10:$D$113,2,FALSE),"")</f>
        <v/>
      </c>
      <c r="AG73" s="14">
        <v>11.3300000000001</v>
      </c>
      <c r="AH73" s="14" t="str">
        <f>IFERROR(VLOOKUP(AG73,'CRUCE OPORTUNIDADES'!$C$10:$D$113,2,FALSE),"")</f>
        <v/>
      </c>
      <c r="AI73" s="14">
        <v>12.3300000000001</v>
      </c>
      <c r="AJ73" s="14" t="str">
        <f>IFERROR(VLOOKUP(AI73,'CRUCE OPORTUNIDADES'!$C$10:$D$113,2,FALSE),"")</f>
        <v/>
      </c>
      <c r="AK73" s="14">
        <v>13.3300000000001</v>
      </c>
      <c r="AL73" s="14" t="str">
        <f>IFERROR(VLOOKUP(AK73,'CRUCE OPORTUNIDADES'!$C$10:$D$113,2,FALSE),"")</f>
        <v/>
      </c>
      <c r="AM73" s="14">
        <v>14.3300000000001</v>
      </c>
      <c r="AN73" s="14" t="str">
        <f>IFERROR(VLOOKUP(AM73,'CRUCE OPORTUNIDADES'!$C$10:$D$113,2,FALSE),"")</f>
        <v/>
      </c>
      <c r="AO73" s="14">
        <v>15.3300000000001</v>
      </c>
      <c r="AP73" s="14" t="str">
        <f>IFERROR(VLOOKUP(AO73,'CRUCE OPORTUNIDADES'!$C$10:$D$113,2,FALSE),"")</f>
        <v/>
      </c>
      <c r="AQ73" s="14">
        <v>16.330000000000101</v>
      </c>
      <c r="AR73" s="14" t="str">
        <f>IFERROR(VLOOKUP(AQ73,'CRUCE OPORTUNIDADES'!$C$10:$D$113,2,FALSE),"")</f>
        <v/>
      </c>
      <c r="AS73" s="14">
        <v>17.330000000000201</v>
      </c>
      <c r="AT73" s="14" t="str">
        <f>IFERROR(VLOOKUP(AS73,'CRUCE OPORTUNIDADES'!$C$10:$D$113,2,FALSE),"")</f>
        <v/>
      </c>
      <c r="AU73" s="14">
        <v>18.330000000000201</v>
      </c>
      <c r="AV73" s="14" t="str">
        <f>IFERROR(VLOOKUP(AU73,'CRUCE OPORTUNIDADES'!$C$10:$D$113,2,FALSE),"")</f>
        <v/>
      </c>
      <c r="AW73" s="14">
        <v>19.330000000000201</v>
      </c>
      <c r="AX73" s="14" t="str">
        <f>IFERROR(VLOOKUP(AW73,'CRUCE OPORTUNIDADES'!$C$10:$D$113,2,FALSE),"")</f>
        <v/>
      </c>
      <c r="AY73" s="14">
        <v>20.330000000000201</v>
      </c>
      <c r="AZ73" s="14" t="str">
        <f>IFERROR(VLOOKUP(AY73,'CRUCE OPORTUNIDADES'!$C$10:$D$113,2,FALSE),"")</f>
        <v/>
      </c>
      <c r="BA73" s="14">
        <v>21.330000000000201</v>
      </c>
      <c r="BB73" s="14" t="str">
        <f>IFERROR(VLOOKUP(BA73,'CRUCE OPORTUNIDADES'!$C$10:$D$113,2,FALSE),"")</f>
        <v/>
      </c>
      <c r="BC73" s="14">
        <v>22.330000000000201</v>
      </c>
      <c r="BD73" s="14" t="str">
        <f>IFERROR(VLOOKUP(BC73,'CRUCE OPORTUNIDADES'!$C$10:$D$113,2,FALSE),"")</f>
        <v/>
      </c>
      <c r="BE73" s="14">
        <v>23.330000000000201</v>
      </c>
      <c r="BF73" s="14" t="str">
        <f>IFERROR(VLOOKUP(BE73,'CRUCE OPORTUNIDADES'!$C$10:$D$113,2,FALSE),"")</f>
        <v/>
      </c>
      <c r="BG73" s="14">
        <v>24.330000000000201</v>
      </c>
      <c r="BH73" s="14" t="str">
        <f>IFERROR(VLOOKUP(BG73,'CRUCE OPORTUNIDADES'!$C$10:$D$113,2,FALSE),"")</f>
        <v/>
      </c>
      <c r="BI73" s="14">
        <v>25.330000000000201</v>
      </c>
      <c r="BJ73" s="14" t="str">
        <f>IFERROR(VLOOKUP(BI73,'CRUCE OPORTUNIDADES'!$C$10:$D$113,2,FALSE),"")</f>
        <v/>
      </c>
    </row>
    <row r="74" spans="13:62" x14ac:dyDescent="0.3">
      <c r="N74" s="14" t="str">
        <f>IF(N75&lt;&gt;""," -O","")</f>
        <v/>
      </c>
      <c r="P74" s="14" t="str">
        <f>IF(P75&lt;&gt;""," -O","")</f>
        <v/>
      </c>
      <c r="R74" s="14" t="str">
        <f>IF(R75&lt;&gt;""," -O","")</f>
        <v/>
      </c>
      <c r="T74" s="14" t="str">
        <f>IF(T75&lt;&gt;""," -O","")</f>
        <v/>
      </c>
      <c r="V74" s="14" t="str">
        <f>IF(V75&lt;&gt;""," -O","")</f>
        <v/>
      </c>
      <c r="X74" s="14" t="str">
        <f>IF(X75&lt;&gt;""," -O","")</f>
        <v/>
      </c>
      <c r="Z74" s="14" t="str">
        <f>IF(Z75&lt;&gt;""," -O","")</f>
        <v/>
      </c>
      <c r="AB74" s="14" t="str">
        <f>IF(AB75&lt;&gt;""," -O","")</f>
        <v/>
      </c>
      <c r="AD74" s="14" t="str">
        <f>IF(AD75&lt;&gt;""," -O","")</f>
        <v/>
      </c>
      <c r="AF74" s="14" t="str">
        <f>IF(AF75&lt;&gt;""," -O","")</f>
        <v/>
      </c>
      <c r="AH74" s="14" t="str">
        <f>IF(AH75&lt;&gt;""," -O","")</f>
        <v/>
      </c>
      <c r="AJ74" s="14" t="str">
        <f>IF(AJ75&lt;&gt;""," -O","")</f>
        <v/>
      </c>
      <c r="AL74" s="14" t="str">
        <f>IF(AL75&lt;&gt;""," -O","")</f>
        <v/>
      </c>
      <c r="AN74" s="14" t="str">
        <f>IF(AN75&lt;&gt;""," -O","")</f>
        <v/>
      </c>
      <c r="AP74" s="14" t="str">
        <f>IF(AP75&lt;&gt;""," -O","")</f>
        <v/>
      </c>
      <c r="AR74" s="14" t="str">
        <f>IF(AR75&lt;&gt;""," -O","")</f>
        <v/>
      </c>
      <c r="AT74" s="14" t="str">
        <f>IF(AT75&lt;&gt;""," -O","")</f>
        <v/>
      </c>
      <c r="AV74" s="14" t="str">
        <f>IF(AV75&lt;&gt;""," -O","")</f>
        <v/>
      </c>
      <c r="AX74" s="14" t="str">
        <f>IF(AX75&lt;&gt;""," -O","")</f>
        <v/>
      </c>
      <c r="AZ74" s="14" t="str">
        <f>IF(AZ75&lt;&gt;""," -O","")</f>
        <v/>
      </c>
      <c r="BB74" s="14" t="str">
        <f>IF(BB75&lt;&gt;""," -O","")</f>
        <v/>
      </c>
      <c r="BD74" s="14" t="str">
        <f>IF(BD75&lt;&gt;""," -O","")</f>
        <v/>
      </c>
      <c r="BF74" s="14" t="str">
        <f>IF(BF75&lt;&gt;""," -O","")</f>
        <v/>
      </c>
      <c r="BH74" s="14" t="str">
        <f>IF(BH75&lt;&gt;""," -O","")</f>
        <v/>
      </c>
      <c r="BJ74" s="14" t="str">
        <f>IF(BJ75&lt;&gt;""," -O","")</f>
        <v/>
      </c>
    </row>
    <row r="75" spans="13:62" x14ac:dyDescent="0.3">
      <c r="M75" s="14">
        <v>1.34</v>
      </c>
      <c r="N75" s="14" t="str">
        <f>IFERROR(VLOOKUP(M75,'CRUCE OPORTUNIDADES'!$C$10:$D$113,2,FALSE),"")</f>
        <v/>
      </c>
      <c r="O75" s="14">
        <v>2.3400000000000101</v>
      </c>
      <c r="P75" s="14" t="str">
        <f>IFERROR(VLOOKUP(O75,'CRUCE OPORTUNIDADES'!$C$10:$D$113,2,FALSE),"")</f>
        <v/>
      </c>
      <c r="Q75" s="14">
        <v>3.3400000000000198</v>
      </c>
      <c r="R75" s="14" t="str">
        <f>IFERROR(VLOOKUP(Q75,'CRUCE OPORTUNIDADES'!$C$10:$D$113,2,FALSE),"")</f>
        <v/>
      </c>
      <c r="S75" s="14">
        <v>4.3400000000000301</v>
      </c>
      <c r="T75" s="14" t="str">
        <f>IFERROR(VLOOKUP(S75,'CRUCE OPORTUNIDADES'!$C$10:$D$113,2,FALSE),"")</f>
        <v/>
      </c>
      <c r="U75" s="14">
        <v>5.3400000000000398</v>
      </c>
      <c r="V75" s="14" t="str">
        <f>IFERROR(VLOOKUP(U75,'CRUCE OPORTUNIDADES'!$C$10:$D$113,2,FALSE),"")</f>
        <v/>
      </c>
      <c r="W75" s="14">
        <v>6.3400000000000496</v>
      </c>
      <c r="X75" s="14" t="str">
        <f>IFERROR(VLOOKUP(W75,'CRUCE OPORTUNIDADES'!$C$10:$D$113,2,FALSE),"")</f>
        <v/>
      </c>
      <c r="Y75" s="14">
        <v>7.3400000000000603</v>
      </c>
      <c r="Z75" s="14" t="str">
        <f>IFERROR(VLOOKUP(Y75,'CRUCE OPORTUNIDADES'!$C$10:$D$113,2,FALSE),"")</f>
        <v/>
      </c>
      <c r="AA75" s="14">
        <v>8.3400000000000691</v>
      </c>
      <c r="AB75" s="14" t="str">
        <f>IFERROR(VLOOKUP(AA75,'CRUCE OPORTUNIDADES'!$C$10:$D$113,2,FALSE),"")</f>
        <v/>
      </c>
      <c r="AC75" s="14">
        <v>9.3400000000000798</v>
      </c>
      <c r="AD75" s="14" t="str">
        <f>IFERROR(VLOOKUP(AC75,'CRUCE OPORTUNIDADES'!$C$10:$D$113,2,FALSE),"")</f>
        <v/>
      </c>
      <c r="AE75" s="14">
        <v>10.340000000000099</v>
      </c>
      <c r="AF75" s="14" t="str">
        <f>IFERROR(VLOOKUP(AE75,'CRUCE OPORTUNIDADES'!$C$10:$D$113,2,FALSE),"")</f>
        <v/>
      </c>
      <c r="AG75" s="14">
        <v>11.340000000000099</v>
      </c>
      <c r="AH75" s="14" t="str">
        <f>IFERROR(VLOOKUP(AG75,'CRUCE OPORTUNIDADES'!$C$10:$D$113,2,FALSE),"")</f>
        <v/>
      </c>
      <c r="AI75" s="14">
        <v>12.340000000000099</v>
      </c>
      <c r="AJ75" s="14" t="str">
        <f>IFERROR(VLOOKUP(AI75,'CRUCE OPORTUNIDADES'!$C$10:$D$113,2,FALSE),"")</f>
        <v/>
      </c>
      <c r="AK75" s="14">
        <v>13.340000000000099</v>
      </c>
      <c r="AL75" s="14" t="str">
        <f>IFERROR(VLOOKUP(AK75,'CRUCE OPORTUNIDADES'!$C$10:$D$113,2,FALSE),"")</f>
        <v/>
      </c>
      <c r="AM75" s="14">
        <v>14.340000000000099</v>
      </c>
      <c r="AN75" s="14" t="str">
        <f>IFERROR(VLOOKUP(AM75,'CRUCE OPORTUNIDADES'!$C$10:$D$113,2,FALSE),"")</f>
        <v/>
      </c>
      <c r="AO75" s="14">
        <v>15.340000000000099</v>
      </c>
      <c r="AP75" s="14" t="str">
        <f>IFERROR(VLOOKUP(AO75,'CRUCE OPORTUNIDADES'!$C$10:$D$113,2,FALSE),"")</f>
        <v/>
      </c>
      <c r="AQ75" s="14">
        <v>16.340000000000099</v>
      </c>
      <c r="AR75" s="14" t="str">
        <f>IFERROR(VLOOKUP(AQ75,'CRUCE OPORTUNIDADES'!$C$10:$D$113,2,FALSE),"")</f>
        <v/>
      </c>
      <c r="AS75" s="14">
        <v>17.340000000000199</v>
      </c>
      <c r="AT75" s="14" t="str">
        <f>IFERROR(VLOOKUP(AS75,'CRUCE OPORTUNIDADES'!$C$10:$D$113,2,FALSE),"")</f>
        <v/>
      </c>
      <c r="AU75" s="14">
        <v>18.340000000000199</v>
      </c>
      <c r="AV75" s="14" t="str">
        <f>IFERROR(VLOOKUP(AU75,'CRUCE OPORTUNIDADES'!$C$10:$D$113,2,FALSE),"")</f>
        <v/>
      </c>
      <c r="AW75" s="14">
        <v>19.340000000000199</v>
      </c>
      <c r="AX75" s="14" t="str">
        <f>IFERROR(VLOOKUP(AW75,'CRUCE OPORTUNIDADES'!$C$10:$D$113,2,FALSE),"")</f>
        <v/>
      </c>
      <c r="AY75" s="14">
        <v>20.340000000000199</v>
      </c>
      <c r="AZ75" s="14" t="str">
        <f>IFERROR(VLOOKUP(AY75,'CRUCE OPORTUNIDADES'!$C$10:$D$113,2,FALSE),"")</f>
        <v/>
      </c>
      <c r="BA75" s="14">
        <v>21.340000000000199</v>
      </c>
      <c r="BB75" s="14" t="str">
        <f>IFERROR(VLOOKUP(BA75,'CRUCE OPORTUNIDADES'!$C$10:$D$113,2,FALSE),"")</f>
        <v/>
      </c>
      <c r="BC75" s="14">
        <v>22.340000000000199</v>
      </c>
      <c r="BD75" s="14" t="str">
        <f>IFERROR(VLOOKUP(BC75,'CRUCE OPORTUNIDADES'!$C$10:$D$113,2,FALSE),"")</f>
        <v/>
      </c>
      <c r="BE75" s="14">
        <v>23.340000000000199</v>
      </c>
      <c r="BF75" s="14" t="str">
        <f>IFERROR(VLOOKUP(BE75,'CRUCE OPORTUNIDADES'!$C$10:$D$113,2,FALSE),"")</f>
        <v/>
      </c>
      <c r="BG75" s="14">
        <v>24.340000000000199</v>
      </c>
      <c r="BH75" s="14" t="str">
        <f>IFERROR(VLOOKUP(BG75,'CRUCE OPORTUNIDADES'!$C$10:$D$113,2,FALSE),"")</f>
        <v/>
      </c>
      <c r="BI75" s="14">
        <v>25.340000000000199</v>
      </c>
      <c r="BJ75" s="14" t="str">
        <f>IFERROR(VLOOKUP(BI75,'CRUCE OPORTUNIDADES'!$C$10:$D$113,2,FALSE),"")</f>
        <v/>
      </c>
    </row>
    <row r="76" spans="13:62" x14ac:dyDescent="0.3">
      <c r="N76" s="14" t="str">
        <f>IF(N77&lt;&gt;""," -O","")</f>
        <v/>
      </c>
      <c r="P76" s="14" t="str">
        <f>IF(P77&lt;&gt;""," -O","")</f>
        <v/>
      </c>
      <c r="R76" s="14" t="str">
        <f>IF(R77&lt;&gt;""," -O","")</f>
        <v/>
      </c>
      <c r="T76" s="14" t="str">
        <f>IF(T77&lt;&gt;""," -O","")</f>
        <v/>
      </c>
      <c r="V76" s="14" t="str">
        <f>IF(V77&lt;&gt;""," -O","")</f>
        <v/>
      </c>
      <c r="X76" s="14" t="str">
        <f>IF(X77&lt;&gt;""," -O","")</f>
        <v/>
      </c>
      <c r="Z76" s="14" t="str">
        <f>IF(Z77&lt;&gt;""," -O","")</f>
        <v/>
      </c>
      <c r="AB76" s="14" t="str">
        <f>IF(AB77&lt;&gt;""," -O","")</f>
        <v/>
      </c>
      <c r="AD76" s="14" t="str">
        <f>IF(AD77&lt;&gt;""," -O","")</f>
        <v/>
      </c>
      <c r="AF76" s="14" t="str">
        <f>IF(AF77&lt;&gt;""," -O","")</f>
        <v/>
      </c>
      <c r="AH76" s="14" t="str">
        <f>IF(AH77&lt;&gt;""," -O","")</f>
        <v/>
      </c>
      <c r="AJ76" s="14" t="str">
        <f>IF(AJ77&lt;&gt;""," -O","")</f>
        <v/>
      </c>
      <c r="AL76" s="14" t="str">
        <f>IF(AL77&lt;&gt;""," -O","")</f>
        <v/>
      </c>
      <c r="AN76" s="14" t="str">
        <f>IF(AN77&lt;&gt;""," -O","")</f>
        <v/>
      </c>
      <c r="AP76" s="14" t="str">
        <f>IF(AP77&lt;&gt;""," -O","")</f>
        <v/>
      </c>
      <c r="AR76" s="14" t="str">
        <f>IF(AR77&lt;&gt;""," -O","")</f>
        <v/>
      </c>
      <c r="AT76" s="14" t="str">
        <f>IF(AT77&lt;&gt;""," -O","")</f>
        <v/>
      </c>
      <c r="AV76" s="14" t="str">
        <f>IF(AV77&lt;&gt;""," -O","")</f>
        <v/>
      </c>
      <c r="AX76" s="14" t="str">
        <f>IF(AX77&lt;&gt;""," -O","")</f>
        <v/>
      </c>
      <c r="AZ76" s="14" t="str">
        <f>IF(AZ77&lt;&gt;""," -O","")</f>
        <v/>
      </c>
      <c r="BB76" s="14" t="str">
        <f>IF(BB77&lt;&gt;""," -O","")</f>
        <v/>
      </c>
      <c r="BD76" s="14" t="str">
        <f>IF(BD77&lt;&gt;""," -O","")</f>
        <v/>
      </c>
      <c r="BF76" s="14" t="str">
        <f>IF(BF77&lt;&gt;""," -O","")</f>
        <v/>
      </c>
      <c r="BH76" s="14" t="str">
        <f>IF(BH77&lt;&gt;""," -O","")</f>
        <v/>
      </c>
      <c r="BJ76" s="14" t="str">
        <f>IF(BJ77&lt;&gt;""," -O","")</f>
        <v/>
      </c>
    </row>
    <row r="77" spans="13:62" x14ac:dyDescent="0.3">
      <c r="M77" s="14">
        <v>1.35</v>
      </c>
      <c r="N77" s="14" t="str">
        <f>IFERROR(VLOOKUP(M77,'CRUCE OPORTUNIDADES'!$C$10:$D$113,2,FALSE),"")</f>
        <v/>
      </c>
      <c r="O77" s="14">
        <v>2.3500000000000099</v>
      </c>
      <c r="P77" s="14" t="str">
        <f>IFERROR(VLOOKUP(O77,'CRUCE OPORTUNIDADES'!$C$10:$D$113,2,FALSE),"")</f>
        <v/>
      </c>
      <c r="Q77" s="14">
        <v>3.3500000000000201</v>
      </c>
      <c r="R77" s="14" t="str">
        <f>IFERROR(VLOOKUP(Q77,'CRUCE OPORTUNIDADES'!$C$10:$D$113,2,FALSE),"")</f>
        <v/>
      </c>
      <c r="S77" s="14">
        <v>4.3500000000000298</v>
      </c>
      <c r="T77" s="14" t="str">
        <f>IFERROR(VLOOKUP(S77,'CRUCE OPORTUNIDADES'!$C$10:$D$113,2,FALSE),"")</f>
        <v/>
      </c>
      <c r="U77" s="14">
        <v>5.3500000000000396</v>
      </c>
      <c r="V77" s="14" t="str">
        <f>IFERROR(VLOOKUP(U77,'CRUCE OPORTUNIDADES'!$C$10:$D$113,2,FALSE),"")</f>
        <v/>
      </c>
      <c r="W77" s="14">
        <v>6.3500000000000503</v>
      </c>
      <c r="X77" s="14" t="str">
        <f>IFERROR(VLOOKUP(W77,'CRUCE OPORTUNIDADES'!$C$10:$D$113,2,FALSE),"")</f>
        <v/>
      </c>
      <c r="Y77" s="14">
        <v>7.35000000000006</v>
      </c>
      <c r="Z77" s="14" t="str">
        <f>IFERROR(VLOOKUP(Y77,'CRUCE OPORTUNIDADES'!$C$10:$D$113,2,FALSE),"")</f>
        <v/>
      </c>
      <c r="AA77" s="14">
        <v>8.3500000000000707</v>
      </c>
      <c r="AB77" s="14" t="str">
        <f>IFERROR(VLOOKUP(AA77,'CRUCE OPORTUNIDADES'!$C$10:$D$113,2,FALSE),"")</f>
        <v/>
      </c>
      <c r="AC77" s="14">
        <v>9.3500000000000796</v>
      </c>
      <c r="AD77" s="14" t="str">
        <f>IFERROR(VLOOKUP(AC77,'CRUCE OPORTUNIDADES'!$C$10:$D$113,2,FALSE),"")</f>
        <v/>
      </c>
      <c r="AE77" s="14">
        <v>10.350000000000099</v>
      </c>
      <c r="AF77" s="14" t="str">
        <f>IFERROR(VLOOKUP(AE77,'CRUCE OPORTUNIDADES'!$C$10:$D$113,2,FALSE),"")</f>
        <v/>
      </c>
      <c r="AG77" s="14">
        <v>11.350000000000099</v>
      </c>
      <c r="AH77" s="14" t="str">
        <f>IFERROR(VLOOKUP(AG77,'CRUCE OPORTUNIDADES'!$C$10:$D$113,2,FALSE),"")</f>
        <v/>
      </c>
      <c r="AI77" s="14">
        <v>12.350000000000099</v>
      </c>
      <c r="AJ77" s="14" t="str">
        <f>IFERROR(VLOOKUP(AI77,'CRUCE OPORTUNIDADES'!$C$10:$D$113,2,FALSE),"")</f>
        <v/>
      </c>
      <c r="AK77" s="14">
        <v>13.350000000000099</v>
      </c>
      <c r="AL77" s="14" t="str">
        <f>IFERROR(VLOOKUP(AK77,'CRUCE OPORTUNIDADES'!$C$10:$D$113,2,FALSE),"")</f>
        <v/>
      </c>
      <c r="AM77" s="14">
        <v>14.350000000000099</v>
      </c>
      <c r="AN77" s="14" t="str">
        <f>IFERROR(VLOOKUP(AM77,'CRUCE OPORTUNIDADES'!$C$10:$D$113,2,FALSE),"")</f>
        <v/>
      </c>
      <c r="AO77" s="14">
        <v>15.350000000000099</v>
      </c>
      <c r="AP77" s="14" t="str">
        <f>IFERROR(VLOOKUP(AO77,'CRUCE OPORTUNIDADES'!$C$10:$D$113,2,FALSE),"")</f>
        <v/>
      </c>
      <c r="AQ77" s="14">
        <v>16.350000000000101</v>
      </c>
      <c r="AR77" s="14" t="str">
        <f>IFERROR(VLOOKUP(AQ77,'CRUCE OPORTUNIDADES'!$C$10:$D$113,2,FALSE),"")</f>
        <v/>
      </c>
      <c r="AS77" s="14">
        <v>17.3500000000002</v>
      </c>
      <c r="AT77" s="14" t="str">
        <f>IFERROR(VLOOKUP(AS77,'CRUCE OPORTUNIDADES'!$C$10:$D$113,2,FALSE),"")</f>
        <v/>
      </c>
      <c r="AU77" s="14">
        <v>18.3500000000002</v>
      </c>
      <c r="AV77" s="14" t="str">
        <f>IFERROR(VLOOKUP(AU77,'CRUCE OPORTUNIDADES'!$C$10:$D$113,2,FALSE),"")</f>
        <v/>
      </c>
      <c r="AW77" s="14">
        <v>19.3500000000002</v>
      </c>
      <c r="AX77" s="14" t="str">
        <f>IFERROR(VLOOKUP(AW77,'CRUCE OPORTUNIDADES'!$C$10:$D$113,2,FALSE),"")</f>
        <v/>
      </c>
      <c r="AY77" s="14">
        <v>20.3500000000002</v>
      </c>
      <c r="AZ77" s="14" t="str">
        <f>IFERROR(VLOOKUP(AY77,'CRUCE OPORTUNIDADES'!$C$10:$D$113,2,FALSE),"")</f>
        <v/>
      </c>
      <c r="BA77" s="14">
        <v>21.3500000000002</v>
      </c>
      <c r="BB77" s="14" t="str">
        <f>IFERROR(VLOOKUP(BA77,'CRUCE OPORTUNIDADES'!$C$10:$D$113,2,FALSE),"")</f>
        <v/>
      </c>
      <c r="BC77" s="14">
        <v>22.3500000000002</v>
      </c>
      <c r="BD77" s="14" t="str">
        <f>IFERROR(VLOOKUP(BC77,'CRUCE OPORTUNIDADES'!$C$10:$D$113,2,FALSE),"")</f>
        <v/>
      </c>
      <c r="BE77" s="14">
        <v>23.3500000000002</v>
      </c>
      <c r="BF77" s="14" t="str">
        <f>IFERROR(VLOOKUP(BE77,'CRUCE OPORTUNIDADES'!$C$10:$D$113,2,FALSE),"")</f>
        <v/>
      </c>
      <c r="BG77" s="14">
        <v>24.3500000000002</v>
      </c>
      <c r="BH77" s="14" t="str">
        <f>IFERROR(VLOOKUP(BG77,'CRUCE OPORTUNIDADES'!$C$10:$D$113,2,FALSE),"")</f>
        <v/>
      </c>
      <c r="BI77" s="14">
        <v>25.3500000000002</v>
      </c>
      <c r="BJ77" s="14" t="str">
        <f>IFERROR(VLOOKUP(BI77,'CRUCE OPORTUNIDADES'!$C$10:$D$113,2,FALSE),"")</f>
        <v/>
      </c>
    </row>
    <row r="78" spans="13:62" x14ac:dyDescent="0.3">
      <c r="N78" s="14" t="str">
        <f>IF(N79&lt;&gt;""," -O","")</f>
        <v/>
      </c>
      <c r="P78" s="14" t="str">
        <f>IF(P79&lt;&gt;""," -O","")</f>
        <v/>
      </c>
      <c r="R78" s="14" t="str">
        <f>IF(R79&lt;&gt;""," -O","")</f>
        <v/>
      </c>
      <c r="T78" s="14" t="str">
        <f>IF(T79&lt;&gt;""," -O","")</f>
        <v/>
      </c>
      <c r="V78" s="14" t="str">
        <f>IF(V79&lt;&gt;""," -O","")</f>
        <v/>
      </c>
      <c r="X78" s="14" t="str">
        <f>IF(X79&lt;&gt;""," -O","")</f>
        <v/>
      </c>
      <c r="Z78" s="14" t="str">
        <f>IF(Z79&lt;&gt;""," -O","")</f>
        <v/>
      </c>
      <c r="AB78" s="14" t="str">
        <f>IF(AB79&lt;&gt;""," -O","")</f>
        <v/>
      </c>
      <c r="AD78" s="14" t="str">
        <f>IF(AD79&lt;&gt;""," -O","")</f>
        <v/>
      </c>
      <c r="AF78" s="14" t="str">
        <f>IF(AF79&lt;&gt;""," -O","")</f>
        <v/>
      </c>
      <c r="AH78" s="14" t="str">
        <f>IF(AH79&lt;&gt;""," -O","")</f>
        <v/>
      </c>
      <c r="AJ78" s="14" t="str">
        <f>IF(AJ79&lt;&gt;""," -O","")</f>
        <v/>
      </c>
      <c r="AL78" s="14" t="str">
        <f>IF(AL79&lt;&gt;""," -O","")</f>
        <v/>
      </c>
      <c r="AN78" s="14" t="str">
        <f>IF(AN79&lt;&gt;""," -O","")</f>
        <v/>
      </c>
      <c r="AP78" s="14" t="str">
        <f>IF(AP79&lt;&gt;""," -O","")</f>
        <v/>
      </c>
      <c r="AR78" s="14" t="str">
        <f>IF(AR79&lt;&gt;""," -O","")</f>
        <v/>
      </c>
      <c r="AT78" s="14" t="str">
        <f>IF(AT79&lt;&gt;""," -O","")</f>
        <v/>
      </c>
      <c r="AV78" s="14" t="str">
        <f>IF(AV79&lt;&gt;""," -O","")</f>
        <v/>
      </c>
      <c r="AX78" s="14" t="str">
        <f>IF(AX79&lt;&gt;""," -O","")</f>
        <v/>
      </c>
      <c r="AZ78" s="14" t="str">
        <f>IF(AZ79&lt;&gt;""," -O","")</f>
        <v/>
      </c>
      <c r="BB78" s="14" t="str">
        <f>IF(BB79&lt;&gt;""," -O","")</f>
        <v/>
      </c>
      <c r="BD78" s="14" t="str">
        <f>IF(BD79&lt;&gt;""," -O","")</f>
        <v/>
      </c>
      <c r="BF78" s="14" t="str">
        <f>IF(BF79&lt;&gt;""," -O","")</f>
        <v/>
      </c>
      <c r="BH78" s="14" t="str">
        <f>IF(BH79&lt;&gt;""," -O","")</f>
        <v/>
      </c>
      <c r="BJ78" s="14" t="str">
        <f>IF(BJ79&lt;&gt;""," -O","")</f>
        <v/>
      </c>
    </row>
    <row r="79" spans="13:62" x14ac:dyDescent="0.3">
      <c r="M79" s="14">
        <v>1.36</v>
      </c>
      <c r="N79" s="14" t="str">
        <f>IFERROR(VLOOKUP(M79,'CRUCE OPORTUNIDADES'!$C$10:$D$113,2,FALSE),"")</f>
        <v/>
      </c>
      <c r="O79" s="14">
        <v>2.3600000000000101</v>
      </c>
      <c r="P79" s="14" t="str">
        <f>IFERROR(VLOOKUP(O79,'CRUCE OPORTUNIDADES'!$C$10:$D$113,2,FALSE),"")</f>
        <v/>
      </c>
      <c r="Q79" s="14">
        <v>3.3600000000000199</v>
      </c>
      <c r="R79" s="14" t="str">
        <f>IFERROR(VLOOKUP(Q79,'CRUCE OPORTUNIDADES'!$C$10:$D$113,2,FALSE),"")</f>
        <v/>
      </c>
      <c r="S79" s="14">
        <v>4.3600000000000296</v>
      </c>
      <c r="T79" s="14" t="str">
        <f>IFERROR(VLOOKUP(S79,'CRUCE OPORTUNIDADES'!$C$10:$D$113,2,FALSE),"")</f>
        <v/>
      </c>
      <c r="U79" s="14">
        <v>5.3600000000000403</v>
      </c>
      <c r="V79" s="14" t="str">
        <f>IFERROR(VLOOKUP(U79,'CRUCE OPORTUNIDADES'!$C$10:$D$113,2,FALSE),"")</f>
        <v/>
      </c>
      <c r="W79" s="14">
        <v>6.3600000000000501</v>
      </c>
      <c r="X79" s="14" t="str">
        <f>IFERROR(VLOOKUP(W79,'CRUCE OPORTUNIDADES'!$C$10:$D$113,2,FALSE),"")</f>
        <v/>
      </c>
      <c r="Y79" s="14">
        <v>7.3600000000000598</v>
      </c>
      <c r="Z79" s="14" t="str">
        <f>IFERROR(VLOOKUP(Y79,'CRUCE OPORTUNIDADES'!$C$10:$D$113,2,FALSE),"")</f>
        <v/>
      </c>
      <c r="AA79" s="14">
        <v>8.3600000000000705</v>
      </c>
      <c r="AB79" s="14" t="str">
        <f>IFERROR(VLOOKUP(AA79,'CRUCE OPORTUNIDADES'!$C$10:$D$113,2,FALSE),"")</f>
        <v/>
      </c>
      <c r="AC79" s="14">
        <v>9.3600000000000794</v>
      </c>
      <c r="AD79" s="14" t="str">
        <f>IFERROR(VLOOKUP(AC79,'CRUCE OPORTUNIDADES'!$C$10:$D$113,2,FALSE),"")</f>
        <v/>
      </c>
      <c r="AE79" s="14">
        <v>10.360000000000101</v>
      </c>
      <c r="AF79" s="14" t="str">
        <f>IFERROR(VLOOKUP(AE79,'CRUCE OPORTUNIDADES'!$C$10:$D$113,2,FALSE),"")</f>
        <v/>
      </c>
      <c r="AG79" s="14">
        <v>11.360000000000101</v>
      </c>
      <c r="AH79" s="14" t="str">
        <f>IFERROR(VLOOKUP(AG79,'CRUCE OPORTUNIDADES'!$C$10:$D$113,2,FALSE),"")</f>
        <v/>
      </c>
      <c r="AI79" s="14">
        <v>12.360000000000101</v>
      </c>
      <c r="AJ79" s="14" t="str">
        <f>IFERROR(VLOOKUP(AI79,'CRUCE OPORTUNIDADES'!$C$10:$D$113,2,FALSE),"")</f>
        <v/>
      </c>
      <c r="AK79" s="14">
        <v>13.360000000000101</v>
      </c>
      <c r="AL79" s="14" t="str">
        <f>IFERROR(VLOOKUP(AK79,'CRUCE OPORTUNIDADES'!$C$10:$D$113,2,FALSE),"")</f>
        <v/>
      </c>
      <c r="AM79" s="14">
        <v>14.360000000000101</v>
      </c>
      <c r="AN79" s="14" t="str">
        <f>IFERROR(VLOOKUP(AM79,'CRUCE OPORTUNIDADES'!$C$10:$D$113,2,FALSE),"")</f>
        <v/>
      </c>
      <c r="AO79" s="14">
        <v>15.360000000000101</v>
      </c>
      <c r="AP79" s="14" t="str">
        <f>IFERROR(VLOOKUP(AO79,'CRUCE OPORTUNIDADES'!$C$10:$D$113,2,FALSE),"")</f>
        <v/>
      </c>
      <c r="AQ79" s="14">
        <v>16.360000000000099</v>
      </c>
      <c r="AR79" s="14" t="str">
        <f>IFERROR(VLOOKUP(AQ79,'CRUCE OPORTUNIDADES'!$C$10:$D$113,2,FALSE),"")</f>
        <v/>
      </c>
      <c r="AS79" s="14">
        <v>17.360000000000198</v>
      </c>
      <c r="AT79" s="14" t="str">
        <f>IFERROR(VLOOKUP(AS79,'CRUCE OPORTUNIDADES'!$C$10:$D$113,2,FALSE),"")</f>
        <v/>
      </c>
      <c r="AU79" s="14">
        <v>18.360000000000198</v>
      </c>
      <c r="AV79" s="14" t="str">
        <f>IFERROR(VLOOKUP(AU79,'CRUCE OPORTUNIDADES'!$C$10:$D$113,2,FALSE),"")</f>
        <v/>
      </c>
      <c r="AW79" s="14">
        <v>19.360000000000198</v>
      </c>
      <c r="AX79" s="14" t="str">
        <f>IFERROR(VLOOKUP(AW79,'CRUCE OPORTUNIDADES'!$C$10:$D$113,2,FALSE),"")</f>
        <v/>
      </c>
      <c r="AY79" s="14">
        <v>20.360000000000198</v>
      </c>
      <c r="AZ79" s="14" t="str">
        <f>IFERROR(VLOOKUP(AY79,'CRUCE OPORTUNIDADES'!$C$10:$D$113,2,FALSE),"")</f>
        <v/>
      </c>
      <c r="BA79" s="14">
        <v>21.360000000000198</v>
      </c>
      <c r="BB79" s="14" t="str">
        <f>IFERROR(VLOOKUP(BA79,'CRUCE OPORTUNIDADES'!$C$10:$D$113,2,FALSE),"")</f>
        <v/>
      </c>
      <c r="BC79" s="14">
        <v>22.360000000000198</v>
      </c>
      <c r="BD79" s="14" t="str">
        <f>IFERROR(VLOOKUP(BC79,'CRUCE OPORTUNIDADES'!$C$10:$D$113,2,FALSE),"")</f>
        <v/>
      </c>
      <c r="BE79" s="14">
        <v>23.360000000000198</v>
      </c>
      <c r="BF79" s="14" t="str">
        <f>IFERROR(VLOOKUP(BE79,'CRUCE OPORTUNIDADES'!$C$10:$D$113,2,FALSE),"")</f>
        <v/>
      </c>
      <c r="BG79" s="14">
        <v>24.360000000000198</v>
      </c>
      <c r="BH79" s="14" t="str">
        <f>IFERROR(VLOOKUP(BG79,'CRUCE OPORTUNIDADES'!$C$10:$D$113,2,FALSE),"")</f>
        <v/>
      </c>
      <c r="BI79" s="14">
        <v>25.360000000000198</v>
      </c>
      <c r="BJ79" s="14" t="str">
        <f>IFERROR(VLOOKUP(BI79,'CRUCE OPORTUNIDADES'!$C$10:$D$113,2,FALSE),"")</f>
        <v/>
      </c>
    </row>
    <row r="80" spans="13:62" x14ac:dyDescent="0.3">
      <c r="N80" s="14" t="str">
        <f>IF(N81&lt;&gt;""," -O","")</f>
        <v/>
      </c>
      <c r="P80" s="14" t="str">
        <f>IF(P81&lt;&gt;""," -O","")</f>
        <v/>
      </c>
      <c r="R80" s="14" t="str">
        <f>IF(R81&lt;&gt;""," -O","")</f>
        <v/>
      </c>
      <c r="T80" s="14" t="str">
        <f>IF(T81&lt;&gt;""," -O","")</f>
        <v/>
      </c>
      <c r="V80" s="14" t="str">
        <f>IF(V81&lt;&gt;""," -O","")</f>
        <v/>
      </c>
      <c r="X80" s="14" t="str">
        <f>IF(X81&lt;&gt;""," -O","")</f>
        <v/>
      </c>
      <c r="Z80" s="14" t="str">
        <f>IF(Z81&lt;&gt;""," -O","")</f>
        <v/>
      </c>
      <c r="AB80" s="14" t="str">
        <f>IF(AB81&lt;&gt;""," -O","")</f>
        <v/>
      </c>
      <c r="AD80" s="14" t="str">
        <f>IF(AD81&lt;&gt;""," -O","")</f>
        <v/>
      </c>
      <c r="AF80" s="14" t="str">
        <f>IF(AF81&lt;&gt;""," -O","")</f>
        <v/>
      </c>
      <c r="AH80" s="14" t="str">
        <f>IF(AH81&lt;&gt;""," -O","")</f>
        <v/>
      </c>
      <c r="AJ80" s="14" t="str">
        <f>IF(AJ81&lt;&gt;""," -O","")</f>
        <v/>
      </c>
      <c r="AL80" s="14" t="str">
        <f>IF(AL81&lt;&gt;""," -O","")</f>
        <v/>
      </c>
      <c r="AN80" s="14" t="str">
        <f>IF(AN81&lt;&gt;""," -O","")</f>
        <v/>
      </c>
      <c r="AP80" s="14" t="str">
        <f>IF(AP81&lt;&gt;""," -O","")</f>
        <v/>
      </c>
      <c r="AR80" s="14" t="str">
        <f>IF(AR81&lt;&gt;""," -O","")</f>
        <v/>
      </c>
      <c r="AT80" s="14" t="str">
        <f>IF(AT81&lt;&gt;""," -O","")</f>
        <v/>
      </c>
      <c r="AV80" s="14" t="str">
        <f>IF(AV81&lt;&gt;""," -O","")</f>
        <v/>
      </c>
      <c r="AX80" s="14" t="str">
        <f>IF(AX81&lt;&gt;""," -O","")</f>
        <v/>
      </c>
      <c r="AZ80" s="14" t="str">
        <f>IF(AZ81&lt;&gt;""," -O","")</f>
        <v/>
      </c>
      <c r="BB80" s="14" t="str">
        <f>IF(BB81&lt;&gt;""," -O","")</f>
        <v/>
      </c>
      <c r="BD80" s="14" t="str">
        <f>IF(BD81&lt;&gt;""," -O","")</f>
        <v/>
      </c>
      <c r="BF80" s="14" t="str">
        <f>IF(BF81&lt;&gt;""," -O","")</f>
        <v/>
      </c>
      <c r="BH80" s="14" t="str">
        <f>IF(BH81&lt;&gt;""," -O","")</f>
        <v/>
      </c>
      <c r="BJ80" s="14" t="str">
        <f>IF(BJ81&lt;&gt;""," -O","")</f>
        <v/>
      </c>
    </row>
    <row r="81" spans="13:62" x14ac:dyDescent="0.3">
      <c r="M81" s="14">
        <v>1.37</v>
      </c>
      <c r="N81" s="14" t="str">
        <f>IFERROR(VLOOKUP(M81,'CRUCE OPORTUNIDADES'!$C$10:$D$113,2,FALSE),"")</f>
        <v/>
      </c>
      <c r="O81" s="14">
        <v>2.3700000000000099</v>
      </c>
      <c r="P81" s="14" t="str">
        <f>IFERROR(VLOOKUP(O81,'CRUCE OPORTUNIDADES'!$C$10:$D$113,2,FALSE),"")</f>
        <v/>
      </c>
      <c r="Q81" s="14">
        <v>3.3700000000000201</v>
      </c>
      <c r="R81" s="14" t="str">
        <f>IFERROR(VLOOKUP(Q81,'CRUCE OPORTUNIDADES'!$C$10:$D$113,2,FALSE),"")</f>
        <v/>
      </c>
      <c r="S81" s="14">
        <v>4.3700000000000303</v>
      </c>
      <c r="T81" s="14" t="str">
        <f>IFERROR(VLOOKUP(S81,'CRUCE OPORTUNIDADES'!$C$10:$D$113,2,FALSE),"")</f>
        <v/>
      </c>
      <c r="U81" s="14">
        <v>5.3700000000000401</v>
      </c>
      <c r="V81" s="14" t="str">
        <f>IFERROR(VLOOKUP(U81,'CRUCE OPORTUNIDADES'!$C$10:$D$113,2,FALSE),"")</f>
        <v/>
      </c>
      <c r="W81" s="14">
        <v>6.3700000000000498</v>
      </c>
      <c r="X81" s="14" t="str">
        <f>IFERROR(VLOOKUP(W81,'CRUCE OPORTUNIDADES'!$C$10:$D$113,2,FALSE),"")</f>
        <v/>
      </c>
      <c r="Y81" s="14">
        <v>7.3700000000000596</v>
      </c>
      <c r="Z81" s="14" t="str">
        <f>IFERROR(VLOOKUP(Y81,'CRUCE OPORTUNIDADES'!$C$10:$D$113,2,FALSE),"")</f>
        <v/>
      </c>
      <c r="AA81" s="14">
        <v>8.3700000000000703</v>
      </c>
      <c r="AB81" s="14" t="str">
        <f>IFERROR(VLOOKUP(AA81,'CRUCE OPORTUNIDADES'!$C$10:$D$113,2,FALSE),"")</f>
        <v/>
      </c>
      <c r="AC81" s="14">
        <v>9.3700000000000792</v>
      </c>
      <c r="AD81" s="14" t="str">
        <f>IFERROR(VLOOKUP(AC81,'CRUCE OPORTUNIDADES'!$C$10:$D$113,2,FALSE),"")</f>
        <v/>
      </c>
      <c r="AE81" s="14">
        <v>10.3700000000001</v>
      </c>
      <c r="AF81" s="14" t="str">
        <f>IFERROR(VLOOKUP(AE81,'CRUCE OPORTUNIDADES'!$C$10:$D$113,2,FALSE),"")</f>
        <v/>
      </c>
      <c r="AG81" s="14">
        <v>11.3700000000001</v>
      </c>
      <c r="AH81" s="14" t="str">
        <f>IFERROR(VLOOKUP(AG81,'CRUCE OPORTUNIDADES'!$C$10:$D$113,2,FALSE),"")</f>
        <v/>
      </c>
      <c r="AI81" s="14">
        <v>12.3700000000001</v>
      </c>
      <c r="AJ81" s="14" t="str">
        <f>IFERROR(VLOOKUP(AI81,'CRUCE OPORTUNIDADES'!$C$10:$D$113,2,FALSE),"")</f>
        <v/>
      </c>
      <c r="AK81" s="14">
        <v>13.3700000000001</v>
      </c>
      <c r="AL81" s="14" t="str">
        <f>IFERROR(VLOOKUP(AK81,'CRUCE OPORTUNIDADES'!$C$10:$D$113,2,FALSE),"")</f>
        <v/>
      </c>
      <c r="AM81" s="14">
        <v>14.3700000000001</v>
      </c>
      <c r="AN81" s="14" t="str">
        <f>IFERROR(VLOOKUP(AM81,'CRUCE OPORTUNIDADES'!$C$10:$D$113,2,FALSE),"")</f>
        <v/>
      </c>
      <c r="AO81" s="14">
        <v>15.3700000000001</v>
      </c>
      <c r="AP81" s="14" t="str">
        <f>IFERROR(VLOOKUP(AO81,'CRUCE OPORTUNIDADES'!$C$10:$D$113,2,FALSE),"")</f>
        <v/>
      </c>
      <c r="AQ81" s="14">
        <v>16.3700000000001</v>
      </c>
      <c r="AR81" s="14" t="str">
        <f>IFERROR(VLOOKUP(AQ81,'CRUCE OPORTUNIDADES'!$C$10:$D$113,2,FALSE),"")</f>
        <v/>
      </c>
      <c r="AS81" s="14">
        <v>17.3700000000002</v>
      </c>
      <c r="AT81" s="14" t="str">
        <f>IFERROR(VLOOKUP(AS81,'CRUCE OPORTUNIDADES'!$C$10:$D$113,2,FALSE),"")</f>
        <v/>
      </c>
      <c r="AU81" s="14">
        <v>18.3700000000002</v>
      </c>
      <c r="AV81" s="14" t="str">
        <f>IFERROR(VLOOKUP(AU81,'CRUCE OPORTUNIDADES'!$C$10:$D$113,2,FALSE),"")</f>
        <v/>
      </c>
      <c r="AW81" s="14">
        <v>19.3700000000002</v>
      </c>
      <c r="AX81" s="14" t="str">
        <f>IFERROR(VLOOKUP(AW81,'CRUCE OPORTUNIDADES'!$C$10:$D$113,2,FALSE),"")</f>
        <v/>
      </c>
      <c r="AY81" s="14">
        <v>20.3700000000002</v>
      </c>
      <c r="AZ81" s="14" t="str">
        <f>IFERROR(VLOOKUP(AY81,'CRUCE OPORTUNIDADES'!$C$10:$D$113,2,FALSE),"")</f>
        <v/>
      </c>
      <c r="BA81" s="14">
        <v>21.3700000000002</v>
      </c>
      <c r="BB81" s="14" t="str">
        <f>IFERROR(VLOOKUP(BA81,'CRUCE OPORTUNIDADES'!$C$10:$D$113,2,FALSE),"")</f>
        <v/>
      </c>
      <c r="BC81" s="14">
        <v>22.3700000000002</v>
      </c>
      <c r="BD81" s="14" t="str">
        <f>IFERROR(VLOOKUP(BC81,'CRUCE OPORTUNIDADES'!$C$10:$D$113,2,FALSE),"")</f>
        <v/>
      </c>
      <c r="BE81" s="14">
        <v>23.3700000000002</v>
      </c>
      <c r="BF81" s="14" t="str">
        <f>IFERROR(VLOOKUP(BE81,'CRUCE OPORTUNIDADES'!$C$10:$D$113,2,FALSE),"")</f>
        <v/>
      </c>
      <c r="BG81" s="14">
        <v>24.3700000000002</v>
      </c>
      <c r="BH81" s="14" t="str">
        <f>IFERROR(VLOOKUP(BG81,'CRUCE OPORTUNIDADES'!$C$10:$D$113,2,FALSE),"")</f>
        <v/>
      </c>
      <c r="BI81" s="14">
        <v>25.3700000000002</v>
      </c>
      <c r="BJ81" s="14" t="str">
        <f>IFERROR(VLOOKUP(BI81,'CRUCE OPORTUNIDADES'!$C$10:$D$113,2,FALSE),"")</f>
        <v/>
      </c>
    </row>
    <row r="82" spans="13:62" x14ac:dyDescent="0.3">
      <c r="N82" s="14" t="str">
        <f>IF(N83&lt;&gt;""," -O","")</f>
        <v/>
      </c>
      <c r="P82" s="14" t="str">
        <f>IF(P83&lt;&gt;""," -O","")</f>
        <v/>
      </c>
      <c r="R82" s="14" t="str">
        <f>IF(R83&lt;&gt;""," -O","")</f>
        <v/>
      </c>
      <c r="T82" s="14" t="str">
        <f>IF(T83&lt;&gt;""," -O","")</f>
        <v/>
      </c>
      <c r="V82" s="14" t="str">
        <f>IF(V83&lt;&gt;""," -O","")</f>
        <v/>
      </c>
      <c r="X82" s="14" t="str">
        <f>IF(X83&lt;&gt;""," -O","")</f>
        <v/>
      </c>
      <c r="Z82" s="14" t="str">
        <f>IF(Z83&lt;&gt;""," -O","")</f>
        <v/>
      </c>
      <c r="AB82" s="14" t="str">
        <f>IF(AB83&lt;&gt;""," -O","")</f>
        <v/>
      </c>
      <c r="AD82" s="14" t="str">
        <f>IF(AD83&lt;&gt;""," -O","")</f>
        <v/>
      </c>
      <c r="AF82" s="14" t="str">
        <f>IF(AF83&lt;&gt;""," -O","")</f>
        <v/>
      </c>
      <c r="AH82" s="14" t="str">
        <f>IF(AH83&lt;&gt;""," -O","")</f>
        <v/>
      </c>
      <c r="AJ82" s="14" t="str">
        <f>IF(AJ83&lt;&gt;""," -O","")</f>
        <v/>
      </c>
      <c r="AL82" s="14" t="str">
        <f>IF(AL83&lt;&gt;""," -O","")</f>
        <v/>
      </c>
      <c r="AN82" s="14" t="str">
        <f>IF(AN83&lt;&gt;""," -O","")</f>
        <v/>
      </c>
      <c r="AP82" s="14" t="str">
        <f>IF(AP83&lt;&gt;""," -O","")</f>
        <v/>
      </c>
      <c r="AR82" s="14" t="str">
        <f>IF(AR83&lt;&gt;""," -O","")</f>
        <v/>
      </c>
      <c r="AT82" s="14" t="str">
        <f>IF(AT83&lt;&gt;""," -O","")</f>
        <v/>
      </c>
      <c r="AV82" s="14" t="str">
        <f>IF(AV83&lt;&gt;""," -O","")</f>
        <v/>
      </c>
      <c r="AX82" s="14" t="str">
        <f>IF(AX83&lt;&gt;""," -O","")</f>
        <v/>
      </c>
      <c r="AZ82" s="14" t="str">
        <f>IF(AZ83&lt;&gt;""," -O","")</f>
        <v/>
      </c>
      <c r="BB82" s="14" t="str">
        <f>IF(BB83&lt;&gt;""," -O","")</f>
        <v/>
      </c>
      <c r="BD82" s="14" t="str">
        <f>IF(BD83&lt;&gt;""," -O","")</f>
        <v/>
      </c>
      <c r="BF82" s="14" t="str">
        <f>IF(BF83&lt;&gt;""," -O","")</f>
        <v/>
      </c>
      <c r="BH82" s="14" t="str">
        <f>IF(BH83&lt;&gt;""," -O","")</f>
        <v/>
      </c>
      <c r="BJ82" s="14" t="str">
        <f>IF(BJ83&lt;&gt;""," -O","")</f>
        <v/>
      </c>
    </row>
    <row r="83" spans="13:62" x14ac:dyDescent="0.3">
      <c r="M83" s="14">
        <v>1.38</v>
      </c>
      <c r="N83" s="14" t="str">
        <f>IFERROR(VLOOKUP(M83,'CRUCE OPORTUNIDADES'!$C$10:$D$113,2,FALSE),"")</f>
        <v/>
      </c>
      <c r="O83" s="14">
        <v>2.3800000000000101</v>
      </c>
      <c r="P83" s="14" t="str">
        <f>IFERROR(VLOOKUP(O83,'CRUCE OPORTUNIDADES'!$C$10:$D$113,2,FALSE),"")</f>
        <v/>
      </c>
      <c r="Q83" s="14">
        <v>3.3800000000000199</v>
      </c>
      <c r="R83" s="14" t="str">
        <f>IFERROR(VLOOKUP(Q83,'CRUCE OPORTUNIDADES'!$C$10:$D$113,2,FALSE),"")</f>
        <v/>
      </c>
      <c r="S83" s="14">
        <v>4.3800000000000301</v>
      </c>
      <c r="T83" s="14" t="str">
        <f>IFERROR(VLOOKUP(S83,'CRUCE OPORTUNIDADES'!$C$10:$D$113,2,FALSE),"")</f>
        <v/>
      </c>
      <c r="U83" s="14">
        <v>5.3800000000000399</v>
      </c>
      <c r="V83" s="14" t="str">
        <f>IFERROR(VLOOKUP(U83,'CRUCE OPORTUNIDADES'!$C$10:$D$113,2,FALSE),"")</f>
        <v/>
      </c>
      <c r="W83" s="14">
        <v>6.3800000000000496</v>
      </c>
      <c r="X83" s="14" t="str">
        <f>IFERROR(VLOOKUP(W83,'CRUCE OPORTUNIDADES'!$C$10:$D$113,2,FALSE),"")</f>
        <v/>
      </c>
      <c r="Y83" s="14">
        <v>7.3800000000000603</v>
      </c>
      <c r="Z83" s="14" t="str">
        <f>IFERROR(VLOOKUP(Y83,'CRUCE OPORTUNIDADES'!$C$10:$D$113,2,FALSE),"")</f>
        <v/>
      </c>
      <c r="AA83" s="14">
        <v>8.3800000000000701</v>
      </c>
      <c r="AB83" s="14" t="str">
        <f>IFERROR(VLOOKUP(AA83,'CRUCE OPORTUNIDADES'!$C$10:$D$113,2,FALSE),"")</f>
        <v/>
      </c>
      <c r="AC83" s="14">
        <v>9.3800000000000807</v>
      </c>
      <c r="AD83" s="14" t="str">
        <f>IFERROR(VLOOKUP(AC83,'CRUCE OPORTUNIDADES'!$C$10:$D$113,2,FALSE),"")</f>
        <v/>
      </c>
      <c r="AE83" s="14">
        <v>10.3800000000001</v>
      </c>
      <c r="AF83" s="14" t="str">
        <f>IFERROR(VLOOKUP(AE83,'CRUCE OPORTUNIDADES'!$C$10:$D$113,2,FALSE),"")</f>
        <v/>
      </c>
      <c r="AG83" s="14">
        <v>11.3800000000001</v>
      </c>
      <c r="AH83" s="14" t="str">
        <f>IFERROR(VLOOKUP(AG83,'CRUCE OPORTUNIDADES'!$C$10:$D$113,2,FALSE),"")</f>
        <v/>
      </c>
      <c r="AI83" s="14">
        <v>12.3800000000001</v>
      </c>
      <c r="AJ83" s="14" t="str">
        <f>IFERROR(VLOOKUP(AI83,'CRUCE OPORTUNIDADES'!$C$10:$D$113,2,FALSE),"")</f>
        <v/>
      </c>
      <c r="AK83" s="14">
        <v>13.3800000000001</v>
      </c>
      <c r="AL83" s="14" t="str">
        <f>IFERROR(VLOOKUP(AK83,'CRUCE OPORTUNIDADES'!$C$10:$D$113,2,FALSE),"")</f>
        <v/>
      </c>
      <c r="AM83" s="14">
        <v>14.3800000000001</v>
      </c>
      <c r="AN83" s="14" t="str">
        <f>IFERROR(VLOOKUP(AM83,'CRUCE OPORTUNIDADES'!$C$10:$D$113,2,FALSE),"")</f>
        <v/>
      </c>
      <c r="AO83" s="14">
        <v>15.3800000000001</v>
      </c>
      <c r="AP83" s="14" t="str">
        <f>IFERROR(VLOOKUP(AO83,'CRUCE OPORTUNIDADES'!$C$10:$D$113,2,FALSE),"")</f>
        <v/>
      </c>
      <c r="AQ83" s="14">
        <v>16.380000000000202</v>
      </c>
      <c r="AR83" s="14" t="str">
        <f>IFERROR(VLOOKUP(AQ83,'CRUCE OPORTUNIDADES'!$C$10:$D$113,2,FALSE),"")</f>
        <v/>
      </c>
      <c r="AS83" s="14">
        <v>17.380000000000202</v>
      </c>
      <c r="AT83" s="14" t="str">
        <f>IFERROR(VLOOKUP(AS83,'CRUCE OPORTUNIDADES'!$C$10:$D$113,2,FALSE),"")</f>
        <v/>
      </c>
      <c r="AU83" s="14">
        <v>18.380000000000202</v>
      </c>
      <c r="AV83" s="14" t="str">
        <f>IFERROR(VLOOKUP(AU83,'CRUCE OPORTUNIDADES'!$C$10:$D$113,2,FALSE),"")</f>
        <v/>
      </c>
      <c r="AW83" s="14">
        <v>19.380000000000202</v>
      </c>
      <c r="AX83" s="14" t="str">
        <f>IFERROR(VLOOKUP(AW83,'CRUCE OPORTUNIDADES'!$C$10:$D$113,2,FALSE),"")</f>
        <v/>
      </c>
      <c r="AY83" s="14">
        <v>20.380000000000202</v>
      </c>
      <c r="AZ83" s="14" t="str">
        <f>IFERROR(VLOOKUP(AY83,'CRUCE OPORTUNIDADES'!$C$10:$D$113,2,FALSE),"")</f>
        <v/>
      </c>
      <c r="BA83" s="14">
        <v>21.380000000000202</v>
      </c>
      <c r="BB83" s="14" t="str">
        <f>IFERROR(VLOOKUP(BA83,'CRUCE OPORTUNIDADES'!$C$10:$D$113,2,FALSE),"")</f>
        <v/>
      </c>
      <c r="BC83" s="14">
        <v>22.380000000000202</v>
      </c>
      <c r="BD83" s="14" t="str">
        <f>IFERROR(VLOOKUP(BC83,'CRUCE OPORTUNIDADES'!$C$10:$D$113,2,FALSE),"")</f>
        <v/>
      </c>
      <c r="BE83" s="14">
        <v>23.380000000000202</v>
      </c>
      <c r="BF83" s="14" t="str">
        <f>IFERROR(VLOOKUP(BE83,'CRUCE OPORTUNIDADES'!$C$10:$D$113,2,FALSE),"")</f>
        <v/>
      </c>
      <c r="BG83" s="14">
        <v>24.380000000000202</v>
      </c>
      <c r="BH83" s="14" t="str">
        <f>IFERROR(VLOOKUP(BG83,'CRUCE OPORTUNIDADES'!$C$10:$D$113,2,FALSE),"")</f>
        <v/>
      </c>
      <c r="BI83" s="14">
        <v>25.380000000000202</v>
      </c>
      <c r="BJ83" s="14" t="str">
        <f>IFERROR(VLOOKUP(BI83,'CRUCE OPORTUNIDADES'!$C$10:$D$113,2,FALSE),"")</f>
        <v/>
      </c>
    </row>
    <row r="84" spans="13:62" x14ac:dyDescent="0.3">
      <c r="N84" s="14" t="str">
        <f>IF(N85&lt;&gt;""," -O","")</f>
        <v/>
      </c>
      <c r="P84" s="14" t="str">
        <f>IF(P85&lt;&gt;""," -O","")</f>
        <v/>
      </c>
      <c r="R84" s="14" t="str">
        <f>IF(R85&lt;&gt;""," -O","")</f>
        <v/>
      </c>
      <c r="T84" s="14" t="str">
        <f>IF(T85&lt;&gt;""," -O","")</f>
        <v/>
      </c>
      <c r="V84" s="14" t="str">
        <f>IF(V85&lt;&gt;""," -O","")</f>
        <v/>
      </c>
      <c r="X84" s="14" t="str">
        <f>IF(X85&lt;&gt;""," -O","")</f>
        <v/>
      </c>
      <c r="Z84" s="14" t="str">
        <f>IF(Z85&lt;&gt;""," -O","")</f>
        <v/>
      </c>
      <c r="AB84" s="14" t="str">
        <f>IF(AB85&lt;&gt;""," -O","")</f>
        <v/>
      </c>
      <c r="AD84" s="14" t="str">
        <f>IF(AD85&lt;&gt;""," -O","")</f>
        <v/>
      </c>
      <c r="AF84" s="14" t="str">
        <f>IF(AF85&lt;&gt;""," -O","")</f>
        <v/>
      </c>
      <c r="AH84" s="14" t="str">
        <f>IF(AH85&lt;&gt;""," -O","")</f>
        <v/>
      </c>
      <c r="AJ84" s="14" t="str">
        <f>IF(AJ85&lt;&gt;""," -O","")</f>
        <v/>
      </c>
      <c r="AL84" s="14" t="str">
        <f>IF(AL85&lt;&gt;""," -O","")</f>
        <v/>
      </c>
      <c r="AN84" s="14" t="str">
        <f>IF(AN85&lt;&gt;""," -O","")</f>
        <v/>
      </c>
      <c r="AP84" s="14" t="str">
        <f>IF(AP85&lt;&gt;""," -O","")</f>
        <v/>
      </c>
      <c r="AR84" s="14" t="str">
        <f>IF(AR85&lt;&gt;""," -O","")</f>
        <v/>
      </c>
      <c r="AT84" s="14" t="str">
        <f>IF(AT85&lt;&gt;""," -O","")</f>
        <v/>
      </c>
      <c r="AV84" s="14" t="str">
        <f>IF(AV85&lt;&gt;""," -O","")</f>
        <v/>
      </c>
      <c r="AX84" s="14" t="str">
        <f>IF(AX85&lt;&gt;""," -O","")</f>
        <v/>
      </c>
      <c r="AZ84" s="14" t="str">
        <f>IF(AZ85&lt;&gt;""," -O","")</f>
        <v/>
      </c>
      <c r="BB84" s="14" t="str">
        <f>IF(BB85&lt;&gt;""," -O","")</f>
        <v/>
      </c>
      <c r="BD84" s="14" t="str">
        <f>IF(BD85&lt;&gt;""," -O","")</f>
        <v/>
      </c>
      <c r="BF84" s="14" t="str">
        <f>IF(BF85&lt;&gt;""," -O","")</f>
        <v/>
      </c>
      <c r="BH84" s="14" t="str">
        <f>IF(BH85&lt;&gt;""," -O","")</f>
        <v/>
      </c>
      <c r="BJ84" s="14" t="str">
        <f>IF(BJ85&lt;&gt;""," -O","")</f>
        <v/>
      </c>
    </row>
    <row r="85" spans="13:62" x14ac:dyDescent="0.3">
      <c r="M85" s="14">
        <v>1.39</v>
      </c>
      <c r="N85" s="14" t="str">
        <f>IFERROR(VLOOKUP(M85,'CRUCE OPORTUNIDADES'!$C$10:$D$113,2,FALSE),"")</f>
        <v/>
      </c>
      <c r="O85" s="14">
        <v>2.3900000000000099</v>
      </c>
      <c r="P85" s="14" t="str">
        <f>IFERROR(VLOOKUP(O85,'CRUCE OPORTUNIDADES'!$C$10:$D$113,2,FALSE),"")</f>
        <v/>
      </c>
      <c r="Q85" s="14">
        <v>3.3900000000000201</v>
      </c>
      <c r="R85" s="14" t="str">
        <f>IFERROR(VLOOKUP(Q85,'CRUCE OPORTUNIDADES'!$C$10:$D$113,2,FALSE),"")</f>
        <v/>
      </c>
      <c r="S85" s="14">
        <v>4.3900000000000299</v>
      </c>
      <c r="T85" s="14" t="str">
        <f>IFERROR(VLOOKUP(S85,'CRUCE OPORTUNIDADES'!$C$10:$D$113,2,FALSE),"")</f>
        <v/>
      </c>
      <c r="U85" s="14">
        <v>5.3900000000000396</v>
      </c>
      <c r="V85" s="14" t="str">
        <f>IFERROR(VLOOKUP(U85,'CRUCE OPORTUNIDADES'!$C$10:$D$113,2,FALSE),"")</f>
        <v/>
      </c>
      <c r="W85" s="14">
        <v>6.3900000000000503</v>
      </c>
      <c r="X85" s="14" t="str">
        <f>IFERROR(VLOOKUP(W85,'CRUCE OPORTUNIDADES'!$C$10:$D$113,2,FALSE),"")</f>
        <v/>
      </c>
      <c r="Y85" s="14">
        <v>7.3900000000000601</v>
      </c>
      <c r="Z85" s="14" t="str">
        <f>IFERROR(VLOOKUP(Y85,'CRUCE OPORTUNIDADES'!$C$10:$D$113,2,FALSE),"")</f>
        <v/>
      </c>
      <c r="AA85" s="14">
        <v>8.3900000000000698</v>
      </c>
      <c r="AB85" s="14" t="str">
        <f>IFERROR(VLOOKUP(AA85,'CRUCE OPORTUNIDADES'!$C$10:$D$113,2,FALSE),"")</f>
        <v/>
      </c>
      <c r="AC85" s="14">
        <v>9.3900000000000805</v>
      </c>
      <c r="AD85" s="14" t="str">
        <f>IFERROR(VLOOKUP(AC85,'CRUCE OPORTUNIDADES'!$C$10:$D$113,2,FALSE),"")</f>
        <v/>
      </c>
      <c r="AE85" s="14">
        <v>10.3900000000001</v>
      </c>
      <c r="AF85" s="14" t="str">
        <f>IFERROR(VLOOKUP(AE85,'CRUCE OPORTUNIDADES'!$C$10:$D$113,2,FALSE),"")</f>
        <v/>
      </c>
      <c r="AG85" s="14">
        <v>11.3900000000001</v>
      </c>
      <c r="AH85" s="14" t="str">
        <f>IFERROR(VLOOKUP(AG85,'CRUCE OPORTUNIDADES'!$C$10:$D$113,2,FALSE),"")</f>
        <v/>
      </c>
      <c r="AI85" s="14">
        <v>12.3900000000001</v>
      </c>
      <c r="AJ85" s="14" t="str">
        <f>IFERROR(VLOOKUP(AI85,'CRUCE OPORTUNIDADES'!$C$10:$D$113,2,FALSE),"")</f>
        <v/>
      </c>
      <c r="AK85" s="14">
        <v>13.3900000000001</v>
      </c>
      <c r="AL85" s="14" t="str">
        <f>IFERROR(VLOOKUP(AK85,'CRUCE OPORTUNIDADES'!$C$10:$D$113,2,FALSE),"")</f>
        <v/>
      </c>
      <c r="AM85" s="14">
        <v>14.3900000000001</v>
      </c>
      <c r="AN85" s="14" t="str">
        <f>IFERROR(VLOOKUP(AM85,'CRUCE OPORTUNIDADES'!$C$10:$D$113,2,FALSE),"")</f>
        <v/>
      </c>
      <c r="AO85" s="14">
        <v>15.3900000000001</v>
      </c>
      <c r="AP85" s="14" t="str">
        <f>IFERROR(VLOOKUP(AO85,'CRUCE OPORTUNIDADES'!$C$10:$D$113,2,FALSE),"")</f>
        <v/>
      </c>
      <c r="AQ85" s="14">
        <v>16.3900000000001</v>
      </c>
      <c r="AR85" s="14" t="str">
        <f>IFERROR(VLOOKUP(AQ85,'CRUCE OPORTUNIDADES'!$C$10:$D$113,2,FALSE),"")</f>
        <v/>
      </c>
      <c r="AS85" s="14">
        <v>17.3900000000002</v>
      </c>
      <c r="AT85" s="14" t="str">
        <f>IFERROR(VLOOKUP(AS85,'CRUCE OPORTUNIDADES'!$C$10:$D$113,2,FALSE),"")</f>
        <v/>
      </c>
      <c r="AU85" s="14">
        <v>18.3900000000002</v>
      </c>
      <c r="AV85" s="14" t="str">
        <f>IFERROR(VLOOKUP(AU85,'CRUCE OPORTUNIDADES'!$C$10:$D$113,2,FALSE),"")</f>
        <v/>
      </c>
      <c r="AW85" s="14">
        <v>19.3900000000002</v>
      </c>
      <c r="AX85" s="14" t="str">
        <f>IFERROR(VLOOKUP(AW85,'CRUCE OPORTUNIDADES'!$C$10:$D$113,2,FALSE),"")</f>
        <v/>
      </c>
      <c r="AY85" s="14">
        <v>20.3900000000002</v>
      </c>
      <c r="AZ85" s="14" t="str">
        <f>IFERROR(VLOOKUP(AY85,'CRUCE OPORTUNIDADES'!$C$10:$D$113,2,FALSE),"")</f>
        <v/>
      </c>
      <c r="BA85" s="14">
        <v>21.3900000000002</v>
      </c>
      <c r="BB85" s="14" t="str">
        <f>IFERROR(VLOOKUP(BA85,'CRUCE OPORTUNIDADES'!$C$10:$D$113,2,FALSE),"")</f>
        <v/>
      </c>
      <c r="BC85" s="14">
        <v>22.3900000000002</v>
      </c>
      <c r="BD85" s="14" t="str">
        <f>IFERROR(VLOOKUP(BC85,'CRUCE OPORTUNIDADES'!$C$10:$D$113,2,FALSE),"")</f>
        <v/>
      </c>
      <c r="BE85" s="14">
        <v>23.3900000000002</v>
      </c>
      <c r="BF85" s="14" t="str">
        <f>IFERROR(VLOOKUP(BE85,'CRUCE OPORTUNIDADES'!$C$10:$D$113,2,FALSE),"")</f>
        <v/>
      </c>
      <c r="BG85" s="14">
        <v>24.3900000000002</v>
      </c>
      <c r="BH85" s="14" t="str">
        <f>IFERROR(VLOOKUP(BG85,'CRUCE OPORTUNIDADES'!$C$10:$D$113,2,FALSE),"")</f>
        <v/>
      </c>
      <c r="BI85" s="14">
        <v>25.3900000000002</v>
      </c>
      <c r="BJ85" s="14" t="str">
        <f>IFERROR(VLOOKUP(BI85,'CRUCE OPORTUNIDADES'!$C$10:$D$113,2,FALSE),"")</f>
        <v/>
      </c>
    </row>
    <row r="86" spans="13:62" x14ac:dyDescent="0.3">
      <c r="N86" s="14" t="str">
        <f>IF(N87&lt;&gt;""," -O","")</f>
        <v/>
      </c>
      <c r="P86" s="14" t="str">
        <f>IF(P87&lt;&gt;""," -O","")</f>
        <v/>
      </c>
      <c r="R86" s="14" t="str">
        <f>IF(R87&lt;&gt;""," -O","")</f>
        <v/>
      </c>
      <c r="T86" s="14" t="str">
        <f>IF(T87&lt;&gt;""," -O","")</f>
        <v/>
      </c>
      <c r="V86" s="14" t="str">
        <f>IF(V87&lt;&gt;""," -O","")</f>
        <v/>
      </c>
      <c r="X86" s="14" t="str">
        <f>IF(X87&lt;&gt;""," -O","")</f>
        <v/>
      </c>
      <c r="Z86" s="14" t="str">
        <f>IF(Z87&lt;&gt;""," -O","")</f>
        <v/>
      </c>
      <c r="AB86" s="14" t="str">
        <f>IF(AB87&lt;&gt;""," -O","")</f>
        <v/>
      </c>
      <c r="AD86" s="14" t="str">
        <f>IF(AD87&lt;&gt;""," -O","")</f>
        <v/>
      </c>
      <c r="AF86" s="14" t="str">
        <f>IF(AF87&lt;&gt;""," -O","")</f>
        <v/>
      </c>
      <c r="AH86" s="14" t="str">
        <f>IF(AH87&lt;&gt;""," -O","")</f>
        <v/>
      </c>
      <c r="AJ86" s="14" t="str">
        <f>IF(AJ87&lt;&gt;""," -O","")</f>
        <v/>
      </c>
      <c r="AL86" s="14" t="str">
        <f>IF(AL87&lt;&gt;""," -O","")</f>
        <v/>
      </c>
      <c r="AN86" s="14" t="str">
        <f>IF(AN87&lt;&gt;""," -O","")</f>
        <v/>
      </c>
      <c r="AP86" s="14" t="str">
        <f>IF(AP87&lt;&gt;""," -O","")</f>
        <v/>
      </c>
      <c r="AR86" s="14" t="str">
        <f>IF(AR87&lt;&gt;""," -O","")</f>
        <v/>
      </c>
      <c r="AT86" s="14" t="str">
        <f>IF(AT87&lt;&gt;""," -O","")</f>
        <v/>
      </c>
      <c r="AV86" s="14" t="str">
        <f>IF(AV87&lt;&gt;""," -O","")</f>
        <v/>
      </c>
      <c r="AX86" s="14" t="str">
        <f>IF(AX87&lt;&gt;""," -O","")</f>
        <v/>
      </c>
      <c r="AZ86" s="14" t="str">
        <f>IF(AZ87&lt;&gt;""," -O","")</f>
        <v/>
      </c>
      <c r="BB86" s="14" t="str">
        <f>IF(BB87&lt;&gt;""," -O","")</f>
        <v/>
      </c>
      <c r="BD86" s="14" t="str">
        <f>IF(BD87&lt;&gt;""," -O","")</f>
        <v/>
      </c>
      <c r="BF86" s="14" t="str">
        <f>IF(BF87&lt;&gt;""," -O","")</f>
        <v/>
      </c>
      <c r="BH86" s="14" t="str">
        <f>IF(BH87&lt;&gt;""," -O","")</f>
        <v/>
      </c>
      <c r="BJ86" s="14" t="str">
        <f>IF(BJ87&lt;&gt;""," -O","")</f>
        <v/>
      </c>
    </row>
    <row r="87" spans="13:62" x14ac:dyDescent="0.3">
      <c r="M87" s="14">
        <v>1.4</v>
      </c>
      <c r="N87" s="14" t="str">
        <f>IFERROR(VLOOKUP(M87,'CRUCE OPORTUNIDADES'!$C$10:$D$113,2,FALSE),"")</f>
        <v/>
      </c>
      <c r="O87" s="14">
        <v>2.4000000000000101</v>
      </c>
      <c r="P87" s="14" t="str">
        <f>IFERROR(VLOOKUP(O87,'CRUCE OPORTUNIDADES'!$C$10:$D$113,2,FALSE),"")</f>
        <v/>
      </c>
      <c r="Q87" s="14">
        <v>3.4000000000000199</v>
      </c>
      <c r="R87" s="14" t="str">
        <f>IFERROR(VLOOKUP(Q87,'CRUCE OPORTUNIDADES'!$C$10:$D$113,2,FALSE),"")</f>
        <v/>
      </c>
      <c r="S87" s="14">
        <v>4.4000000000000297</v>
      </c>
      <c r="T87" s="14" t="str">
        <f>IFERROR(VLOOKUP(S87,'CRUCE OPORTUNIDADES'!$C$10:$D$113,2,FALSE),"")</f>
        <v/>
      </c>
      <c r="U87" s="14">
        <v>5.4000000000000403</v>
      </c>
      <c r="V87" s="14" t="str">
        <f>IFERROR(VLOOKUP(U87,'CRUCE OPORTUNIDADES'!$C$10:$D$113,2,FALSE),"")</f>
        <v/>
      </c>
      <c r="W87" s="14">
        <v>6.4000000000000501</v>
      </c>
      <c r="X87" s="14" t="str">
        <f>IFERROR(VLOOKUP(W87,'CRUCE OPORTUNIDADES'!$C$10:$D$113,2,FALSE),"")</f>
        <v/>
      </c>
      <c r="Y87" s="14">
        <v>7.4000000000000599</v>
      </c>
      <c r="Z87" s="14" t="str">
        <f>IFERROR(VLOOKUP(Y87,'CRUCE OPORTUNIDADES'!$C$10:$D$113,2,FALSE),"")</f>
        <v/>
      </c>
      <c r="AA87" s="14">
        <v>8.4000000000000696</v>
      </c>
      <c r="AB87" s="14" t="str">
        <f>IFERROR(VLOOKUP(AA87,'CRUCE OPORTUNIDADES'!$C$10:$D$113,2,FALSE),"")</f>
        <v/>
      </c>
      <c r="AC87" s="14">
        <v>9.4000000000000803</v>
      </c>
      <c r="AD87" s="14" t="str">
        <f>IFERROR(VLOOKUP(AC87,'CRUCE OPORTUNIDADES'!$C$10:$D$113,2,FALSE),"")</f>
        <v/>
      </c>
      <c r="AE87" s="14">
        <v>10.4000000000001</v>
      </c>
      <c r="AF87" s="14" t="str">
        <f>IFERROR(VLOOKUP(AE87,'CRUCE OPORTUNIDADES'!$C$10:$D$113,2,FALSE),"")</f>
        <v/>
      </c>
      <c r="AG87" s="14">
        <v>11.4000000000001</v>
      </c>
      <c r="AH87" s="14" t="str">
        <f>IFERROR(VLOOKUP(AG87,'CRUCE OPORTUNIDADES'!$C$10:$D$113,2,FALSE),"")</f>
        <v/>
      </c>
      <c r="AI87" s="14">
        <v>12.4000000000001</v>
      </c>
      <c r="AJ87" s="14" t="str">
        <f>IFERROR(VLOOKUP(AI87,'CRUCE OPORTUNIDADES'!$C$10:$D$113,2,FALSE),"")</f>
        <v/>
      </c>
      <c r="AK87" s="14">
        <v>13.4000000000001</v>
      </c>
      <c r="AL87" s="14" t="str">
        <f>IFERROR(VLOOKUP(AK87,'CRUCE OPORTUNIDADES'!$C$10:$D$113,2,FALSE),"")</f>
        <v/>
      </c>
      <c r="AM87" s="14">
        <v>14.4000000000001</v>
      </c>
      <c r="AN87" s="14" t="str">
        <f>IFERROR(VLOOKUP(AM87,'CRUCE OPORTUNIDADES'!$C$10:$D$113,2,FALSE),"")</f>
        <v/>
      </c>
      <c r="AO87" s="14">
        <v>15.4000000000001</v>
      </c>
      <c r="AP87" s="14" t="str">
        <f>IFERROR(VLOOKUP(AO87,'CRUCE OPORTUNIDADES'!$C$10:$D$113,2,FALSE),"")</f>
        <v/>
      </c>
      <c r="AQ87" s="14">
        <v>16.400000000000201</v>
      </c>
      <c r="AR87" s="14" t="str">
        <f>IFERROR(VLOOKUP(AQ87,'CRUCE OPORTUNIDADES'!$C$10:$D$113,2,FALSE),"")</f>
        <v/>
      </c>
      <c r="AS87" s="14">
        <v>17.400000000000201</v>
      </c>
      <c r="AT87" s="14" t="str">
        <f>IFERROR(VLOOKUP(AS87,'CRUCE OPORTUNIDADES'!$C$10:$D$113,2,FALSE),"")</f>
        <v/>
      </c>
      <c r="AU87" s="14">
        <v>18.400000000000201</v>
      </c>
      <c r="AV87" s="14" t="str">
        <f>IFERROR(VLOOKUP(AU87,'CRUCE OPORTUNIDADES'!$C$10:$D$113,2,FALSE),"")</f>
        <v/>
      </c>
      <c r="AW87" s="14">
        <v>19.400000000000201</v>
      </c>
      <c r="AX87" s="14" t="str">
        <f>IFERROR(VLOOKUP(AW87,'CRUCE OPORTUNIDADES'!$C$10:$D$113,2,FALSE),"")</f>
        <v/>
      </c>
      <c r="AY87" s="14">
        <v>20.400000000000201</v>
      </c>
      <c r="AZ87" s="14" t="str">
        <f>IFERROR(VLOOKUP(AY87,'CRUCE OPORTUNIDADES'!$C$10:$D$113,2,FALSE),"")</f>
        <v/>
      </c>
      <c r="BA87" s="14">
        <v>21.400000000000201</v>
      </c>
      <c r="BB87" s="14" t="str">
        <f>IFERROR(VLOOKUP(BA87,'CRUCE OPORTUNIDADES'!$C$10:$D$113,2,FALSE),"")</f>
        <v/>
      </c>
      <c r="BC87" s="14">
        <v>22.400000000000201</v>
      </c>
      <c r="BD87" s="14" t="str">
        <f>IFERROR(VLOOKUP(BC87,'CRUCE OPORTUNIDADES'!$C$10:$D$113,2,FALSE),"")</f>
        <v/>
      </c>
      <c r="BE87" s="14">
        <v>23.400000000000201</v>
      </c>
      <c r="BF87" s="14" t="str">
        <f>IFERROR(VLOOKUP(BE87,'CRUCE OPORTUNIDADES'!$C$10:$D$113,2,FALSE),"")</f>
        <v/>
      </c>
      <c r="BG87" s="14">
        <v>24.400000000000201</v>
      </c>
      <c r="BH87" s="14" t="str">
        <f>IFERROR(VLOOKUP(BG87,'CRUCE OPORTUNIDADES'!$C$10:$D$113,2,FALSE),"")</f>
        <v/>
      </c>
      <c r="BI87" s="14">
        <v>25.400000000000201</v>
      </c>
      <c r="BJ87" s="14" t="str">
        <f>IFERROR(VLOOKUP(BI87,'CRUCE OPORTUNIDADES'!$C$10:$D$113,2,FALSE),"")</f>
        <v/>
      </c>
    </row>
    <row r="88" spans="13:62" x14ac:dyDescent="0.3">
      <c r="N88" s="14" t="str">
        <f>IF(N89&lt;&gt;""," -O","")</f>
        <v/>
      </c>
      <c r="P88" s="14" t="str">
        <f>IF(P89&lt;&gt;""," -O","")</f>
        <v/>
      </c>
      <c r="R88" s="14" t="str">
        <f>IF(R89&lt;&gt;""," -O","")</f>
        <v/>
      </c>
      <c r="T88" s="14" t="str">
        <f>IF(T89&lt;&gt;""," -O","")</f>
        <v/>
      </c>
      <c r="V88" s="14" t="str">
        <f>IF(V89&lt;&gt;""," -O","")</f>
        <v/>
      </c>
      <c r="X88" s="14" t="str">
        <f>IF(X89&lt;&gt;""," -O","")</f>
        <v/>
      </c>
      <c r="Z88" s="14" t="str">
        <f>IF(Z89&lt;&gt;""," -O","")</f>
        <v/>
      </c>
      <c r="AB88" s="14" t="str">
        <f>IF(AB89&lt;&gt;""," -O","")</f>
        <v/>
      </c>
      <c r="AD88" s="14" t="str">
        <f>IF(AD89&lt;&gt;""," -O","")</f>
        <v/>
      </c>
      <c r="AF88" s="14" t="str">
        <f>IF(AF89&lt;&gt;""," -O","")</f>
        <v/>
      </c>
      <c r="AH88" s="14" t="str">
        <f>IF(AH89&lt;&gt;""," -O","")</f>
        <v/>
      </c>
      <c r="AJ88" s="14" t="str">
        <f>IF(AJ89&lt;&gt;""," -O","")</f>
        <v/>
      </c>
      <c r="AL88" s="14" t="str">
        <f>IF(AL89&lt;&gt;""," -O","")</f>
        <v/>
      </c>
      <c r="AN88" s="14" t="str">
        <f>IF(AN89&lt;&gt;""," -O","")</f>
        <v/>
      </c>
      <c r="AP88" s="14" t="str">
        <f>IF(AP89&lt;&gt;""," -O","")</f>
        <v/>
      </c>
      <c r="AR88" s="14" t="str">
        <f>IF(AR89&lt;&gt;""," -O","")</f>
        <v/>
      </c>
      <c r="AT88" s="14" t="str">
        <f>IF(AT89&lt;&gt;""," -O","")</f>
        <v/>
      </c>
      <c r="AV88" s="14" t="str">
        <f>IF(AV89&lt;&gt;""," -O","")</f>
        <v/>
      </c>
      <c r="AX88" s="14" t="str">
        <f>IF(AX89&lt;&gt;""," -O","")</f>
        <v/>
      </c>
      <c r="AZ88" s="14" t="str">
        <f>IF(AZ89&lt;&gt;""," -O","")</f>
        <v/>
      </c>
      <c r="BB88" s="14" t="str">
        <f>IF(BB89&lt;&gt;""," -O","")</f>
        <v/>
      </c>
      <c r="BD88" s="14" t="str">
        <f>IF(BD89&lt;&gt;""," -O","")</f>
        <v/>
      </c>
      <c r="BF88" s="14" t="str">
        <f>IF(BF89&lt;&gt;""," -O","")</f>
        <v/>
      </c>
      <c r="BH88" s="14" t="str">
        <f>IF(BH89&lt;&gt;""," -O","")</f>
        <v/>
      </c>
      <c r="BJ88" s="14" t="str">
        <f>IF(BJ89&lt;&gt;""," -O","")</f>
        <v/>
      </c>
    </row>
    <row r="89" spans="13:62" x14ac:dyDescent="0.3">
      <c r="M89" s="14">
        <v>1.41</v>
      </c>
      <c r="N89" s="14" t="str">
        <f>IFERROR(VLOOKUP(M89,'CRUCE OPORTUNIDADES'!$C$10:$D$113,2,FALSE),"")</f>
        <v/>
      </c>
      <c r="O89" s="14">
        <v>2.4100000000000099</v>
      </c>
      <c r="P89" s="14" t="str">
        <f>IFERROR(VLOOKUP(O89,'CRUCE OPORTUNIDADES'!$C$10:$D$113,2,FALSE),"")</f>
        <v/>
      </c>
      <c r="Q89" s="14">
        <v>3.4100000000000201</v>
      </c>
      <c r="R89" s="14" t="str">
        <f>IFERROR(VLOOKUP(Q89,'CRUCE OPORTUNIDADES'!$C$10:$D$113,2,FALSE),"")</f>
        <v/>
      </c>
      <c r="S89" s="14">
        <v>4.4100000000000303</v>
      </c>
      <c r="T89" s="14" t="str">
        <f>IFERROR(VLOOKUP(S89,'CRUCE OPORTUNIDADES'!$C$10:$D$113,2,FALSE),"")</f>
        <v/>
      </c>
      <c r="U89" s="14">
        <v>5.4100000000000401</v>
      </c>
      <c r="V89" s="14" t="str">
        <f>IFERROR(VLOOKUP(U89,'CRUCE OPORTUNIDADES'!$C$10:$D$113,2,FALSE),"")</f>
        <v/>
      </c>
      <c r="W89" s="14">
        <v>6.4100000000000499</v>
      </c>
      <c r="X89" s="14" t="str">
        <f>IFERROR(VLOOKUP(W89,'CRUCE OPORTUNIDADES'!$C$10:$D$113,2,FALSE),"")</f>
        <v/>
      </c>
      <c r="Y89" s="14">
        <v>7.4100000000000597</v>
      </c>
      <c r="Z89" s="14" t="str">
        <f>IFERROR(VLOOKUP(Y89,'CRUCE OPORTUNIDADES'!$C$10:$D$113,2,FALSE),"")</f>
        <v/>
      </c>
      <c r="AA89" s="14">
        <v>8.4100000000000694</v>
      </c>
      <c r="AB89" s="14" t="str">
        <f>IFERROR(VLOOKUP(AA89,'CRUCE OPORTUNIDADES'!$C$10:$D$113,2,FALSE),"")</f>
        <v/>
      </c>
      <c r="AC89" s="14">
        <v>9.4100000000000801</v>
      </c>
      <c r="AD89" s="14" t="str">
        <f>IFERROR(VLOOKUP(AC89,'CRUCE OPORTUNIDADES'!$C$10:$D$113,2,FALSE),"")</f>
        <v/>
      </c>
      <c r="AE89" s="14">
        <v>10.4100000000001</v>
      </c>
      <c r="AF89" s="14" t="str">
        <f>IFERROR(VLOOKUP(AE89,'CRUCE OPORTUNIDADES'!$C$10:$D$113,2,FALSE),"")</f>
        <v/>
      </c>
      <c r="AG89" s="14">
        <v>11.4100000000001</v>
      </c>
      <c r="AH89" s="14" t="str">
        <f>IFERROR(VLOOKUP(AG89,'CRUCE OPORTUNIDADES'!$C$10:$D$113,2,FALSE),"")</f>
        <v/>
      </c>
      <c r="AI89" s="14">
        <v>12.4100000000001</v>
      </c>
      <c r="AJ89" s="14" t="str">
        <f>IFERROR(VLOOKUP(AI89,'CRUCE OPORTUNIDADES'!$C$10:$D$113,2,FALSE),"")</f>
        <v/>
      </c>
      <c r="AK89" s="14">
        <v>13.4100000000001</v>
      </c>
      <c r="AL89" s="14" t="str">
        <f>IFERROR(VLOOKUP(AK89,'CRUCE OPORTUNIDADES'!$C$10:$D$113,2,FALSE),"")</f>
        <v/>
      </c>
      <c r="AM89" s="14">
        <v>14.4100000000001</v>
      </c>
      <c r="AN89" s="14" t="str">
        <f>IFERROR(VLOOKUP(AM89,'CRUCE OPORTUNIDADES'!$C$10:$D$113,2,FALSE),"")</f>
        <v/>
      </c>
      <c r="AO89" s="14">
        <v>15.4100000000001</v>
      </c>
      <c r="AP89" s="14" t="str">
        <f>IFERROR(VLOOKUP(AO89,'CRUCE OPORTUNIDADES'!$C$10:$D$113,2,FALSE),"")</f>
        <v/>
      </c>
      <c r="AQ89" s="14">
        <v>16.4100000000001</v>
      </c>
      <c r="AR89" s="14" t="str">
        <f>IFERROR(VLOOKUP(AQ89,'CRUCE OPORTUNIDADES'!$C$10:$D$113,2,FALSE),"")</f>
        <v/>
      </c>
      <c r="AS89" s="14">
        <v>17.410000000000199</v>
      </c>
      <c r="AT89" s="14" t="str">
        <f>IFERROR(VLOOKUP(AS89,'CRUCE OPORTUNIDADES'!$C$10:$D$113,2,FALSE),"")</f>
        <v/>
      </c>
      <c r="AU89" s="14">
        <v>18.410000000000199</v>
      </c>
      <c r="AV89" s="14" t="str">
        <f>IFERROR(VLOOKUP(AU89,'CRUCE OPORTUNIDADES'!$C$10:$D$113,2,FALSE),"")</f>
        <v/>
      </c>
      <c r="AW89" s="14">
        <v>19.410000000000199</v>
      </c>
      <c r="AX89" s="14" t="str">
        <f>IFERROR(VLOOKUP(AW89,'CRUCE OPORTUNIDADES'!$C$10:$D$113,2,FALSE),"")</f>
        <v/>
      </c>
      <c r="AY89" s="14">
        <v>20.410000000000199</v>
      </c>
      <c r="AZ89" s="14" t="str">
        <f>IFERROR(VLOOKUP(AY89,'CRUCE OPORTUNIDADES'!$C$10:$D$113,2,FALSE),"")</f>
        <v/>
      </c>
      <c r="BA89" s="14">
        <v>21.410000000000199</v>
      </c>
      <c r="BB89" s="14" t="str">
        <f>IFERROR(VLOOKUP(BA89,'CRUCE OPORTUNIDADES'!$C$10:$D$113,2,FALSE),"")</f>
        <v/>
      </c>
      <c r="BC89" s="14">
        <v>22.410000000000199</v>
      </c>
      <c r="BD89" s="14" t="str">
        <f>IFERROR(VLOOKUP(BC89,'CRUCE OPORTUNIDADES'!$C$10:$D$113,2,FALSE),"")</f>
        <v/>
      </c>
      <c r="BE89" s="14">
        <v>23.410000000000199</v>
      </c>
      <c r="BF89" s="14" t="str">
        <f>IFERROR(VLOOKUP(BE89,'CRUCE OPORTUNIDADES'!$C$10:$D$113,2,FALSE),"")</f>
        <v/>
      </c>
      <c r="BG89" s="14">
        <v>24.410000000000199</v>
      </c>
      <c r="BH89" s="14" t="str">
        <f>IFERROR(VLOOKUP(BG89,'CRUCE OPORTUNIDADES'!$C$10:$D$113,2,FALSE),"")</f>
        <v/>
      </c>
      <c r="BI89" s="14">
        <v>25.410000000000199</v>
      </c>
      <c r="BJ89" s="14" t="str">
        <f>IFERROR(VLOOKUP(BI89,'CRUCE OPORTUNIDADES'!$C$10:$D$113,2,FALSE),"")</f>
        <v/>
      </c>
    </row>
    <row r="90" spans="13:62" x14ac:dyDescent="0.3">
      <c r="N90" s="14" t="str">
        <f>IF(N91&lt;&gt;""," -O","")</f>
        <v/>
      </c>
      <c r="P90" s="14" t="str">
        <f>IF(P91&lt;&gt;""," -O","")</f>
        <v/>
      </c>
      <c r="R90" s="14" t="str">
        <f>IF(R91&lt;&gt;""," -O","")</f>
        <v/>
      </c>
      <c r="T90" s="14" t="str">
        <f>IF(T91&lt;&gt;""," -O","")</f>
        <v/>
      </c>
      <c r="V90" s="14" t="str">
        <f>IF(V91&lt;&gt;""," -O","")</f>
        <v/>
      </c>
      <c r="X90" s="14" t="str">
        <f>IF(X91&lt;&gt;""," -O","")</f>
        <v/>
      </c>
      <c r="Z90" s="14" t="str">
        <f>IF(Z91&lt;&gt;""," -O","")</f>
        <v/>
      </c>
      <c r="AB90" s="14" t="str">
        <f>IF(AB91&lt;&gt;""," -O","")</f>
        <v/>
      </c>
      <c r="AD90" s="14" t="str">
        <f>IF(AD91&lt;&gt;""," -O","")</f>
        <v/>
      </c>
      <c r="AF90" s="14" t="str">
        <f>IF(AF91&lt;&gt;""," -O","")</f>
        <v/>
      </c>
      <c r="AH90" s="14" t="str">
        <f>IF(AH91&lt;&gt;""," -O","")</f>
        <v/>
      </c>
      <c r="AJ90" s="14" t="str">
        <f>IF(AJ91&lt;&gt;""," -O","")</f>
        <v/>
      </c>
      <c r="AL90" s="14" t="str">
        <f>IF(AL91&lt;&gt;""," -O","")</f>
        <v/>
      </c>
      <c r="AN90" s="14" t="str">
        <f>IF(AN91&lt;&gt;""," -O","")</f>
        <v/>
      </c>
      <c r="AP90" s="14" t="str">
        <f>IF(AP91&lt;&gt;""," -O","")</f>
        <v/>
      </c>
      <c r="AR90" s="14" t="str">
        <f>IF(AR91&lt;&gt;""," -O","")</f>
        <v/>
      </c>
      <c r="AT90" s="14" t="str">
        <f>IF(AT91&lt;&gt;""," -O","")</f>
        <v/>
      </c>
      <c r="AV90" s="14" t="str">
        <f>IF(AV91&lt;&gt;""," -O","")</f>
        <v/>
      </c>
      <c r="AX90" s="14" t="str">
        <f>IF(AX91&lt;&gt;""," -O","")</f>
        <v/>
      </c>
      <c r="AZ90" s="14" t="str">
        <f>IF(AZ91&lt;&gt;""," -O","")</f>
        <v/>
      </c>
      <c r="BB90" s="14" t="str">
        <f>IF(BB91&lt;&gt;""," -O","")</f>
        <v/>
      </c>
      <c r="BD90" s="14" t="str">
        <f>IF(BD91&lt;&gt;""," -O","")</f>
        <v/>
      </c>
      <c r="BF90" s="14" t="str">
        <f>IF(BF91&lt;&gt;""," -O","")</f>
        <v/>
      </c>
      <c r="BH90" s="14" t="str">
        <f>IF(BH91&lt;&gt;""," -O","")</f>
        <v/>
      </c>
      <c r="BJ90" s="14" t="str">
        <f>IF(BJ91&lt;&gt;""," -O","")</f>
        <v/>
      </c>
    </row>
    <row r="91" spans="13:62" x14ac:dyDescent="0.3">
      <c r="M91" s="14">
        <v>1.42</v>
      </c>
      <c r="N91" s="14" t="str">
        <f>IFERROR(VLOOKUP(M91,'CRUCE OPORTUNIDADES'!$C$10:$D$113,2,FALSE),"")</f>
        <v/>
      </c>
      <c r="O91" s="14">
        <v>2.4200000000000101</v>
      </c>
      <c r="P91" s="14" t="str">
        <f>IFERROR(VLOOKUP(O91,'CRUCE OPORTUNIDADES'!$C$10:$D$113,2,FALSE),"")</f>
        <v/>
      </c>
      <c r="Q91" s="14">
        <v>3.4200000000000199</v>
      </c>
      <c r="R91" s="14" t="str">
        <f>IFERROR(VLOOKUP(Q91,'CRUCE OPORTUNIDADES'!$C$10:$D$113,2,FALSE),"")</f>
        <v/>
      </c>
      <c r="S91" s="14">
        <v>4.4200000000000301</v>
      </c>
      <c r="T91" s="14" t="str">
        <f>IFERROR(VLOOKUP(S91,'CRUCE OPORTUNIDADES'!$C$10:$D$113,2,FALSE),"")</f>
        <v/>
      </c>
      <c r="U91" s="14">
        <v>5.4200000000000399</v>
      </c>
      <c r="V91" s="14" t="str">
        <f>IFERROR(VLOOKUP(U91,'CRUCE OPORTUNIDADES'!$C$10:$D$113,2,FALSE),"")</f>
        <v/>
      </c>
      <c r="W91" s="14">
        <v>6.4200000000000497</v>
      </c>
      <c r="X91" s="14" t="str">
        <f>IFERROR(VLOOKUP(W91,'CRUCE OPORTUNIDADES'!$C$10:$D$113,2,FALSE),"")</f>
        <v/>
      </c>
      <c r="Y91" s="14">
        <v>7.4200000000000603</v>
      </c>
      <c r="Z91" s="14" t="str">
        <f>IFERROR(VLOOKUP(Y91,'CRUCE OPORTUNIDADES'!$C$10:$D$113,2,FALSE),"")</f>
        <v/>
      </c>
      <c r="AA91" s="14">
        <v>8.4200000000000692</v>
      </c>
      <c r="AB91" s="14" t="str">
        <f>IFERROR(VLOOKUP(AA91,'CRUCE OPORTUNIDADES'!$C$10:$D$113,2,FALSE),"")</f>
        <v/>
      </c>
      <c r="AC91" s="14">
        <v>9.4200000000000799</v>
      </c>
      <c r="AD91" s="14" t="str">
        <f>IFERROR(VLOOKUP(AC91,'CRUCE OPORTUNIDADES'!$C$10:$D$113,2,FALSE),"")</f>
        <v/>
      </c>
      <c r="AE91" s="14">
        <v>10.420000000000099</v>
      </c>
      <c r="AF91" s="14" t="str">
        <f>IFERROR(VLOOKUP(AE91,'CRUCE OPORTUNIDADES'!$C$10:$D$113,2,FALSE),"")</f>
        <v/>
      </c>
      <c r="AG91" s="14">
        <v>11.420000000000099</v>
      </c>
      <c r="AH91" s="14" t="str">
        <f>IFERROR(VLOOKUP(AG91,'CRUCE OPORTUNIDADES'!$C$10:$D$113,2,FALSE),"")</f>
        <v/>
      </c>
      <c r="AI91" s="14">
        <v>12.420000000000099</v>
      </c>
      <c r="AJ91" s="14" t="str">
        <f>IFERROR(VLOOKUP(AI91,'CRUCE OPORTUNIDADES'!$C$10:$D$113,2,FALSE),"")</f>
        <v/>
      </c>
      <c r="AK91" s="14">
        <v>13.420000000000099</v>
      </c>
      <c r="AL91" s="14" t="str">
        <f>IFERROR(VLOOKUP(AK91,'CRUCE OPORTUNIDADES'!$C$10:$D$113,2,FALSE),"")</f>
        <v/>
      </c>
      <c r="AM91" s="14">
        <v>14.420000000000099</v>
      </c>
      <c r="AN91" s="14" t="str">
        <f>IFERROR(VLOOKUP(AM91,'CRUCE OPORTUNIDADES'!$C$10:$D$113,2,FALSE),"")</f>
        <v/>
      </c>
      <c r="AO91" s="14">
        <v>15.420000000000099</v>
      </c>
      <c r="AP91" s="14" t="str">
        <f>IFERROR(VLOOKUP(AO91,'CRUCE OPORTUNIDADES'!$C$10:$D$113,2,FALSE),"")</f>
        <v/>
      </c>
      <c r="AQ91" s="14">
        <v>16.420000000000201</v>
      </c>
      <c r="AR91" s="14" t="str">
        <f>IFERROR(VLOOKUP(AQ91,'CRUCE OPORTUNIDADES'!$C$10:$D$113,2,FALSE),"")</f>
        <v/>
      </c>
      <c r="AS91" s="14">
        <v>17.420000000000201</v>
      </c>
      <c r="AT91" s="14" t="str">
        <f>IFERROR(VLOOKUP(AS91,'CRUCE OPORTUNIDADES'!$C$10:$D$113,2,FALSE),"")</f>
        <v/>
      </c>
      <c r="AU91" s="14">
        <v>18.420000000000201</v>
      </c>
      <c r="AV91" s="14" t="str">
        <f>IFERROR(VLOOKUP(AU91,'CRUCE OPORTUNIDADES'!$C$10:$D$113,2,FALSE),"")</f>
        <v/>
      </c>
      <c r="AW91" s="14">
        <v>19.420000000000201</v>
      </c>
      <c r="AX91" s="14" t="str">
        <f>IFERROR(VLOOKUP(AW91,'CRUCE OPORTUNIDADES'!$C$10:$D$113,2,FALSE),"")</f>
        <v/>
      </c>
      <c r="AY91" s="14">
        <v>20.420000000000201</v>
      </c>
      <c r="AZ91" s="14" t="str">
        <f>IFERROR(VLOOKUP(AY91,'CRUCE OPORTUNIDADES'!$C$10:$D$113,2,FALSE),"")</f>
        <v/>
      </c>
      <c r="BA91" s="14">
        <v>21.420000000000201</v>
      </c>
      <c r="BB91" s="14" t="str">
        <f>IFERROR(VLOOKUP(BA91,'CRUCE OPORTUNIDADES'!$C$10:$D$113,2,FALSE),"")</f>
        <v/>
      </c>
      <c r="BC91" s="14">
        <v>22.420000000000201</v>
      </c>
      <c r="BD91" s="14" t="str">
        <f>IFERROR(VLOOKUP(BC91,'CRUCE OPORTUNIDADES'!$C$10:$D$113,2,FALSE),"")</f>
        <v/>
      </c>
      <c r="BE91" s="14">
        <v>23.420000000000201</v>
      </c>
      <c r="BF91" s="14" t="str">
        <f>IFERROR(VLOOKUP(BE91,'CRUCE OPORTUNIDADES'!$C$10:$D$113,2,FALSE),"")</f>
        <v/>
      </c>
      <c r="BG91" s="14">
        <v>24.420000000000201</v>
      </c>
      <c r="BH91" s="14" t="str">
        <f>IFERROR(VLOOKUP(BG91,'CRUCE OPORTUNIDADES'!$C$10:$D$113,2,FALSE),"")</f>
        <v/>
      </c>
      <c r="BI91" s="14">
        <v>25.420000000000201</v>
      </c>
      <c r="BJ91" s="14" t="str">
        <f>IFERROR(VLOOKUP(BI91,'CRUCE OPORTUNIDADES'!$C$10:$D$113,2,FALSE),"")</f>
        <v/>
      </c>
    </row>
    <row r="92" spans="13:62" x14ac:dyDescent="0.3">
      <c r="N92" s="14" t="str">
        <f>IF(N93&lt;&gt;""," -O","")</f>
        <v/>
      </c>
      <c r="P92" s="14" t="str">
        <f>IF(P93&lt;&gt;""," -O","")</f>
        <v/>
      </c>
      <c r="R92" s="14" t="str">
        <f>IF(R93&lt;&gt;""," -O","")</f>
        <v/>
      </c>
      <c r="T92" s="14" t="str">
        <f>IF(T93&lt;&gt;""," -O","")</f>
        <v/>
      </c>
      <c r="V92" s="14" t="str">
        <f>IF(V93&lt;&gt;""," -O","")</f>
        <v/>
      </c>
      <c r="X92" s="14" t="str">
        <f>IF(X93&lt;&gt;""," -O","")</f>
        <v/>
      </c>
      <c r="Z92" s="14" t="str">
        <f>IF(Z93&lt;&gt;""," -O","")</f>
        <v/>
      </c>
      <c r="AB92" s="14" t="str">
        <f>IF(AB93&lt;&gt;""," -O","")</f>
        <v/>
      </c>
      <c r="AD92" s="14" t="str">
        <f>IF(AD93&lt;&gt;""," -O","")</f>
        <v/>
      </c>
      <c r="AF92" s="14" t="str">
        <f>IF(AF93&lt;&gt;""," -O","")</f>
        <v/>
      </c>
      <c r="AH92" s="14" t="str">
        <f>IF(AH93&lt;&gt;""," -O","")</f>
        <v/>
      </c>
      <c r="AJ92" s="14" t="str">
        <f>IF(AJ93&lt;&gt;""," -O","")</f>
        <v/>
      </c>
      <c r="AL92" s="14" t="str">
        <f>IF(AL93&lt;&gt;""," -O","")</f>
        <v/>
      </c>
      <c r="AN92" s="14" t="str">
        <f>IF(AN93&lt;&gt;""," -O","")</f>
        <v/>
      </c>
      <c r="AP92" s="14" t="str">
        <f>IF(AP93&lt;&gt;""," -O","")</f>
        <v/>
      </c>
      <c r="AR92" s="14" t="str">
        <f>IF(AR93&lt;&gt;""," -O","")</f>
        <v/>
      </c>
      <c r="AT92" s="14" t="str">
        <f>IF(AT93&lt;&gt;""," -O","")</f>
        <v/>
      </c>
      <c r="AV92" s="14" t="str">
        <f>IF(AV93&lt;&gt;""," -O","")</f>
        <v/>
      </c>
      <c r="AX92" s="14" t="str">
        <f>IF(AX93&lt;&gt;""," -O","")</f>
        <v/>
      </c>
      <c r="AZ92" s="14" t="str">
        <f>IF(AZ93&lt;&gt;""," -O","")</f>
        <v/>
      </c>
      <c r="BB92" s="14" t="str">
        <f>IF(BB93&lt;&gt;""," -O","")</f>
        <v/>
      </c>
      <c r="BD92" s="14" t="str">
        <f>IF(BD93&lt;&gt;""," -O","")</f>
        <v/>
      </c>
      <c r="BF92" s="14" t="str">
        <f>IF(BF93&lt;&gt;""," -O","")</f>
        <v/>
      </c>
      <c r="BH92" s="14" t="str">
        <f>IF(BH93&lt;&gt;""," -O","")</f>
        <v/>
      </c>
      <c r="BJ92" s="14" t="str">
        <f>IF(BJ93&lt;&gt;""," -O","")</f>
        <v/>
      </c>
    </row>
    <row r="93" spans="13:62" x14ac:dyDescent="0.3">
      <c r="M93" s="14">
        <v>1.43</v>
      </c>
      <c r="N93" s="14" t="str">
        <f>IFERROR(VLOOKUP(M93,'CRUCE OPORTUNIDADES'!$C$10:$D$113,2,FALSE),"")</f>
        <v/>
      </c>
      <c r="O93" s="14">
        <v>2.4300000000000099</v>
      </c>
      <c r="P93" s="14" t="str">
        <f>IFERROR(VLOOKUP(O93,'CRUCE OPORTUNIDADES'!$C$10:$D$113,2,FALSE),"")</f>
        <v/>
      </c>
      <c r="Q93" s="14">
        <v>3.4300000000000201</v>
      </c>
      <c r="R93" s="14" t="str">
        <f>IFERROR(VLOOKUP(Q93,'CRUCE OPORTUNIDADES'!$C$10:$D$113,2,FALSE),"")</f>
        <v/>
      </c>
      <c r="S93" s="14">
        <v>4.4300000000000299</v>
      </c>
      <c r="T93" s="14" t="str">
        <f>IFERROR(VLOOKUP(S93,'CRUCE OPORTUNIDADES'!$C$10:$D$113,2,FALSE),"")</f>
        <v/>
      </c>
      <c r="U93" s="14">
        <v>5.4300000000000397</v>
      </c>
      <c r="V93" s="14" t="str">
        <f>IFERROR(VLOOKUP(U93,'CRUCE OPORTUNIDADES'!$C$10:$D$113,2,FALSE),"")</f>
        <v/>
      </c>
      <c r="W93" s="14">
        <v>6.4300000000000503</v>
      </c>
      <c r="X93" s="14" t="str">
        <f>IFERROR(VLOOKUP(W93,'CRUCE OPORTUNIDADES'!$C$10:$D$113,2,FALSE),"")</f>
        <v/>
      </c>
      <c r="Y93" s="14">
        <v>7.4300000000000601</v>
      </c>
      <c r="Z93" s="14" t="str">
        <f>IFERROR(VLOOKUP(Y93,'CRUCE OPORTUNIDADES'!$C$10:$D$113,2,FALSE),"")</f>
        <v/>
      </c>
      <c r="AA93" s="14">
        <v>8.4300000000000708</v>
      </c>
      <c r="AB93" s="14" t="str">
        <f>IFERROR(VLOOKUP(AA93,'CRUCE OPORTUNIDADES'!$C$10:$D$113,2,FALSE),"")</f>
        <v/>
      </c>
      <c r="AC93" s="14">
        <v>9.4300000000000797</v>
      </c>
      <c r="AD93" s="14" t="str">
        <f>IFERROR(VLOOKUP(AC93,'CRUCE OPORTUNIDADES'!$C$10:$D$113,2,FALSE),"")</f>
        <v/>
      </c>
      <c r="AE93" s="14">
        <v>10.430000000000099</v>
      </c>
      <c r="AF93" s="14" t="str">
        <f>IFERROR(VLOOKUP(AE93,'CRUCE OPORTUNIDADES'!$C$10:$D$113,2,FALSE),"")</f>
        <v/>
      </c>
      <c r="AG93" s="14">
        <v>11.430000000000099</v>
      </c>
      <c r="AH93" s="14" t="str">
        <f>IFERROR(VLOOKUP(AG93,'CRUCE OPORTUNIDADES'!$C$10:$D$113,2,FALSE),"")</f>
        <v/>
      </c>
      <c r="AI93" s="14">
        <v>12.430000000000099</v>
      </c>
      <c r="AJ93" s="14" t="str">
        <f>IFERROR(VLOOKUP(AI93,'CRUCE OPORTUNIDADES'!$C$10:$D$113,2,FALSE),"")</f>
        <v/>
      </c>
      <c r="AK93" s="14">
        <v>13.430000000000099</v>
      </c>
      <c r="AL93" s="14" t="str">
        <f>IFERROR(VLOOKUP(AK93,'CRUCE OPORTUNIDADES'!$C$10:$D$113,2,FALSE),"")</f>
        <v/>
      </c>
      <c r="AM93" s="14">
        <v>14.430000000000099</v>
      </c>
      <c r="AN93" s="14" t="str">
        <f>IFERROR(VLOOKUP(AM93,'CRUCE OPORTUNIDADES'!$C$10:$D$113,2,FALSE),"")</f>
        <v/>
      </c>
      <c r="AO93" s="14">
        <v>15.430000000000099</v>
      </c>
      <c r="AP93" s="14" t="str">
        <f>IFERROR(VLOOKUP(AO93,'CRUCE OPORTUNIDADES'!$C$10:$D$113,2,FALSE),"")</f>
        <v/>
      </c>
      <c r="AQ93" s="14">
        <v>16.430000000000099</v>
      </c>
      <c r="AR93" s="14" t="str">
        <f>IFERROR(VLOOKUP(AQ93,'CRUCE OPORTUNIDADES'!$C$10:$D$113,2,FALSE),"")</f>
        <v/>
      </c>
      <c r="AS93" s="14">
        <v>17.430000000000199</v>
      </c>
      <c r="AT93" s="14" t="str">
        <f>IFERROR(VLOOKUP(AS93,'CRUCE OPORTUNIDADES'!$C$10:$D$113,2,FALSE),"")</f>
        <v/>
      </c>
      <c r="AU93" s="14">
        <v>18.430000000000199</v>
      </c>
      <c r="AV93" s="14" t="str">
        <f>IFERROR(VLOOKUP(AU93,'CRUCE OPORTUNIDADES'!$C$10:$D$113,2,FALSE),"")</f>
        <v/>
      </c>
      <c r="AW93" s="14">
        <v>19.430000000000199</v>
      </c>
      <c r="AX93" s="14" t="str">
        <f>IFERROR(VLOOKUP(AW93,'CRUCE OPORTUNIDADES'!$C$10:$D$113,2,FALSE),"")</f>
        <v/>
      </c>
      <c r="AY93" s="14">
        <v>20.430000000000199</v>
      </c>
      <c r="AZ93" s="14" t="str">
        <f>IFERROR(VLOOKUP(AY93,'CRUCE OPORTUNIDADES'!$C$10:$D$113,2,FALSE),"")</f>
        <v/>
      </c>
      <c r="BA93" s="14">
        <v>21.430000000000199</v>
      </c>
      <c r="BB93" s="14" t="str">
        <f>IFERROR(VLOOKUP(BA93,'CRUCE OPORTUNIDADES'!$C$10:$D$113,2,FALSE),"")</f>
        <v/>
      </c>
      <c r="BC93" s="14">
        <v>22.430000000000199</v>
      </c>
      <c r="BD93" s="14" t="str">
        <f>IFERROR(VLOOKUP(BC93,'CRUCE OPORTUNIDADES'!$C$10:$D$113,2,FALSE),"")</f>
        <v/>
      </c>
      <c r="BE93" s="14">
        <v>23.430000000000199</v>
      </c>
      <c r="BF93" s="14" t="str">
        <f>IFERROR(VLOOKUP(BE93,'CRUCE OPORTUNIDADES'!$C$10:$D$113,2,FALSE),"")</f>
        <v/>
      </c>
      <c r="BG93" s="14">
        <v>24.430000000000199</v>
      </c>
      <c r="BH93" s="14" t="str">
        <f>IFERROR(VLOOKUP(BG93,'CRUCE OPORTUNIDADES'!$C$10:$D$113,2,FALSE),"")</f>
        <v/>
      </c>
      <c r="BI93" s="14">
        <v>25.430000000000199</v>
      </c>
      <c r="BJ93" s="14" t="str">
        <f>IFERROR(VLOOKUP(BI93,'CRUCE OPORTUNIDADES'!$C$10:$D$113,2,FALSE),"")</f>
        <v/>
      </c>
    </row>
    <row r="94" spans="13:62" x14ac:dyDescent="0.3">
      <c r="N94" s="14" t="str">
        <f>IF(N95&lt;&gt;""," -O","")</f>
        <v/>
      </c>
      <c r="P94" s="14" t="str">
        <f>IF(P95&lt;&gt;""," -O","")</f>
        <v/>
      </c>
      <c r="R94" s="14" t="str">
        <f>IF(R95&lt;&gt;""," -O","")</f>
        <v/>
      </c>
      <c r="T94" s="14" t="str">
        <f>IF(T95&lt;&gt;""," -O","")</f>
        <v/>
      </c>
      <c r="V94" s="14" t="str">
        <f>IF(V95&lt;&gt;""," -O","")</f>
        <v/>
      </c>
      <c r="X94" s="14" t="str">
        <f>IF(X95&lt;&gt;""," -O","")</f>
        <v/>
      </c>
      <c r="Z94" s="14" t="str">
        <f>IF(Z95&lt;&gt;""," -O","")</f>
        <v/>
      </c>
      <c r="AB94" s="14" t="str">
        <f>IF(AB95&lt;&gt;""," -O","")</f>
        <v/>
      </c>
      <c r="AD94" s="14" t="str">
        <f>IF(AD95&lt;&gt;""," -O","")</f>
        <v/>
      </c>
      <c r="AF94" s="14" t="str">
        <f>IF(AF95&lt;&gt;""," -O","")</f>
        <v/>
      </c>
      <c r="AH94" s="14" t="str">
        <f>IF(AH95&lt;&gt;""," -O","")</f>
        <v/>
      </c>
      <c r="AJ94" s="14" t="str">
        <f>IF(AJ95&lt;&gt;""," -O","")</f>
        <v/>
      </c>
      <c r="AL94" s="14" t="str">
        <f>IF(AL95&lt;&gt;""," -O","")</f>
        <v/>
      </c>
      <c r="AN94" s="14" t="str">
        <f>IF(AN95&lt;&gt;""," -O","")</f>
        <v/>
      </c>
      <c r="AP94" s="14" t="str">
        <f>IF(AP95&lt;&gt;""," -O","")</f>
        <v/>
      </c>
      <c r="AR94" s="14" t="str">
        <f>IF(AR95&lt;&gt;""," -O","")</f>
        <v/>
      </c>
      <c r="AT94" s="14" t="str">
        <f>IF(AT95&lt;&gt;""," -O","")</f>
        <v/>
      </c>
      <c r="AV94" s="14" t="str">
        <f>IF(AV95&lt;&gt;""," -O","")</f>
        <v/>
      </c>
      <c r="AX94" s="14" t="str">
        <f>IF(AX95&lt;&gt;""," -O","")</f>
        <v/>
      </c>
      <c r="AZ94" s="14" t="str">
        <f>IF(AZ95&lt;&gt;""," -O","")</f>
        <v/>
      </c>
      <c r="BB94" s="14" t="str">
        <f>IF(BB95&lt;&gt;""," -O","")</f>
        <v/>
      </c>
      <c r="BD94" s="14" t="str">
        <f>IF(BD95&lt;&gt;""," -O","")</f>
        <v/>
      </c>
      <c r="BF94" s="14" t="str">
        <f>IF(BF95&lt;&gt;""," -O","")</f>
        <v/>
      </c>
      <c r="BH94" s="14" t="str">
        <f>IF(BH95&lt;&gt;""," -O","")</f>
        <v/>
      </c>
      <c r="BJ94" s="14" t="str">
        <f>IF(BJ95&lt;&gt;""," -O","")</f>
        <v/>
      </c>
    </row>
    <row r="95" spans="13:62" x14ac:dyDescent="0.3">
      <c r="M95" s="14">
        <v>1.44</v>
      </c>
      <c r="N95" s="14" t="str">
        <f>IFERROR(VLOOKUP(M95,'CRUCE OPORTUNIDADES'!$C$10:$D$113,2,FALSE),"")</f>
        <v/>
      </c>
      <c r="O95" s="14">
        <v>2.4400000000000102</v>
      </c>
      <c r="P95" s="14" t="str">
        <f>IFERROR(VLOOKUP(O95,'CRUCE OPORTUNIDADES'!$C$10:$D$113,2,FALSE),"")</f>
        <v/>
      </c>
      <c r="Q95" s="14">
        <v>3.4400000000000199</v>
      </c>
      <c r="R95" s="14" t="str">
        <f>IFERROR(VLOOKUP(Q95,'CRUCE OPORTUNIDADES'!$C$10:$D$113,2,FALSE),"")</f>
        <v/>
      </c>
      <c r="S95" s="14">
        <v>4.4400000000000297</v>
      </c>
      <c r="T95" s="14" t="str">
        <f>IFERROR(VLOOKUP(S95,'CRUCE OPORTUNIDADES'!$C$10:$D$113,2,FALSE),"")</f>
        <v/>
      </c>
      <c r="U95" s="14">
        <v>5.4400000000000404</v>
      </c>
      <c r="V95" s="14" t="str">
        <f>IFERROR(VLOOKUP(U95,'CRUCE OPORTUNIDADES'!$C$10:$D$113,2,FALSE),"")</f>
        <v/>
      </c>
      <c r="W95" s="14">
        <v>6.4400000000000501</v>
      </c>
      <c r="X95" s="14" t="str">
        <f>IFERROR(VLOOKUP(W95,'CRUCE OPORTUNIDADES'!$C$10:$D$113,2,FALSE),"")</f>
        <v/>
      </c>
      <c r="Y95" s="14">
        <v>7.4400000000000599</v>
      </c>
      <c r="Z95" s="14" t="str">
        <f>IFERROR(VLOOKUP(Y95,'CRUCE OPORTUNIDADES'!$C$10:$D$113,2,FALSE),"")</f>
        <v/>
      </c>
      <c r="AA95" s="14">
        <v>8.4400000000000706</v>
      </c>
      <c r="AB95" s="14" t="str">
        <f>IFERROR(VLOOKUP(AA95,'CRUCE OPORTUNIDADES'!$C$10:$D$113,2,FALSE),"")</f>
        <v/>
      </c>
      <c r="AC95" s="14">
        <v>9.4400000000000794</v>
      </c>
      <c r="AD95" s="14" t="str">
        <f>IFERROR(VLOOKUP(AC95,'CRUCE OPORTUNIDADES'!$C$10:$D$113,2,FALSE),"")</f>
        <v/>
      </c>
      <c r="AE95" s="14">
        <v>10.440000000000101</v>
      </c>
      <c r="AF95" s="14" t="str">
        <f>IFERROR(VLOOKUP(AE95,'CRUCE OPORTUNIDADES'!$C$10:$D$113,2,FALSE),"")</f>
        <v/>
      </c>
      <c r="AG95" s="14">
        <v>11.440000000000101</v>
      </c>
      <c r="AH95" s="14" t="str">
        <f>IFERROR(VLOOKUP(AG95,'CRUCE OPORTUNIDADES'!$C$10:$D$113,2,FALSE),"")</f>
        <v/>
      </c>
      <c r="AI95" s="14">
        <v>12.440000000000101</v>
      </c>
      <c r="AJ95" s="14" t="str">
        <f>IFERROR(VLOOKUP(AI95,'CRUCE OPORTUNIDADES'!$C$10:$D$113,2,FALSE),"")</f>
        <v/>
      </c>
      <c r="AK95" s="14">
        <v>13.440000000000101</v>
      </c>
      <c r="AL95" s="14" t="str">
        <f>IFERROR(VLOOKUP(AK95,'CRUCE OPORTUNIDADES'!$C$10:$D$113,2,FALSE),"")</f>
        <v/>
      </c>
      <c r="AM95" s="14">
        <v>14.440000000000101</v>
      </c>
      <c r="AN95" s="14" t="str">
        <f>IFERROR(VLOOKUP(AM95,'CRUCE OPORTUNIDADES'!$C$10:$D$113,2,FALSE),"")</f>
        <v/>
      </c>
      <c r="AO95" s="14">
        <v>15.440000000000101</v>
      </c>
      <c r="AP95" s="14" t="str">
        <f>IFERROR(VLOOKUP(AO95,'CRUCE OPORTUNIDADES'!$C$10:$D$113,2,FALSE),"")</f>
        <v/>
      </c>
      <c r="AQ95" s="14">
        <v>16.4400000000002</v>
      </c>
      <c r="AR95" s="14" t="str">
        <f>IFERROR(VLOOKUP(AQ95,'CRUCE OPORTUNIDADES'!$C$10:$D$113,2,FALSE),"")</f>
        <v/>
      </c>
      <c r="AS95" s="14">
        <v>17.4400000000002</v>
      </c>
      <c r="AT95" s="14" t="str">
        <f>IFERROR(VLOOKUP(AS95,'CRUCE OPORTUNIDADES'!$C$10:$D$113,2,FALSE),"")</f>
        <v/>
      </c>
      <c r="AU95" s="14">
        <v>18.4400000000002</v>
      </c>
      <c r="AV95" s="14" t="str">
        <f>IFERROR(VLOOKUP(AU95,'CRUCE OPORTUNIDADES'!$C$10:$D$113,2,FALSE),"")</f>
        <v/>
      </c>
      <c r="AW95" s="14">
        <v>19.4400000000002</v>
      </c>
      <c r="AX95" s="14" t="str">
        <f>IFERROR(VLOOKUP(AW95,'CRUCE OPORTUNIDADES'!$C$10:$D$113,2,FALSE),"")</f>
        <v/>
      </c>
      <c r="AY95" s="14">
        <v>20.4400000000002</v>
      </c>
      <c r="AZ95" s="14" t="str">
        <f>IFERROR(VLOOKUP(AY95,'CRUCE OPORTUNIDADES'!$C$10:$D$113,2,FALSE),"")</f>
        <v/>
      </c>
      <c r="BA95" s="14">
        <v>21.4400000000002</v>
      </c>
      <c r="BB95" s="14" t="str">
        <f>IFERROR(VLOOKUP(BA95,'CRUCE OPORTUNIDADES'!$C$10:$D$113,2,FALSE),"")</f>
        <v/>
      </c>
      <c r="BC95" s="14">
        <v>22.4400000000002</v>
      </c>
      <c r="BD95" s="14" t="str">
        <f>IFERROR(VLOOKUP(BC95,'CRUCE OPORTUNIDADES'!$C$10:$D$113,2,FALSE),"")</f>
        <v/>
      </c>
      <c r="BE95" s="14">
        <v>23.4400000000002</v>
      </c>
      <c r="BF95" s="14" t="str">
        <f>IFERROR(VLOOKUP(BE95,'CRUCE OPORTUNIDADES'!$C$10:$D$113,2,FALSE),"")</f>
        <v/>
      </c>
      <c r="BG95" s="14">
        <v>24.4400000000002</v>
      </c>
      <c r="BH95" s="14" t="str">
        <f>IFERROR(VLOOKUP(BG95,'CRUCE OPORTUNIDADES'!$C$10:$D$113,2,FALSE),"")</f>
        <v/>
      </c>
      <c r="BI95" s="14">
        <v>25.4400000000002</v>
      </c>
      <c r="BJ95" s="14" t="str">
        <f>IFERROR(VLOOKUP(BI95,'CRUCE OPORTUNIDADES'!$C$10:$D$113,2,FALSE),"")</f>
        <v/>
      </c>
    </row>
    <row r="96" spans="13:62" x14ac:dyDescent="0.3">
      <c r="N96" s="14" t="str">
        <f>IF(N97&lt;&gt;""," -O","")</f>
        <v/>
      </c>
      <c r="P96" s="14" t="str">
        <f>IF(P97&lt;&gt;""," -O","")</f>
        <v/>
      </c>
      <c r="R96" s="14" t="str">
        <f>IF(R97&lt;&gt;""," -O","")</f>
        <v/>
      </c>
      <c r="T96" s="14" t="str">
        <f>IF(T97&lt;&gt;""," -O","")</f>
        <v/>
      </c>
      <c r="V96" s="14" t="str">
        <f>IF(V97&lt;&gt;""," -O","")</f>
        <v/>
      </c>
      <c r="X96" s="14" t="str">
        <f>IF(X97&lt;&gt;""," -O","")</f>
        <v/>
      </c>
      <c r="Z96" s="14" t="str">
        <f>IF(Z97&lt;&gt;""," -O","")</f>
        <v/>
      </c>
      <c r="AB96" s="14" t="str">
        <f>IF(AB97&lt;&gt;""," -O","")</f>
        <v/>
      </c>
      <c r="AD96" s="14" t="str">
        <f>IF(AD97&lt;&gt;""," -O","")</f>
        <v/>
      </c>
      <c r="AF96" s="14" t="str">
        <f>IF(AF97&lt;&gt;""," -O","")</f>
        <v/>
      </c>
      <c r="AH96" s="14" t="str">
        <f>IF(AH97&lt;&gt;""," -O","")</f>
        <v/>
      </c>
      <c r="AJ96" s="14" t="str">
        <f>IF(AJ97&lt;&gt;""," -O","")</f>
        <v/>
      </c>
      <c r="AL96" s="14" t="str">
        <f>IF(AL97&lt;&gt;""," -O","")</f>
        <v/>
      </c>
      <c r="AN96" s="14" t="str">
        <f>IF(AN97&lt;&gt;""," -O","")</f>
        <v/>
      </c>
      <c r="AP96" s="14" t="str">
        <f>IF(AP97&lt;&gt;""," -O","")</f>
        <v/>
      </c>
      <c r="AR96" s="14" t="str">
        <f>IF(AR97&lt;&gt;""," -O","")</f>
        <v/>
      </c>
      <c r="AT96" s="14" t="str">
        <f>IF(AT97&lt;&gt;""," -O","")</f>
        <v/>
      </c>
      <c r="AV96" s="14" t="str">
        <f>IF(AV97&lt;&gt;""," -O","")</f>
        <v/>
      </c>
      <c r="AX96" s="14" t="str">
        <f>IF(AX97&lt;&gt;""," -O","")</f>
        <v/>
      </c>
      <c r="AZ96" s="14" t="str">
        <f>IF(AZ97&lt;&gt;""," -O","")</f>
        <v/>
      </c>
      <c r="BB96" s="14" t="str">
        <f>IF(BB97&lt;&gt;""," -O","")</f>
        <v/>
      </c>
      <c r="BD96" s="14" t="str">
        <f>IF(BD97&lt;&gt;""," -O","")</f>
        <v/>
      </c>
      <c r="BF96" s="14" t="str">
        <f>IF(BF97&lt;&gt;""," -O","")</f>
        <v/>
      </c>
      <c r="BH96" s="14" t="str">
        <f>IF(BH97&lt;&gt;""," -O","")</f>
        <v/>
      </c>
      <c r="BJ96" s="14" t="str">
        <f>IF(BJ97&lt;&gt;""," -O","")</f>
        <v/>
      </c>
    </row>
    <row r="97" spans="13:62" x14ac:dyDescent="0.3">
      <c r="M97" s="14">
        <v>1.45</v>
      </c>
      <c r="N97" s="14" t="str">
        <f>IFERROR(VLOOKUP(M97,'CRUCE OPORTUNIDADES'!$C$10:$D$113,2,FALSE),"")</f>
        <v/>
      </c>
      <c r="O97" s="14">
        <v>2.4500000000000099</v>
      </c>
      <c r="P97" s="14" t="str">
        <f>IFERROR(VLOOKUP(O97,'CRUCE OPORTUNIDADES'!$C$10:$D$113,2,FALSE),"")</f>
        <v/>
      </c>
      <c r="Q97" s="14">
        <v>3.4500000000000202</v>
      </c>
      <c r="R97" s="14" t="str">
        <f>IFERROR(VLOOKUP(Q97,'CRUCE OPORTUNIDADES'!$C$10:$D$113,2,FALSE),"")</f>
        <v/>
      </c>
      <c r="S97" s="14">
        <v>4.4500000000000304</v>
      </c>
      <c r="T97" s="14" t="str">
        <f>IFERROR(VLOOKUP(S97,'CRUCE OPORTUNIDADES'!$C$10:$D$113,2,FALSE),"")</f>
        <v/>
      </c>
      <c r="U97" s="14">
        <v>5.4500000000000401</v>
      </c>
      <c r="V97" s="14" t="str">
        <f>IFERROR(VLOOKUP(U97,'CRUCE OPORTUNIDADES'!$C$10:$D$113,2,FALSE),"")</f>
        <v/>
      </c>
      <c r="W97" s="14">
        <v>6.4500000000000499</v>
      </c>
      <c r="X97" s="14" t="str">
        <f>IFERROR(VLOOKUP(W97,'CRUCE OPORTUNIDADES'!$C$10:$D$113,2,FALSE),"")</f>
        <v/>
      </c>
      <c r="Y97" s="14">
        <v>7.4500000000000597</v>
      </c>
      <c r="Z97" s="14" t="str">
        <f>IFERROR(VLOOKUP(Y97,'CRUCE OPORTUNIDADES'!$C$10:$D$113,2,FALSE),"")</f>
        <v/>
      </c>
      <c r="AA97" s="14">
        <v>8.4500000000000703</v>
      </c>
      <c r="AB97" s="14" t="str">
        <f>IFERROR(VLOOKUP(AA97,'CRUCE OPORTUNIDADES'!$C$10:$D$113,2,FALSE),"")</f>
        <v/>
      </c>
      <c r="AC97" s="14">
        <v>9.4500000000000792</v>
      </c>
      <c r="AD97" s="14" t="str">
        <f>IFERROR(VLOOKUP(AC97,'CRUCE OPORTUNIDADES'!$C$10:$D$113,2,FALSE),"")</f>
        <v/>
      </c>
      <c r="AE97" s="14">
        <v>10.450000000000101</v>
      </c>
      <c r="AF97" s="14" t="str">
        <f>IFERROR(VLOOKUP(AE97,'CRUCE OPORTUNIDADES'!$C$10:$D$113,2,FALSE),"")</f>
        <v/>
      </c>
      <c r="AG97" s="14">
        <v>11.450000000000101</v>
      </c>
      <c r="AH97" s="14" t="str">
        <f>IFERROR(VLOOKUP(AG97,'CRUCE OPORTUNIDADES'!$C$10:$D$113,2,FALSE),"")</f>
        <v/>
      </c>
      <c r="AI97" s="14">
        <v>12.450000000000101</v>
      </c>
      <c r="AJ97" s="14" t="str">
        <f>IFERROR(VLOOKUP(AI97,'CRUCE OPORTUNIDADES'!$C$10:$D$113,2,FALSE),"")</f>
        <v/>
      </c>
      <c r="AK97" s="14">
        <v>13.450000000000101</v>
      </c>
      <c r="AL97" s="14" t="str">
        <f>IFERROR(VLOOKUP(AK97,'CRUCE OPORTUNIDADES'!$C$10:$D$113,2,FALSE),"")</f>
        <v/>
      </c>
      <c r="AM97" s="14">
        <v>14.450000000000101</v>
      </c>
      <c r="AN97" s="14" t="str">
        <f>IFERROR(VLOOKUP(AM97,'CRUCE OPORTUNIDADES'!$C$10:$D$113,2,FALSE),"")</f>
        <v/>
      </c>
      <c r="AO97" s="14">
        <v>15.450000000000101</v>
      </c>
      <c r="AP97" s="14" t="str">
        <f>IFERROR(VLOOKUP(AO97,'CRUCE OPORTUNIDADES'!$C$10:$D$113,2,FALSE),"")</f>
        <v/>
      </c>
      <c r="AQ97" s="14">
        <v>16.450000000000099</v>
      </c>
      <c r="AR97" s="14" t="str">
        <f>IFERROR(VLOOKUP(AQ97,'CRUCE OPORTUNIDADES'!$C$10:$D$113,2,FALSE),"")</f>
        <v/>
      </c>
      <c r="AS97" s="14">
        <v>17.450000000000198</v>
      </c>
      <c r="AT97" s="14" t="str">
        <f>IFERROR(VLOOKUP(AS97,'CRUCE OPORTUNIDADES'!$C$10:$D$113,2,FALSE),"")</f>
        <v/>
      </c>
      <c r="AU97" s="14">
        <v>18.450000000000198</v>
      </c>
      <c r="AV97" s="14" t="str">
        <f>IFERROR(VLOOKUP(AU97,'CRUCE OPORTUNIDADES'!$C$10:$D$113,2,FALSE),"")</f>
        <v/>
      </c>
      <c r="AW97" s="14">
        <v>19.450000000000198</v>
      </c>
      <c r="AX97" s="14" t="str">
        <f>IFERROR(VLOOKUP(AW97,'CRUCE OPORTUNIDADES'!$C$10:$D$113,2,FALSE),"")</f>
        <v/>
      </c>
      <c r="AY97" s="14">
        <v>20.450000000000198</v>
      </c>
      <c r="AZ97" s="14" t="str">
        <f>IFERROR(VLOOKUP(AY97,'CRUCE OPORTUNIDADES'!$C$10:$D$113,2,FALSE),"")</f>
        <v/>
      </c>
      <c r="BA97" s="14">
        <v>21.450000000000198</v>
      </c>
      <c r="BB97" s="14" t="str">
        <f>IFERROR(VLOOKUP(BA97,'CRUCE OPORTUNIDADES'!$C$10:$D$113,2,FALSE),"")</f>
        <v/>
      </c>
      <c r="BC97" s="14">
        <v>22.450000000000198</v>
      </c>
      <c r="BD97" s="14" t="str">
        <f>IFERROR(VLOOKUP(BC97,'CRUCE OPORTUNIDADES'!$C$10:$D$113,2,FALSE),"")</f>
        <v/>
      </c>
      <c r="BE97" s="14">
        <v>23.450000000000198</v>
      </c>
      <c r="BF97" s="14" t="str">
        <f>IFERROR(VLOOKUP(BE97,'CRUCE OPORTUNIDADES'!$C$10:$D$113,2,FALSE),"")</f>
        <v/>
      </c>
      <c r="BG97" s="14">
        <v>24.450000000000198</v>
      </c>
      <c r="BH97" s="14" t="str">
        <f>IFERROR(VLOOKUP(BG97,'CRUCE OPORTUNIDADES'!$C$10:$D$113,2,FALSE),"")</f>
        <v/>
      </c>
      <c r="BI97" s="14">
        <v>25.450000000000198</v>
      </c>
      <c r="BJ97" s="14" t="str">
        <f>IFERROR(VLOOKUP(BI97,'CRUCE OPORTUNIDADES'!$C$10:$D$113,2,FALSE),"")</f>
        <v/>
      </c>
    </row>
    <row r="98" spans="13:62" x14ac:dyDescent="0.3">
      <c r="N98" s="14" t="str">
        <f>IF(N99&lt;&gt;""," -O","")</f>
        <v/>
      </c>
      <c r="P98" s="14" t="str">
        <f>IF(P99&lt;&gt;""," -O","")</f>
        <v/>
      </c>
      <c r="R98" s="14" t="str">
        <f>IF(R99&lt;&gt;""," -O","")</f>
        <v/>
      </c>
      <c r="T98" s="14" t="str">
        <f>IF(T99&lt;&gt;""," -O","")</f>
        <v/>
      </c>
      <c r="V98" s="14" t="str">
        <f>IF(V99&lt;&gt;""," -O","")</f>
        <v/>
      </c>
      <c r="X98" s="14" t="str">
        <f>IF(X99&lt;&gt;""," -O","")</f>
        <v/>
      </c>
      <c r="Z98" s="14" t="str">
        <f>IF(Z99&lt;&gt;""," -O","")</f>
        <v/>
      </c>
      <c r="AB98" s="14" t="str">
        <f>IF(AB99&lt;&gt;""," -O","")</f>
        <v/>
      </c>
      <c r="AD98" s="14" t="str">
        <f>IF(AD99&lt;&gt;""," -O","")</f>
        <v/>
      </c>
      <c r="AF98" s="14" t="str">
        <f>IF(AF99&lt;&gt;""," -O","")</f>
        <v/>
      </c>
      <c r="AH98" s="14" t="str">
        <f>IF(AH99&lt;&gt;""," -O","")</f>
        <v/>
      </c>
      <c r="AJ98" s="14" t="str">
        <f>IF(AJ99&lt;&gt;""," -O","")</f>
        <v/>
      </c>
      <c r="AL98" s="14" t="str">
        <f>IF(AL99&lt;&gt;""," -O","")</f>
        <v/>
      </c>
      <c r="AN98" s="14" t="str">
        <f>IF(AN99&lt;&gt;""," -O","")</f>
        <v/>
      </c>
      <c r="AP98" s="14" t="str">
        <f>IF(AP99&lt;&gt;""," -O","")</f>
        <v/>
      </c>
      <c r="AR98" s="14" t="str">
        <f>IF(AR99&lt;&gt;""," -O","")</f>
        <v/>
      </c>
      <c r="AT98" s="14" t="str">
        <f>IF(AT99&lt;&gt;""," -O","")</f>
        <v/>
      </c>
      <c r="AV98" s="14" t="str">
        <f>IF(AV99&lt;&gt;""," -O","")</f>
        <v/>
      </c>
      <c r="AX98" s="14" t="str">
        <f>IF(AX99&lt;&gt;""," -O","")</f>
        <v/>
      </c>
      <c r="AZ98" s="14" t="str">
        <f>IF(AZ99&lt;&gt;""," -O","")</f>
        <v/>
      </c>
      <c r="BB98" s="14" t="str">
        <f>IF(BB99&lt;&gt;""," -O","")</f>
        <v/>
      </c>
      <c r="BD98" s="14" t="str">
        <f>IF(BD99&lt;&gt;""," -O","")</f>
        <v/>
      </c>
      <c r="BF98" s="14" t="str">
        <f>IF(BF99&lt;&gt;""," -O","")</f>
        <v/>
      </c>
      <c r="BH98" s="14" t="str">
        <f>IF(BH99&lt;&gt;""," -O","")</f>
        <v/>
      </c>
      <c r="BJ98" s="14" t="str">
        <f>IF(BJ99&lt;&gt;""," -O","")</f>
        <v/>
      </c>
    </row>
    <row r="99" spans="13:62" x14ac:dyDescent="0.3">
      <c r="M99" s="14">
        <v>1.46</v>
      </c>
      <c r="N99" s="14" t="str">
        <f>IFERROR(VLOOKUP(M99,'CRUCE OPORTUNIDADES'!$C$10:$D$113,2,FALSE),"")</f>
        <v/>
      </c>
      <c r="O99" s="14">
        <v>2.4600000000000102</v>
      </c>
      <c r="P99" s="14" t="str">
        <f>IFERROR(VLOOKUP(O99,'CRUCE OPORTUNIDADES'!$C$10:$D$113,2,FALSE),"")</f>
        <v/>
      </c>
      <c r="Q99" s="14">
        <v>3.4600000000000199</v>
      </c>
      <c r="R99" s="14" t="str">
        <f>IFERROR(VLOOKUP(Q99,'CRUCE OPORTUNIDADES'!$C$10:$D$113,2,FALSE),"")</f>
        <v/>
      </c>
      <c r="S99" s="14">
        <v>4.4600000000000302</v>
      </c>
      <c r="T99" s="14" t="str">
        <f>IFERROR(VLOOKUP(S99,'CRUCE OPORTUNIDADES'!$C$10:$D$113,2,FALSE),"")</f>
        <v/>
      </c>
      <c r="U99" s="14">
        <v>5.4600000000000399</v>
      </c>
      <c r="V99" s="14" t="str">
        <f>IFERROR(VLOOKUP(U99,'CRUCE OPORTUNIDADES'!$C$10:$D$113,2,FALSE),"")</f>
        <v/>
      </c>
      <c r="W99" s="14">
        <v>6.4600000000000497</v>
      </c>
      <c r="X99" s="14" t="str">
        <f>IFERROR(VLOOKUP(W99,'CRUCE OPORTUNIDADES'!$C$10:$D$113,2,FALSE),"")</f>
        <v/>
      </c>
      <c r="Y99" s="14">
        <v>7.4600000000000604</v>
      </c>
      <c r="Z99" s="14" t="str">
        <f>IFERROR(VLOOKUP(Y99,'CRUCE OPORTUNIDADES'!$C$10:$D$113,2,FALSE),"")</f>
        <v/>
      </c>
      <c r="AA99" s="14">
        <v>8.4600000000000701</v>
      </c>
      <c r="AB99" s="14" t="str">
        <f>IFERROR(VLOOKUP(AA99,'CRUCE OPORTUNIDADES'!$C$10:$D$113,2,FALSE),"")</f>
        <v/>
      </c>
      <c r="AC99" s="14">
        <v>9.4600000000000808</v>
      </c>
      <c r="AD99" s="14" t="str">
        <f>IFERROR(VLOOKUP(AC99,'CRUCE OPORTUNIDADES'!$C$10:$D$113,2,FALSE),"")</f>
        <v/>
      </c>
      <c r="AE99" s="14">
        <v>10.4600000000001</v>
      </c>
      <c r="AF99" s="14" t="str">
        <f>IFERROR(VLOOKUP(AE99,'CRUCE OPORTUNIDADES'!$C$10:$D$113,2,FALSE),"")</f>
        <v/>
      </c>
      <c r="AG99" s="14">
        <v>11.4600000000001</v>
      </c>
      <c r="AH99" s="14" t="str">
        <f>IFERROR(VLOOKUP(AG99,'CRUCE OPORTUNIDADES'!$C$10:$D$113,2,FALSE),"")</f>
        <v/>
      </c>
      <c r="AI99" s="14">
        <v>12.4600000000001</v>
      </c>
      <c r="AJ99" s="14" t="str">
        <f>IFERROR(VLOOKUP(AI99,'CRUCE OPORTUNIDADES'!$C$10:$D$113,2,FALSE),"")</f>
        <v/>
      </c>
      <c r="AK99" s="14">
        <v>13.4600000000001</v>
      </c>
      <c r="AL99" s="14" t="str">
        <f>IFERROR(VLOOKUP(AK99,'CRUCE OPORTUNIDADES'!$C$10:$D$113,2,FALSE),"")</f>
        <v/>
      </c>
      <c r="AM99" s="14">
        <v>14.4600000000001</v>
      </c>
      <c r="AN99" s="14" t="str">
        <f>IFERROR(VLOOKUP(AM99,'CRUCE OPORTUNIDADES'!$C$10:$D$113,2,FALSE),"")</f>
        <v/>
      </c>
      <c r="AO99" s="14">
        <v>15.4600000000001</v>
      </c>
      <c r="AP99" s="14" t="str">
        <f>IFERROR(VLOOKUP(AO99,'CRUCE OPORTUNIDADES'!$C$10:$D$113,2,FALSE),"")</f>
        <v/>
      </c>
      <c r="AQ99" s="14">
        <v>16.4600000000002</v>
      </c>
      <c r="AR99" s="14" t="str">
        <f>IFERROR(VLOOKUP(AQ99,'CRUCE OPORTUNIDADES'!$C$10:$D$113,2,FALSE),"")</f>
        <v/>
      </c>
      <c r="AS99" s="14">
        <v>17.4600000000002</v>
      </c>
      <c r="AT99" s="14" t="str">
        <f>IFERROR(VLOOKUP(AS99,'CRUCE OPORTUNIDADES'!$C$10:$D$113,2,FALSE),"")</f>
        <v/>
      </c>
      <c r="AU99" s="14">
        <v>18.4600000000002</v>
      </c>
      <c r="AV99" s="14" t="str">
        <f>IFERROR(VLOOKUP(AU99,'CRUCE OPORTUNIDADES'!$C$10:$D$113,2,FALSE),"")</f>
        <v/>
      </c>
      <c r="AW99" s="14">
        <v>19.4600000000002</v>
      </c>
      <c r="AX99" s="14" t="str">
        <f>IFERROR(VLOOKUP(AW99,'CRUCE OPORTUNIDADES'!$C$10:$D$113,2,FALSE),"")</f>
        <v/>
      </c>
      <c r="AY99" s="14">
        <v>20.4600000000002</v>
      </c>
      <c r="AZ99" s="14" t="str">
        <f>IFERROR(VLOOKUP(AY99,'CRUCE OPORTUNIDADES'!$C$10:$D$113,2,FALSE),"")</f>
        <v/>
      </c>
      <c r="BA99" s="14">
        <v>21.4600000000002</v>
      </c>
      <c r="BB99" s="14" t="str">
        <f>IFERROR(VLOOKUP(BA99,'CRUCE OPORTUNIDADES'!$C$10:$D$113,2,FALSE),"")</f>
        <v/>
      </c>
      <c r="BC99" s="14">
        <v>22.4600000000002</v>
      </c>
      <c r="BD99" s="14" t="str">
        <f>IFERROR(VLOOKUP(BC99,'CRUCE OPORTUNIDADES'!$C$10:$D$113,2,FALSE),"")</f>
        <v/>
      </c>
      <c r="BE99" s="14">
        <v>23.4600000000002</v>
      </c>
      <c r="BF99" s="14" t="str">
        <f>IFERROR(VLOOKUP(BE99,'CRUCE OPORTUNIDADES'!$C$10:$D$113,2,FALSE),"")</f>
        <v/>
      </c>
      <c r="BG99" s="14">
        <v>24.4600000000002</v>
      </c>
      <c r="BH99" s="14" t="str">
        <f>IFERROR(VLOOKUP(BG99,'CRUCE OPORTUNIDADES'!$C$10:$D$113,2,FALSE),"")</f>
        <v/>
      </c>
      <c r="BI99" s="14">
        <v>25.4600000000002</v>
      </c>
      <c r="BJ99" s="14" t="str">
        <f>IFERROR(VLOOKUP(BI99,'CRUCE OPORTUNIDADES'!$C$10:$D$113,2,FALSE),"")</f>
        <v/>
      </c>
    </row>
    <row r="100" spans="13:62" x14ac:dyDescent="0.3">
      <c r="N100" s="14" t="str">
        <f>IF(N101&lt;&gt;""," -O","")</f>
        <v/>
      </c>
      <c r="P100" s="14" t="str">
        <f>IF(P101&lt;&gt;""," -O","")</f>
        <v/>
      </c>
      <c r="R100" s="14" t="str">
        <f>IF(R101&lt;&gt;""," -O","")</f>
        <v/>
      </c>
      <c r="T100" s="14" t="str">
        <f>IF(T101&lt;&gt;""," -O","")</f>
        <v/>
      </c>
      <c r="V100" s="14" t="str">
        <f>IF(V101&lt;&gt;""," -O","")</f>
        <v/>
      </c>
      <c r="X100" s="14" t="str">
        <f>IF(X101&lt;&gt;""," -O","")</f>
        <v/>
      </c>
      <c r="Z100" s="14" t="str">
        <f>IF(Z101&lt;&gt;""," -O","")</f>
        <v/>
      </c>
      <c r="AB100" s="14" t="str">
        <f>IF(AB101&lt;&gt;""," -O","")</f>
        <v/>
      </c>
      <c r="AD100" s="14" t="str">
        <f>IF(AD101&lt;&gt;""," -O","")</f>
        <v/>
      </c>
      <c r="AF100" s="14" t="str">
        <f>IF(AF101&lt;&gt;""," -O","")</f>
        <v/>
      </c>
      <c r="AH100" s="14" t="str">
        <f>IF(AH101&lt;&gt;""," -O","")</f>
        <v/>
      </c>
      <c r="AJ100" s="14" t="str">
        <f>IF(AJ101&lt;&gt;""," -O","")</f>
        <v/>
      </c>
      <c r="AL100" s="14" t="str">
        <f>IF(AL101&lt;&gt;""," -O","")</f>
        <v/>
      </c>
      <c r="AN100" s="14" t="str">
        <f>IF(AN101&lt;&gt;""," -O","")</f>
        <v/>
      </c>
      <c r="AP100" s="14" t="str">
        <f>IF(AP101&lt;&gt;""," -O","")</f>
        <v/>
      </c>
      <c r="AR100" s="14" t="str">
        <f>IF(AR101&lt;&gt;""," -O","")</f>
        <v/>
      </c>
      <c r="AT100" s="14" t="str">
        <f>IF(AT101&lt;&gt;""," -O","")</f>
        <v/>
      </c>
      <c r="AV100" s="14" t="str">
        <f>IF(AV101&lt;&gt;""," -O","")</f>
        <v/>
      </c>
      <c r="AX100" s="14" t="str">
        <f>IF(AX101&lt;&gt;""," -O","")</f>
        <v/>
      </c>
      <c r="AZ100" s="14" t="str">
        <f>IF(AZ101&lt;&gt;""," -O","")</f>
        <v/>
      </c>
      <c r="BB100" s="14" t="str">
        <f>IF(BB101&lt;&gt;""," -O","")</f>
        <v/>
      </c>
      <c r="BD100" s="14" t="str">
        <f>IF(BD101&lt;&gt;""," -O","")</f>
        <v/>
      </c>
      <c r="BF100" s="14" t="str">
        <f>IF(BF101&lt;&gt;""," -O","")</f>
        <v/>
      </c>
      <c r="BH100" s="14" t="str">
        <f>IF(BH101&lt;&gt;""," -O","")</f>
        <v/>
      </c>
      <c r="BJ100" s="14" t="str">
        <f>IF(BJ101&lt;&gt;""," -O","")</f>
        <v/>
      </c>
    </row>
    <row r="101" spans="13:62" x14ac:dyDescent="0.3">
      <c r="M101" s="14">
        <v>1.47</v>
      </c>
      <c r="N101" s="14" t="str">
        <f>IFERROR(VLOOKUP(M101,'CRUCE OPORTUNIDADES'!$C$10:$D$113,2,FALSE),"")</f>
        <v/>
      </c>
      <c r="O101" s="14">
        <v>2.47000000000001</v>
      </c>
      <c r="P101" s="14" t="str">
        <f>IFERROR(VLOOKUP(O101,'CRUCE OPORTUNIDADES'!$C$10:$D$113,2,FALSE),"")</f>
        <v/>
      </c>
      <c r="Q101" s="14">
        <v>3.4700000000000202</v>
      </c>
      <c r="R101" s="14" t="str">
        <f>IFERROR(VLOOKUP(Q101,'CRUCE OPORTUNIDADES'!$C$10:$D$113,2,FALSE),"")</f>
        <v/>
      </c>
      <c r="S101" s="14">
        <v>4.4700000000000299</v>
      </c>
      <c r="T101" s="14" t="str">
        <f>IFERROR(VLOOKUP(S101,'CRUCE OPORTUNIDADES'!$C$10:$D$113,2,FALSE),"")</f>
        <v/>
      </c>
      <c r="U101" s="14">
        <v>5.4700000000000397</v>
      </c>
      <c r="V101" s="14" t="str">
        <f>IFERROR(VLOOKUP(U101,'CRUCE OPORTUNIDADES'!$C$10:$D$113,2,FALSE),"")</f>
        <v/>
      </c>
      <c r="W101" s="14">
        <v>6.4700000000000504</v>
      </c>
      <c r="X101" s="14" t="str">
        <f>IFERROR(VLOOKUP(W101,'CRUCE OPORTUNIDADES'!$C$10:$D$113,2,FALSE),"")</f>
        <v/>
      </c>
      <c r="Y101" s="14">
        <v>7.4700000000000601</v>
      </c>
      <c r="Z101" s="14" t="str">
        <f>IFERROR(VLOOKUP(Y101,'CRUCE OPORTUNIDADES'!$C$10:$D$113,2,FALSE),"")</f>
        <v/>
      </c>
      <c r="AA101" s="14">
        <v>8.4700000000000699</v>
      </c>
      <c r="AB101" s="14" t="str">
        <f>IFERROR(VLOOKUP(AA101,'CRUCE OPORTUNIDADES'!$C$10:$D$113,2,FALSE),"")</f>
        <v/>
      </c>
      <c r="AC101" s="14">
        <v>9.4700000000000806</v>
      </c>
      <c r="AD101" s="14" t="str">
        <f>IFERROR(VLOOKUP(AC101,'CRUCE OPORTUNIDADES'!$C$10:$D$113,2,FALSE),"")</f>
        <v/>
      </c>
      <c r="AE101" s="14">
        <v>10.4700000000001</v>
      </c>
      <c r="AF101" s="14" t="str">
        <f>IFERROR(VLOOKUP(AE101,'CRUCE OPORTUNIDADES'!$C$10:$D$113,2,FALSE),"")</f>
        <v/>
      </c>
      <c r="AG101" s="14">
        <v>11.4700000000001</v>
      </c>
      <c r="AH101" s="14" t="str">
        <f>IFERROR(VLOOKUP(AG101,'CRUCE OPORTUNIDADES'!$C$10:$D$113,2,FALSE),"")</f>
        <v/>
      </c>
      <c r="AI101" s="14">
        <v>12.4700000000001</v>
      </c>
      <c r="AJ101" s="14" t="str">
        <f>IFERROR(VLOOKUP(AI101,'CRUCE OPORTUNIDADES'!$C$10:$D$113,2,FALSE),"")</f>
        <v/>
      </c>
      <c r="AK101" s="14">
        <v>13.4700000000001</v>
      </c>
      <c r="AL101" s="14" t="str">
        <f>IFERROR(VLOOKUP(AK101,'CRUCE OPORTUNIDADES'!$C$10:$D$113,2,FALSE),"")</f>
        <v/>
      </c>
      <c r="AM101" s="14">
        <v>14.4700000000001</v>
      </c>
      <c r="AN101" s="14" t="str">
        <f>IFERROR(VLOOKUP(AM101,'CRUCE OPORTUNIDADES'!$C$10:$D$113,2,FALSE),"")</f>
        <v/>
      </c>
      <c r="AO101" s="14">
        <v>15.4700000000001</v>
      </c>
      <c r="AP101" s="14" t="str">
        <f>IFERROR(VLOOKUP(AO101,'CRUCE OPORTUNIDADES'!$C$10:$D$113,2,FALSE),"")</f>
        <v/>
      </c>
      <c r="AQ101" s="14">
        <v>16.470000000000098</v>
      </c>
      <c r="AR101" s="14" t="str">
        <f>IFERROR(VLOOKUP(AQ101,'CRUCE OPORTUNIDADES'!$C$10:$D$113,2,FALSE),"")</f>
        <v/>
      </c>
      <c r="AS101" s="14">
        <v>17.470000000000201</v>
      </c>
      <c r="AT101" s="14" t="str">
        <f>IFERROR(VLOOKUP(AS101,'CRUCE OPORTUNIDADES'!$C$10:$D$113,2,FALSE),"")</f>
        <v/>
      </c>
      <c r="AU101" s="14">
        <v>18.470000000000201</v>
      </c>
      <c r="AV101" s="14" t="str">
        <f>IFERROR(VLOOKUP(AU101,'CRUCE OPORTUNIDADES'!$C$10:$D$113,2,FALSE),"")</f>
        <v/>
      </c>
      <c r="AW101" s="14">
        <v>19.470000000000201</v>
      </c>
      <c r="AX101" s="14" t="str">
        <f>IFERROR(VLOOKUP(AW101,'CRUCE OPORTUNIDADES'!$C$10:$D$113,2,FALSE),"")</f>
        <v/>
      </c>
      <c r="AY101" s="14">
        <v>20.470000000000201</v>
      </c>
      <c r="AZ101" s="14" t="str">
        <f>IFERROR(VLOOKUP(AY101,'CRUCE OPORTUNIDADES'!$C$10:$D$113,2,FALSE),"")</f>
        <v/>
      </c>
      <c r="BA101" s="14">
        <v>21.470000000000201</v>
      </c>
      <c r="BB101" s="14" t="str">
        <f>IFERROR(VLOOKUP(BA101,'CRUCE OPORTUNIDADES'!$C$10:$D$113,2,FALSE),"")</f>
        <v/>
      </c>
      <c r="BC101" s="14">
        <v>22.470000000000201</v>
      </c>
      <c r="BD101" s="14" t="str">
        <f>IFERROR(VLOOKUP(BC101,'CRUCE OPORTUNIDADES'!$C$10:$D$113,2,FALSE),"")</f>
        <v/>
      </c>
      <c r="BE101" s="14">
        <v>23.470000000000201</v>
      </c>
      <c r="BF101" s="14" t="str">
        <f>IFERROR(VLOOKUP(BE101,'CRUCE OPORTUNIDADES'!$C$10:$D$113,2,FALSE),"")</f>
        <v/>
      </c>
      <c r="BG101" s="14">
        <v>24.470000000000201</v>
      </c>
      <c r="BH101" s="14" t="str">
        <f>IFERROR(VLOOKUP(BG101,'CRUCE OPORTUNIDADES'!$C$10:$D$113,2,FALSE),"")</f>
        <v/>
      </c>
      <c r="BI101" s="14">
        <v>25.470000000000201</v>
      </c>
      <c r="BJ101" s="14" t="str">
        <f>IFERROR(VLOOKUP(BI101,'CRUCE OPORTUNIDADES'!$C$10:$D$113,2,FALSE),"")</f>
        <v/>
      </c>
    </row>
    <row r="102" spans="13:62" x14ac:dyDescent="0.3">
      <c r="N102" s="14" t="str">
        <f>IF(N103&lt;&gt;""," -O","")</f>
        <v/>
      </c>
      <c r="P102" s="14" t="str">
        <f>IF(P103&lt;&gt;""," -O","")</f>
        <v/>
      </c>
      <c r="R102" s="14" t="str">
        <f>IF(R103&lt;&gt;""," -O","")</f>
        <v/>
      </c>
      <c r="T102" s="14" t="str">
        <f>IF(T103&lt;&gt;""," -O","")</f>
        <v/>
      </c>
      <c r="V102" s="14" t="str">
        <f>IF(V103&lt;&gt;""," -O","")</f>
        <v/>
      </c>
      <c r="X102" s="14" t="str">
        <f>IF(X103&lt;&gt;""," -O","")</f>
        <v/>
      </c>
      <c r="Z102" s="14" t="str">
        <f>IF(Z103&lt;&gt;""," -O","")</f>
        <v/>
      </c>
      <c r="AB102" s="14" t="str">
        <f>IF(AB103&lt;&gt;""," -O","")</f>
        <v/>
      </c>
      <c r="AD102" s="14" t="str">
        <f>IF(AD103&lt;&gt;""," -O","")</f>
        <v/>
      </c>
      <c r="AF102" s="14" t="str">
        <f>IF(AF103&lt;&gt;""," -O","")</f>
        <v/>
      </c>
      <c r="AH102" s="14" t="str">
        <f>IF(AH103&lt;&gt;""," -O","")</f>
        <v/>
      </c>
      <c r="AJ102" s="14" t="str">
        <f>IF(AJ103&lt;&gt;""," -O","")</f>
        <v/>
      </c>
      <c r="AL102" s="14" t="str">
        <f>IF(AL103&lt;&gt;""," -O","")</f>
        <v/>
      </c>
      <c r="AN102" s="14" t="str">
        <f>IF(AN103&lt;&gt;""," -O","")</f>
        <v/>
      </c>
      <c r="AP102" s="14" t="str">
        <f>IF(AP103&lt;&gt;""," -O","")</f>
        <v/>
      </c>
      <c r="AR102" s="14" t="str">
        <f>IF(AR103&lt;&gt;""," -O","")</f>
        <v/>
      </c>
      <c r="AT102" s="14" t="str">
        <f>IF(AT103&lt;&gt;""," -O","")</f>
        <v/>
      </c>
      <c r="AV102" s="14" t="str">
        <f>IF(AV103&lt;&gt;""," -O","")</f>
        <v/>
      </c>
      <c r="AX102" s="14" t="str">
        <f>IF(AX103&lt;&gt;""," -O","")</f>
        <v/>
      </c>
      <c r="AZ102" s="14" t="str">
        <f>IF(AZ103&lt;&gt;""," -O","")</f>
        <v/>
      </c>
      <c r="BB102" s="14" t="str">
        <f>IF(BB103&lt;&gt;""," -O","")</f>
        <v/>
      </c>
      <c r="BD102" s="14" t="str">
        <f>IF(BD103&lt;&gt;""," -O","")</f>
        <v/>
      </c>
      <c r="BF102" s="14" t="str">
        <f>IF(BF103&lt;&gt;""," -O","")</f>
        <v/>
      </c>
      <c r="BH102" s="14" t="str">
        <f>IF(BH103&lt;&gt;""," -O","")</f>
        <v/>
      </c>
      <c r="BJ102" s="14" t="str">
        <f>IF(BJ103&lt;&gt;""," -O","")</f>
        <v/>
      </c>
    </row>
    <row r="103" spans="13:62" x14ac:dyDescent="0.3">
      <c r="M103" s="14">
        <v>1.48</v>
      </c>
      <c r="N103" s="14" t="str">
        <f>IFERROR(VLOOKUP(M103,'CRUCE OPORTUNIDADES'!$C$10:$D$113,2,FALSE),"")</f>
        <v/>
      </c>
      <c r="O103" s="14">
        <v>2.4800000000000102</v>
      </c>
      <c r="P103" s="14" t="str">
        <f>IFERROR(VLOOKUP(O103,'CRUCE OPORTUNIDADES'!$C$10:$D$113,2,FALSE),"")</f>
        <v/>
      </c>
      <c r="Q103" s="14">
        <v>3.48000000000002</v>
      </c>
      <c r="R103" s="14" t="str">
        <f>IFERROR(VLOOKUP(Q103,'CRUCE OPORTUNIDADES'!$C$10:$D$113,2,FALSE),"")</f>
        <v/>
      </c>
      <c r="S103" s="14">
        <v>4.4800000000000297</v>
      </c>
      <c r="T103" s="14" t="str">
        <f>IFERROR(VLOOKUP(S103,'CRUCE OPORTUNIDADES'!$C$10:$D$113,2,FALSE),"")</f>
        <v/>
      </c>
      <c r="U103" s="14">
        <v>5.4800000000000404</v>
      </c>
      <c r="V103" s="14" t="str">
        <f>IFERROR(VLOOKUP(U103,'CRUCE OPORTUNIDADES'!$C$10:$D$113,2,FALSE),"")</f>
        <v/>
      </c>
      <c r="W103" s="14">
        <v>6.4800000000000502</v>
      </c>
      <c r="X103" s="14" t="str">
        <f>IFERROR(VLOOKUP(W103,'CRUCE OPORTUNIDADES'!$C$10:$D$113,2,FALSE),"")</f>
        <v/>
      </c>
      <c r="Y103" s="14">
        <v>7.4800000000000599</v>
      </c>
      <c r="Z103" s="14" t="str">
        <f>IFERROR(VLOOKUP(Y103,'CRUCE OPORTUNIDADES'!$C$10:$D$113,2,FALSE),"")</f>
        <v/>
      </c>
      <c r="AA103" s="14">
        <v>8.4800000000000697</v>
      </c>
      <c r="AB103" s="14" t="str">
        <f>IFERROR(VLOOKUP(AA103,'CRUCE OPORTUNIDADES'!$C$10:$D$113,2,FALSE),"")</f>
        <v/>
      </c>
      <c r="AC103" s="14">
        <v>9.4800000000000804</v>
      </c>
      <c r="AD103" s="14" t="str">
        <f>IFERROR(VLOOKUP(AC103,'CRUCE OPORTUNIDADES'!$C$10:$D$113,2,FALSE),"")</f>
        <v/>
      </c>
      <c r="AE103" s="14">
        <v>10.4800000000001</v>
      </c>
      <c r="AF103" s="14" t="str">
        <f>IFERROR(VLOOKUP(AE103,'CRUCE OPORTUNIDADES'!$C$10:$D$113,2,FALSE),"")</f>
        <v/>
      </c>
      <c r="AG103" s="14">
        <v>11.4800000000001</v>
      </c>
      <c r="AH103" s="14" t="str">
        <f>IFERROR(VLOOKUP(AG103,'CRUCE OPORTUNIDADES'!$C$10:$D$113,2,FALSE),"")</f>
        <v/>
      </c>
      <c r="AI103" s="14">
        <v>12.4800000000001</v>
      </c>
      <c r="AJ103" s="14" t="str">
        <f>IFERROR(VLOOKUP(AI103,'CRUCE OPORTUNIDADES'!$C$10:$D$113,2,FALSE),"")</f>
        <v/>
      </c>
      <c r="AK103" s="14">
        <v>13.4800000000001</v>
      </c>
      <c r="AL103" s="14" t="str">
        <f>IFERROR(VLOOKUP(AK103,'CRUCE OPORTUNIDADES'!$C$10:$D$113,2,FALSE),"")</f>
        <v/>
      </c>
      <c r="AM103" s="14">
        <v>14.4800000000001</v>
      </c>
      <c r="AN103" s="14" t="str">
        <f>IFERROR(VLOOKUP(AM103,'CRUCE OPORTUNIDADES'!$C$10:$D$113,2,FALSE),"")</f>
        <v/>
      </c>
      <c r="AO103" s="14">
        <v>15.4800000000001</v>
      </c>
      <c r="AP103" s="14" t="str">
        <f>IFERROR(VLOOKUP(AO103,'CRUCE OPORTUNIDADES'!$C$10:$D$113,2,FALSE),"")</f>
        <v/>
      </c>
      <c r="AQ103" s="14">
        <v>16.480000000000199</v>
      </c>
      <c r="AR103" s="14" t="str">
        <f>IFERROR(VLOOKUP(AQ103,'CRUCE OPORTUNIDADES'!$C$10:$D$113,2,FALSE),"")</f>
        <v/>
      </c>
      <c r="AS103" s="14">
        <v>17.480000000000199</v>
      </c>
      <c r="AT103" s="14" t="str">
        <f>IFERROR(VLOOKUP(AS103,'CRUCE OPORTUNIDADES'!$C$10:$D$113,2,FALSE),"")</f>
        <v/>
      </c>
      <c r="AU103" s="14">
        <v>18.480000000000199</v>
      </c>
      <c r="AV103" s="14" t="str">
        <f>IFERROR(VLOOKUP(AU103,'CRUCE OPORTUNIDADES'!$C$10:$D$113,2,FALSE),"")</f>
        <v/>
      </c>
      <c r="AW103" s="14">
        <v>19.480000000000199</v>
      </c>
      <c r="AX103" s="14" t="str">
        <f>IFERROR(VLOOKUP(AW103,'CRUCE OPORTUNIDADES'!$C$10:$D$113,2,FALSE),"")</f>
        <v/>
      </c>
      <c r="AY103" s="14">
        <v>20.480000000000199</v>
      </c>
      <c r="AZ103" s="14" t="str">
        <f>IFERROR(VLOOKUP(AY103,'CRUCE OPORTUNIDADES'!$C$10:$D$113,2,FALSE),"")</f>
        <v/>
      </c>
      <c r="BA103" s="14">
        <v>21.480000000000199</v>
      </c>
      <c r="BB103" s="14" t="str">
        <f>IFERROR(VLOOKUP(BA103,'CRUCE OPORTUNIDADES'!$C$10:$D$113,2,FALSE),"")</f>
        <v/>
      </c>
      <c r="BC103" s="14">
        <v>22.480000000000199</v>
      </c>
      <c r="BD103" s="14" t="str">
        <f>IFERROR(VLOOKUP(BC103,'CRUCE OPORTUNIDADES'!$C$10:$D$113,2,FALSE),"")</f>
        <v/>
      </c>
      <c r="BE103" s="14">
        <v>23.480000000000199</v>
      </c>
      <c r="BF103" s="14" t="str">
        <f>IFERROR(VLOOKUP(BE103,'CRUCE OPORTUNIDADES'!$C$10:$D$113,2,FALSE),"")</f>
        <v/>
      </c>
      <c r="BG103" s="14">
        <v>24.480000000000199</v>
      </c>
      <c r="BH103" s="14" t="str">
        <f>IFERROR(VLOOKUP(BG103,'CRUCE OPORTUNIDADES'!$C$10:$D$113,2,FALSE),"")</f>
        <v/>
      </c>
      <c r="BI103" s="14">
        <v>25.480000000000199</v>
      </c>
      <c r="BJ103" s="14" t="str">
        <f>IFERROR(VLOOKUP(BI103,'CRUCE OPORTUNIDADES'!$C$10:$D$113,2,FALSE),"")</f>
        <v/>
      </c>
    </row>
    <row r="104" spans="13:62" x14ac:dyDescent="0.3">
      <c r="N104" s="14" t="str">
        <f>IF(N105&lt;&gt;""," -O","")</f>
        <v/>
      </c>
      <c r="P104" s="14" t="str">
        <f>IF(P105&lt;&gt;""," -O","")</f>
        <v/>
      </c>
      <c r="R104" s="14" t="str">
        <f>IF(R105&lt;&gt;""," -O","")</f>
        <v/>
      </c>
      <c r="T104" s="14" t="str">
        <f>IF(T105&lt;&gt;""," -O","")</f>
        <v/>
      </c>
      <c r="V104" s="14" t="str">
        <f>IF(V105&lt;&gt;""," -O","")</f>
        <v/>
      </c>
      <c r="X104" s="14" t="str">
        <f>IF(X105&lt;&gt;""," -O","")</f>
        <v/>
      </c>
      <c r="Z104" s="14" t="str">
        <f>IF(Z105&lt;&gt;""," -O","")</f>
        <v/>
      </c>
      <c r="AB104" s="14" t="str">
        <f>IF(AB105&lt;&gt;""," -O","")</f>
        <v/>
      </c>
      <c r="AD104" s="14" t="str">
        <f>IF(AD105&lt;&gt;""," -O","")</f>
        <v/>
      </c>
      <c r="AF104" s="14" t="str">
        <f>IF(AF105&lt;&gt;""," -O","")</f>
        <v/>
      </c>
      <c r="AH104" s="14" t="str">
        <f>IF(AH105&lt;&gt;""," -O","")</f>
        <v/>
      </c>
      <c r="AJ104" s="14" t="str">
        <f>IF(AJ105&lt;&gt;""," -O","")</f>
        <v/>
      </c>
      <c r="AL104" s="14" t="str">
        <f>IF(AL105&lt;&gt;""," -O","")</f>
        <v/>
      </c>
      <c r="AN104" s="14" t="str">
        <f>IF(AN105&lt;&gt;""," -O","")</f>
        <v/>
      </c>
      <c r="AP104" s="14" t="str">
        <f>IF(AP105&lt;&gt;""," -O","")</f>
        <v/>
      </c>
      <c r="AR104" s="14" t="str">
        <f>IF(AR105&lt;&gt;""," -O","")</f>
        <v/>
      </c>
      <c r="AT104" s="14" t="str">
        <f>IF(AT105&lt;&gt;""," -O","")</f>
        <v/>
      </c>
      <c r="AV104" s="14" t="str">
        <f>IF(AV105&lt;&gt;""," -O","")</f>
        <v/>
      </c>
      <c r="AX104" s="14" t="str">
        <f>IF(AX105&lt;&gt;""," -O","")</f>
        <v/>
      </c>
      <c r="AZ104" s="14" t="str">
        <f>IF(AZ105&lt;&gt;""," -O","")</f>
        <v/>
      </c>
      <c r="BB104" s="14" t="str">
        <f>IF(BB105&lt;&gt;""," -O","")</f>
        <v/>
      </c>
      <c r="BD104" s="14" t="str">
        <f>IF(BD105&lt;&gt;""," -O","")</f>
        <v/>
      </c>
      <c r="BF104" s="14" t="str">
        <f>IF(BF105&lt;&gt;""," -O","")</f>
        <v/>
      </c>
      <c r="BH104" s="14" t="str">
        <f>IF(BH105&lt;&gt;""," -O","")</f>
        <v/>
      </c>
      <c r="BJ104" s="14" t="str">
        <f>IF(BJ105&lt;&gt;""," -O","")</f>
        <v/>
      </c>
    </row>
    <row r="105" spans="13:62" x14ac:dyDescent="0.3">
      <c r="M105" s="14">
        <v>1.49</v>
      </c>
      <c r="N105" s="14" t="str">
        <f>IFERROR(VLOOKUP(M105,'CRUCE OPORTUNIDADES'!$C$10:$D$113,2,FALSE),"")</f>
        <v/>
      </c>
      <c r="O105" s="14">
        <v>2.49000000000001</v>
      </c>
      <c r="P105" s="14" t="str">
        <f>IFERROR(VLOOKUP(O105,'CRUCE OPORTUNIDADES'!$C$10:$D$113,2,FALSE),"")</f>
        <v/>
      </c>
      <c r="Q105" s="14">
        <v>3.4900000000000202</v>
      </c>
      <c r="R105" s="14" t="str">
        <f>IFERROR(VLOOKUP(Q105,'CRUCE OPORTUNIDADES'!$C$10:$D$113,2,FALSE),"")</f>
        <v/>
      </c>
      <c r="S105" s="14">
        <v>4.4900000000000304</v>
      </c>
      <c r="T105" s="14" t="str">
        <f>IFERROR(VLOOKUP(S105,'CRUCE OPORTUNIDADES'!$C$10:$D$113,2,FALSE),"")</f>
        <v/>
      </c>
      <c r="U105" s="14">
        <v>5.4900000000000402</v>
      </c>
      <c r="V105" s="14" t="str">
        <f>IFERROR(VLOOKUP(U105,'CRUCE OPORTUNIDADES'!$C$10:$D$113,2,FALSE),"")</f>
        <v/>
      </c>
      <c r="W105" s="14">
        <v>6.49000000000005</v>
      </c>
      <c r="X105" s="14" t="str">
        <f>IFERROR(VLOOKUP(W105,'CRUCE OPORTUNIDADES'!$C$10:$D$113,2,FALSE),"")</f>
        <v/>
      </c>
      <c r="Y105" s="14">
        <v>7.4900000000000597</v>
      </c>
      <c r="Z105" s="14" t="str">
        <f>IFERROR(VLOOKUP(Y105,'CRUCE OPORTUNIDADES'!$C$10:$D$113,2,FALSE),"")</f>
        <v/>
      </c>
      <c r="AA105" s="14">
        <v>8.4900000000000695</v>
      </c>
      <c r="AB105" s="14" t="str">
        <f>IFERROR(VLOOKUP(AA105,'CRUCE OPORTUNIDADES'!$C$10:$D$113,2,FALSE),"")</f>
        <v/>
      </c>
      <c r="AC105" s="14">
        <v>9.4900000000000801</v>
      </c>
      <c r="AD105" s="14" t="str">
        <f>IFERROR(VLOOKUP(AC105,'CRUCE OPORTUNIDADES'!$C$10:$D$113,2,FALSE),"")</f>
        <v/>
      </c>
      <c r="AE105" s="14">
        <v>10.4900000000001</v>
      </c>
      <c r="AF105" s="14" t="str">
        <f>IFERROR(VLOOKUP(AE105,'CRUCE OPORTUNIDADES'!$C$10:$D$113,2,FALSE),"")</f>
        <v/>
      </c>
      <c r="AG105" s="14">
        <v>11.4900000000001</v>
      </c>
      <c r="AH105" s="14" t="str">
        <f>IFERROR(VLOOKUP(AG105,'CRUCE OPORTUNIDADES'!$C$10:$D$113,2,FALSE),"")</f>
        <v/>
      </c>
      <c r="AI105" s="14">
        <v>12.4900000000001</v>
      </c>
      <c r="AJ105" s="14" t="str">
        <f>IFERROR(VLOOKUP(AI105,'CRUCE OPORTUNIDADES'!$C$10:$D$113,2,FALSE),"")</f>
        <v/>
      </c>
      <c r="AK105" s="14">
        <v>13.4900000000001</v>
      </c>
      <c r="AL105" s="14" t="str">
        <f>IFERROR(VLOOKUP(AK105,'CRUCE OPORTUNIDADES'!$C$10:$D$113,2,FALSE),"")</f>
        <v/>
      </c>
      <c r="AM105" s="14">
        <v>14.4900000000001</v>
      </c>
      <c r="AN105" s="14" t="str">
        <f>IFERROR(VLOOKUP(AM105,'CRUCE OPORTUNIDADES'!$C$10:$D$113,2,FALSE),"")</f>
        <v/>
      </c>
      <c r="AO105" s="14">
        <v>15.4900000000001</v>
      </c>
      <c r="AP105" s="14" t="str">
        <f>IFERROR(VLOOKUP(AO105,'CRUCE OPORTUNIDADES'!$C$10:$D$113,2,FALSE),"")</f>
        <v/>
      </c>
      <c r="AQ105" s="14">
        <v>16.490000000000101</v>
      </c>
      <c r="AR105" s="14" t="str">
        <f>IFERROR(VLOOKUP(AQ105,'CRUCE OPORTUNIDADES'!$C$10:$D$113,2,FALSE),"")</f>
        <v/>
      </c>
      <c r="AS105" s="14">
        <v>17.490000000000201</v>
      </c>
      <c r="AT105" s="14" t="str">
        <f>IFERROR(VLOOKUP(AS105,'CRUCE OPORTUNIDADES'!$C$10:$D$113,2,FALSE),"")</f>
        <v/>
      </c>
      <c r="AU105" s="14">
        <v>18.490000000000201</v>
      </c>
      <c r="AV105" s="14" t="str">
        <f>IFERROR(VLOOKUP(AU105,'CRUCE OPORTUNIDADES'!$C$10:$D$113,2,FALSE),"")</f>
        <v/>
      </c>
      <c r="AW105" s="14">
        <v>19.490000000000201</v>
      </c>
      <c r="AX105" s="14" t="str">
        <f>IFERROR(VLOOKUP(AW105,'CRUCE OPORTUNIDADES'!$C$10:$D$113,2,FALSE),"")</f>
        <v/>
      </c>
      <c r="AY105" s="14">
        <v>20.490000000000201</v>
      </c>
      <c r="AZ105" s="14" t="str">
        <f>IFERROR(VLOOKUP(AY105,'CRUCE OPORTUNIDADES'!$C$10:$D$113,2,FALSE),"")</f>
        <v/>
      </c>
      <c r="BA105" s="14">
        <v>21.490000000000201</v>
      </c>
      <c r="BB105" s="14" t="str">
        <f>IFERROR(VLOOKUP(BA105,'CRUCE OPORTUNIDADES'!$C$10:$D$113,2,FALSE),"")</f>
        <v/>
      </c>
      <c r="BC105" s="14">
        <v>22.490000000000201</v>
      </c>
      <c r="BD105" s="14" t="str">
        <f>IFERROR(VLOOKUP(BC105,'CRUCE OPORTUNIDADES'!$C$10:$D$113,2,FALSE),"")</f>
        <v/>
      </c>
      <c r="BE105" s="14">
        <v>23.490000000000201</v>
      </c>
      <c r="BF105" s="14" t="str">
        <f>IFERROR(VLOOKUP(BE105,'CRUCE OPORTUNIDADES'!$C$10:$D$113,2,FALSE),"")</f>
        <v/>
      </c>
      <c r="BG105" s="14">
        <v>24.490000000000201</v>
      </c>
      <c r="BH105" s="14" t="str">
        <f>IFERROR(VLOOKUP(BG105,'CRUCE OPORTUNIDADES'!$C$10:$D$113,2,FALSE),"")</f>
        <v/>
      </c>
      <c r="BI105" s="14">
        <v>25.490000000000201</v>
      </c>
      <c r="BJ105" s="14" t="str">
        <f>IFERROR(VLOOKUP(BI105,'CRUCE OPORTUNIDADES'!$C$10:$D$113,2,FALSE),"")</f>
        <v/>
      </c>
    </row>
    <row r="106" spans="13:62" x14ac:dyDescent="0.3">
      <c r="N106" s="14" t="str">
        <f>IF(N107&lt;&gt;""," -O","")</f>
        <v/>
      </c>
      <c r="P106" s="14" t="str">
        <f>IF(P107&lt;&gt;""," -O","")</f>
        <v/>
      </c>
      <c r="R106" s="14" t="str">
        <f>IF(R107&lt;&gt;""," -O","")</f>
        <v/>
      </c>
      <c r="T106" s="14" t="str">
        <f>IF(T107&lt;&gt;""," -O","")</f>
        <v/>
      </c>
      <c r="V106" s="14" t="str">
        <f>IF(V107&lt;&gt;""," -O","")</f>
        <v/>
      </c>
      <c r="X106" s="14" t="str">
        <f>IF(X107&lt;&gt;""," -O","")</f>
        <v/>
      </c>
      <c r="Z106" s="14" t="str">
        <f>IF(Z107&lt;&gt;""," -O","")</f>
        <v/>
      </c>
      <c r="AB106" s="14" t="str">
        <f>IF(AB107&lt;&gt;""," -O","")</f>
        <v/>
      </c>
      <c r="AD106" s="14" t="str">
        <f>IF(AD107&lt;&gt;""," -O","")</f>
        <v/>
      </c>
      <c r="AF106" s="14" t="str">
        <f>IF(AF107&lt;&gt;""," -O","")</f>
        <v/>
      </c>
      <c r="AH106" s="14" t="str">
        <f>IF(AH107&lt;&gt;""," -O","")</f>
        <v/>
      </c>
      <c r="AJ106" s="14" t="str">
        <f>IF(AJ107&lt;&gt;""," -O","")</f>
        <v/>
      </c>
      <c r="AL106" s="14" t="str">
        <f>IF(AL107&lt;&gt;""," -O","")</f>
        <v/>
      </c>
      <c r="AN106" s="14" t="str">
        <f>IF(AN107&lt;&gt;""," -O","")</f>
        <v/>
      </c>
      <c r="AP106" s="14" t="str">
        <f>IF(AP107&lt;&gt;""," -O","")</f>
        <v/>
      </c>
      <c r="AR106" s="14" t="str">
        <f>IF(AR107&lt;&gt;""," -O","")</f>
        <v/>
      </c>
      <c r="AT106" s="14" t="str">
        <f>IF(AT107&lt;&gt;""," -O","")</f>
        <v/>
      </c>
      <c r="AV106" s="14" t="str">
        <f>IF(AV107&lt;&gt;""," -O","")</f>
        <v/>
      </c>
      <c r="AX106" s="14" t="str">
        <f>IF(AX107&lt;&gt;""," -O","")</f>
        <v/>
      </c>
      <c r="AZ106" s="14" t="str">
        <f>IF(AZ107&lt;&gt;""," -O","")</f>
        <v/>
      </c>
      <c r="BB106" s="14" t="str">
        <f>IF(BB107&lt;&gt;""," -O","")</f>
        <v/>
      </c>
      <c r="BD106" s="14" t="str">
        <f>IF(BD107&lt;&gt;""," -O","")</f>
        <v/>
      </c>
      <c r="BF106" s="14" t="str">
        <f>IF(BF107&lt;&gt;""," -O","")</f>
        <v/>
      </c>
      <c r="BH106" s="14" t="str">
        <f>IF(BH107&lt;&gt;""," -O","")</f>
        <v/>
      </c>
      <c r="BJ106" s="14" t="str">
        <f>IF(BJ107&lt;&gt;""," -O","")</f>
        <v/>
      </c>
    </row>
    <row r="107" spans="13:62" x14ac:dyDescent="0.3">
      <c r="M107" s="14">
        <v>1.5</v>
      </c>
      <c r="N107" s="14" t="str">
        <f>IFERROR(VLOOKUP(M107,'CRUCE OPORTUNIDADES'!$C$10:$D$113,2,FALSE),"")</f>
        <v/>
      </c>
      <c r="O107" s="14">
        <v>2.5000000000000102</v>
      </c>
      <c r="P107" s="14" t="str">
        <f>IFERROR(VLOOKUP(O107,'CRUCE OPORTUNIDADES'!$C$10:$D$113,2,FALSE),"")</f>
        <v/>
      </c>
      <c r="Q107" s="14">
        <v>3.50000000000002</v>
      </c>
      <c r="R107" s="14" t="str">
        <f>IFERROR(VLOOKUP(Q107,'CRUCE OPORTUNIDADES'!$C$10:$D$113,2,FALSE),"")</f>
        <v/>
      </c>
      <c r="S107" s="14">
        <v>4.5000000000000302</v>
      </c>
      <c r="T107" s="14" t="str">
        <f>IFERROR(VLOOKUP(S107,'CRUCE OPORTUNIDADES'!$C$10:$D$113,2,FALSE),"")</f>
        <v/>
      </c>
      <c r="U107" s="14">
        <v>5.50000000000004</v>
      </c>
      <c r="V107" s="14" t="str">
        <f>IFERROR(VLOOKUP(U107,'CRUCE OPORTUNIDADES'!$C$10:$D$113,2,FALSE),"")</f>
        <v/>
      </c>
      <c r="W107" s="14">
        <v>6.5000000000000497</v>
      </c>
      <c r="X107" s="14" t="str">
        <f>IFERROR(VLOOKUP(W107,'CRUCE OPORTUNIDADES'!$C$10:$D$113,2,FALSE),"")</f>
        <v/>
      </c>
      <c r="Y107" s="14">
        <v>7.5000000000000604</v>
      </c>
      <c r="Z107" s="14" t="str">
        <f>IFERROR(VLOOKUP(Y107,'CRUCE OPORTUNIDADES'!$C$10:$D$113,2,FALSE),"")</f>
        <v/>
      </c>
      <c r="AA107" s="14">
        <v>8.5000000000000693</v>
      </c>
      <c r="AB107" s="14" t="str">
        <f>IFERROR(VLOOKUP(AA107,'CRUCE OPORTUNIDADES'!$C$10:$D$113,2,FALSE),"")</f>
        <v/>
      </c>
      <c r="AC107" s="14">
        <v>9.5000000000000799</v>
      </c>
      <c r="AD107" s="14" t="str">
        <f>IFERROR(VLOOKUP(AC107,'CRUCE OPORTUNIDADES'!$C$10:$D$113,2,FALSE),"")</f>
        <v/>
      </c>
      <c r="AE107" s="14">
        <v>10.500000000000099</v>
      </c>
      <c r="AF107" s="14" t="str">
        <f>IFERROR(VLOOKUP(AE107,'CRUCE OPORTUNIDADES'!$C$10:$D$113,2,FALSE),"")</f>
        <v/>
      </c>
      <c r="AG107" s="14">
        <v>11.500000000000099</v>
      </c>
      <c r="AH107" s="14" t="str">
        <f>IFERROR(VLOOKUP(AG107,'CRUCE OPORTUNIDADES'!$C$10:$D$113,2,FALSE),"")</f>
        <v/>
      </c>
      <c r="AI107" s="14">
        <v>12.500000000000099</v>
      </c>
      <c r="AJ107" s="14" t="str">
        <f>IFERROR(VLOOKUP(AI107,'CRUCE OPORTUNIDADES'!$C$10:$D$113,2,FALSE),"")</f>
        <v/>
      </c>
      <c r="AK107" s="14">
        <v>13.500000000000099</v>
      </c>
      <c r="AL107" s="14" t="str">
        <f>IFERROR(VLOOKUP(AK107,'CRUCE OPORTUNIDADES'!$C$10:$D$113,2,FALSE),"")</f>
        <v/>
      </c>
      <c r="AM107" s="14">
        <v>14.500000000000099</v>
      </c>
      <c r="AN107" s="14" t="str">
        <f>IFERROR(VLOOKUP(AM107,'CRUCE OPORTUNIDADES'!$C$10:$D$113,2,FALSE),"")</f>
        <v/>
      </c>
      <c r="AO107" s="14">
        <v>15.500000000000099</v>
      </c>
      <c r="AP107" s="14" t="str">
        <f>IFERROR(VLOOKUP(AO107,'CRUCE OPORTUNIDADES'!$C$10:$D$113,2,FALSE),"")</f>
        <v/>
      </c>
      <c r="AQ107" s="14">
        <v>16.500000000000199</v>
      </c>
      <c r="AR107" s="14" t="str">
        <f>IFERROR(VLOOKUP(AQ107,'CRUCE OPORTUNIDADES'!$C$10:$D$113,2,FALSE),"")</f>
        <v/>
      </c>
      <c r="AS107" s="14">
        <v>17.500000000000199</v>
      </c>
      <c r="AT107" s="14" t="str">
        <f>IFERROR(VLOOKUP(AS107,'CRUCE OPORTUNIDADES'!$C$10:$D$113,2,FALSE),"")</f>
        <v/>
      </c>
      <c r="AU107" s="14">
        <v>18.500000000000199</v>
      </c>
      <c r="AV107" s="14" t="str">
        <f>IFERROR(VLOOKUP(AU107,'CRUCE OPORTUNIDADES'!$C$10:$D$113,2,FALSE),"")</f>
        <v/>
      </c>
      <c r="AW107" s="14">
        <v>19.500000000000199</v>
      </c>
      <c r="AX107" s="14" t="str">
        <f>IFERROR(VLOOKUP(AW107,'CRUCE OPORTUNIDADES'!$C$10:$D$113,2,FALSE),"")</f>
        <v/>
      </c>
      <c r="AY107" s="14">
        <v>20.500000000000199</v>
      </c>
      <c r="AZ107" s="14" t="str">
        <f>IFERROR(VLOOKUP(AY107,'CRUCE OPORTUNIDADES'!$C$10:$D$113,2,FALSE),"")</f>
        <v/>
      </c>
      <c r="BA107" s="14">
        <v>21.500000000000199</v>
      </c>
      <c r="BB107" s="14" t="str">
        <f>IFERROR(VLOOKUP(BA107,'CRUCE OPORTUNIDADES'!$C$10:$D$113,2,FALSE),"")</f>
        <v/>
      </c>
      <c r="BC107" s="14">
        <v>22.500000000000199</v>
      </c>
      <c r="BD107" s="14" t="str">
        <f>IFERROR(VLOOKUP(BC107,'CRUCE OPORTUNIDADES'!$C$10:$D$113,2,FALSE),"")</f>
        <v/>
      </c>
      <c r="BE107" s="14">
        <v>23.500000000000199</v>
      </c>
      <c r="BF107" s="14" t="str">
        <f>IFERROR(VLOOKUP(BE107,'CRUCE OPORTUNIDADES'!$C$10:$D$113,2,FALSE),"")</f>
        <v/>
      </c>
      <c r="BG107" s="14">
        <v>24.500000000000199</v>
      </c>
      <c r="BH107" s="14" t="str">
        <f>IFERROR(VLOOKUP(BG107,'CRUCE OPORTUNIDADES'!$C$10:$D$113,2,FALSE),"")</f>
        <v/>
      </c>
      <c r="BI107" s="14">
        <v>25.500000000000199</v>
      </c>
      <c r="BJ107" s="14" t="str">
        <f>IFERROR(VLOOKUP(BI107,'CRUCE OPORTUNIDADES'!$C$10:$D$113,2,FALSE),"")</f>
        <v/>
      </c>
    </row>
    <row r="108" spans="13:62" x14ac:dyDescent="0.3">
      <c r="N108" s="14" t="str">
        <f>IF(N109&lt;&gt;""," -O","")</f>
        <v/>
      </c>
      <c r="P108" s="14" t="str">
        <f>IF(P109&lt;&gt;""," -O","")</f>
        <v/>
      </c>
      <c r="R108" s="14" t="str">
        <f>IF(R109&lt;&gt;""," -O","")</f>
        <v/>
      </c>
      <c r="T108" s="14" t="str">
        <f>IF(T109&lt;&gt;""," -O","")</f>
        <v/>
      </c>
      <c r="V108" s="14" t="str">
        <f>IF(V109&lt;&gt;""," -O","")</f>
        <v/>
      </c>
      <c r="X108" s="14" t="str">
        <f>IF(X109&lt;&gt;""," -O","")</f>
        <v/>
      </c>
      <c r="Z108" s="14" t="str">
        <f>IF(Z109&lt;&gt;""," -O","")</f>
        <v/>
      </c>
      <c r="AB108" s="14" t="str">
        <f>IF(AB109&lt;&gt;""," -O","")</f>
        <v/>
      </c>
      <c r="AD108" s="14" t="str">
        <f>IF(AD109&lt;&gt;""," -O","")</f>
        <v/>
      </c>
      <c r="AF108" s="14" t="str">
        <f>IF(AF109&lt;&gt;""," -O","")</f>
        <v/>
      </c>
      <c r="AH108" s="14" t="str">
        <f>IF(AH109&lt;&gt;""," -O","")</f>
        <v/>
      </c>
      <c r="AJ108" s="14" t="str">
        <f>IF(AJ109&lt;&gt;""," -O","")</f>
        <v/>
      </c>
      <c r="AL108" s="14" t="str">
        <f>IF(AL109&lt;&gt;""," -O","")</f>
        <v/>
      </c>
      <c r="AN108" s="14" t="str">
        <f>IF(AN109&lt;&gt;""," -O","")</f>
        <v/>
      </c>
      <c r="AP108" s="14" t="str">
        <f>IF(AP109&lt;&gt;""," -O","")</f>
        <v/>
      </c>
      <c r="AR108" s="14" t="str">
        <f>IF(AR109&lt;&gt;""," -O","")</f>
        <v/>
      </c>
      <c r="AT108" s="14" t="str">
        <f>IF(AT109&lt;&gt;""," -O","")</f>
        <v/>
      </c>
      <c r="AV108" s="14" t="str">
        <f>IF(AV109&lt;&gt;""," -O","")</f>
        <v/>
      </c>
      <c r="AX108" s="14" t="str">
        <f>IF(AX109&lt;&gt;""," -O","")</f>
        <v/>
      </c>
      <c r="AZ108" s="14" t="str">
        <f>IF(AZ109&lt;&gt;""," -O","")</f>
        <v/>
      </c>
      <c r="BB108" s="14" t="str">
        <f>IF(BB109&lt;&gt;""," -O","")</f>
        <v/>
      </c>
      <c r="BD108" s="14" t="str">
        <f>IF(BD109&lt;&gt;""," -O","")</f>
        <v/>
      </c>
      <c r="BF108" s="14" t="str">
        <f>IF(BF109&lt;&gt;""," -O","")</f>
        <v/>
      </c>
      <c r="BH108" s="14" t="str">
        <f>IF(BH109&lt;&gt;""," -O","")</f>
        <v/>
      </c>
      <c r="BJ108" s="14" t="str">
        <f>IF(BJ109&lt;&gt;""," -O","")</f>
        <v/>
      </c>
    </row>
    <row r="109" spans="13:62" x14ac:dyDescent="0.3">
      <c r="M109" s="14">
        <v>1.51</v>
      </c>
      <c r="N109" s="14" t="str">
        <f>IFERROR(VLOOKUP(M109,'CRUCE OPORTUNIDADES'!$C$10:$D$113,2,FALSE),"")</f>
        <v/>
      </c>
      <c r="O109" s="14">
        <v>2.51000000000001</v>
      </c>
      <c r="P109" s="14" t="str">
        <f>IFERROR(VLOOKUP(O109,'CRUCE OPORTUNIDADES'!$C$10:$D$113,2,FALSE),"")</f>
        <v/>
      </c>
      <c r="Q109" s="14">
        <v>3.5100000000000202</v>
      </c>
      <c r="R109" s="14" t="str">
        <f>IFERROR(VLOOKUP(Q109,'CRUCE OPORTUNIDADES'!$C$10:$D$113,2,FALSE),"")</f>
        <v/>
      </c>
      <c r="S109" s="14">
        <v>4.51000000000003</v>
      </c>
      <c r="T109" s="14" t="str">
        <f>IFERROR(VLOOKUP(S109,'CRUCE OPORTUNIDADES'!$C$10:$D$113,2,FALSE),"")</f>
        <v/>
      </c>
      <c r="U109" s="14">
        <v>5.5100000000000398</v>
      </c>
      <c r="V109" s="14" t="str">
        <f>IFERROR(VLOOKUP(U109,'CRUCE OPORTUNIDADES'!$C$10:$D$113,2,FALSE),"")</f>
        <v/>
      </c>
      <c r="W109" s="14">
        <v>6.5100000000000504</v>
      </c>
      <c r="X109" s="14" t="str">
        <f>IFERROR(VLOOKUP(W109,'CRUCE OPORTUNIDADES'!$C$10:$D$113,2,FALSE),"")</f>
        <v/>
      </c>
      <c r="Y109" s="14">
        <v>7.5100000000000602</v>
      </c>
      <c r="Z109" s="14" t="str">
        <f>IFERROR(VLOOKUP(Y109,'CRUCE OPORTUNIDADES'!$C$10:$D$113,2,FALSE),"")</f>
        <v/>
      </c>
      <c r="AA109" s="14">
        <v>8.5100000000000708</v>
      </c>
      <c r="AB109" s="14" t="str">
        <f>IFERROR(VLOOKUP(AA109,'CRUCE OPORTUNIDADES'!$C$10:$D$113,2,FALSE),"")</f>
        <v/>
      </c>
      <c r="AC109" s="14">
        <v>9.5100000000000797</v>
      </c>
      <c r="AD109" s="14" t="str">
        <f>IFERROR(VLOOKUP(AC109,'CRUCE OPORTUNIDADES'!$C$10:$D$113,2,FALSE),"")</f>
        <v/>
      </c>
      <c r="AE109" s="14">
        <v>10.510000000000099</v>
      </c>
      <c r="AF109" s="14" t="str">
        <f>IFERROR(VLOOKUP(AE109,'CRUCE OPORTUNIDADES'!$C$10:$D$113,2,FALSE),"")</f>
        <v/>
      </c>
      <c r="AG109" s="14">
        <v>11.510000000000099</v>
      </c>
      <c r="AH109" s="14" t="str">
        <f>IFERROR(VLOOKUP(AG109,'CRUCE OPORTUNIDADES'!$C$10:$D$113,2,FALSE),"")</f>
        <v/>
      </c>
      <c r="AI109" s="14">
        <v>12.510000000000099</v>
      </c>
      <c r="AJ109" s="14" t="str">
        <f>IFERROR(VLOOKUP(AI109,'CRUCE OPORTUNIDADES'!$C$10:$D$113,2,FALSE),"")</f>
        <v/>
      </c>
      <c r="AK109" s="14">
        <v>13.510000000000099</v>
      </c>
      <c r="AL109" s="14" t="str">
        <f>IFERROR(VLOOKUP(AK109,'CRUCE OPORTUNIDADES'!$C$10:$D$113,2,FALSE),"")</f>
        <v/>
      </c>
      <c r="AM109" s="14">
        <v>14.510000000000099</v>
      </c>
      <c r="AN109" s="14" t="str">
        <f>IFERROR(VLOOKUP(AM109,'CRUCE OPORTUNIDADES'!$C$10:$D$113,2,FALSE),"")</f>
        <v/>
      </c>
      <c r="AO109" s="14">
        <v>15.510000000000099</v>
      </c>
      <c r="AP109" s="14" t="str">
        <f>IFERROR(VLOOKUP(AO109,'CRUCE OPORTUNIDADES'!$C$10:$D$113,2,FALSE),"")</f>
        <v/>
      </c>
      <c r="AQ109" s="14">
        <v>16.510000000000101</v>
      </c>
      <c r="AR109" s="14" t="str">
        <f>IFERROR(VLOOKUP(AQ109,'CRUCE OPORTUNIDADES'!$C$10:$D$113,2,FALSE),"")</f>
        <v/>
      </c>
      <c r="AS109" s="14">
        <v>17.510000000000201</v>
      </c>
      <c r="AT109" s="14" t="str">
        <f>IFERROR(VLOOKUP(AS109,'CRUCE OPORTUNIDADES'!$C$10:$D$113,2,FALSE),"")</f>
        <v/>
      </c>
      <c r="AU109" s="14">
        <v>18.510000000000201</v>
      </c>
      <c r="AV109" s="14" t="str">
        <f>IFERROR(VLOOKUP(AU109,'CRUCE OPORTUNIDADES'!$C$10:$D$113,2,FALSE),"")</f>
        <v/>
      </c>
      <c r="AW109" s="14">
        <v>19.510000000000201</v>
      </c>
      <c r="AX109" s="14" t="str">
        <f>IFERROR(VLOOKUP(AW109,'CRUCE OPORTUNIDADES'!$C$10:$D$113,2,FALSE),"")</f>
        <v/>
      </c>
      <c r="AY109" s="14">
        <v>20.510000000000201</v>
      </c>
      <c r="AZ109" s="14" t="str">
        <f>IFERROR(VLOOKUP(AY109,'CRUCE OPORTUNIDADES'!$C$10:$D$113,2,FALSE),"")</f>
        <v/>
      </c>
      <c r="BA109" s="14">
        <v>21.510000000000201</v>
      </c>
      <c r="BB109" s="14" t="str">
        <f>IFERROR(VLOOKUP(BA109,'CRUCE OPORTUNIDADES'!$C$10:$D$113,2,FALSE),"")</f>
        <v/>
      </c>
      <c r="BC109" s="14">
        <v>22.510000000000201</v>
      </c>
      <c r="BD109" s="14" t="str">
        <f>IFERROR(VLOOKUP(BC109,'CRUCE OPORTUNIDADES'!$C$10:$D$113,2,FALSE),"")</f>
        <v/>
      </c>
      <c r="BE109" s="14">
        <v>23.510000000000201</v>
      </c>
      <c r="BF109" s="14" t="str">
        <f>IFERROR(VLOOKUP(BE109,'CRUCE OPORTUNIDADES'!$C$10:$D$113,2,FALSE),"")</f>
        <v/>
      </c>
      <c r="BG109" s="14">
        <v>24.510000000000201</v>
      </c>
      <c r="BH109" s="14" t="str">
        <f>IFERROR(VLOOKUP(BG109,'CRUCE OPORTUNIDADES'!$C$10:$D$113,2,FALSE),"")</f>
        <v/>
      </c>
      <c r="BI109" s="14">
        <v>25.510000000000201</v>
      </c>
      <c r="BJ109" s="14" t="str">
        <f>IFERROR(VLOOKUP(BI109,'CRUCE OPORTUNIDADES'!$C$10:$D$113,2,FALSE),"")</f>
        <v/>
      </c>
    </row>
    <row r="110" spans="13:62" x14ac:dyDescent="0.3">
      <c r="N110" s="14" t="str">
        <f>IF(N111&lt;&gt;""," -O","")</f>
        <v/>
      </c>
      <c r="P110" s="14" t="str">
        <f>IF(P111&lt;&gt;""," -O","")</f>
        <v/>
      </c>
      <c r="R110" s="14" t="str">
        <f>IF(R111&lt;&gt;""," -O","")</f>
        <v/>
      </c>
      <c r="T110" s="14" t="str">
        <f>IF(T111&lt;&gt;""," -O","")</f>
        <v/>
      </c>
      <c r="V110" s="14" t="str">
        <f>IF(V111&lt;&gt;""," -O","")</f>
        <v/>
      </c>
      <c r="X110" s="14" t="str">
        <f>IF(X111&lt;&gt;""," -O","")</f>
        <v/>
      </c>
      <c r="Z110" s="14" t="str">
        <f>IF(Z111&lt;&gt;""," -O","")</f>
        <v/>
      </c>
      <c r="AB110" s="14" t="str">
        <f>IF(AB111&lt;&gt;""," -O","")</f>
        <v/>
      </c>
      <c r="AD110" s="14" t="str">
        <f>IF(AD111&lt;&gt;""," -O","")</f>
        <v/>
      </c>
      <c r="AF110" s="14" t="str">
        <f>IF(AF111&lt;&gt;""," -O","")</f>
        <v/>
      </c>
      <c r="AH110" s="14" t="str">
        <f>IF(AH111&lt;&gt;""," -O","")</f>
        <v/>
      </c>
      <c r="AJ110" s="14" t="str">
        <f>IF(AJ111&lt;&gt;""," -O","")</f>
        <v/>
      </c>
      <c r="AL110" s="14" t="str">
        <f>IF(AL111&lt;&gt;""," -O","")</f>
        <v/>
      </c>
      <c r="AN110" s="14" t="str">
        <f>IF(AN111&lt;&gt;""," -O","")</f>
        <v/>
      </c>
      <c r="AP110" s="14" t="str">
        <f>IF(AP111&lt;&gt;""," -O","")</f>
        <v/>
      </c>
      <c r="AR110" s="14" t="str">
        <f>IF(AR111&lt;&gt;""," -O","")</f>
        <v/>
      </c>
      <c r="AT110" s="14" t="str">
        <f>IF(AT111&lt;&gt;""," -O","")</f>
        <v/>
      </c>
      <c r="AV110" s="14" t="str">
        <f>IF(AV111&lt;&gt;""," -O","")</f>
        <v/>
      </c>
      <c r="AX110" s="14" t="str">
        <f>IF(AX111&lt;&gt;""," -O","")</f>
        <v/>
      </c>
      <c r="AZ110" s="14" t="str">
        <f>IF(AZ111&lt;&gt;""," -O","")</f>
        <v/>
      </c>
      <c r="BB110" s="14" t="str">
        <f>IF(BB111&lt;&gt;""," -O","")</f>
        <v/>
      </c>
      <c r="BD110" s="14" t="str">
        <f>IF(BD111&lt;&gt;""," -O","")</f>
        <v/>
      </c>
      <c r="BF110" s="14" t="str">
        <f>IF(BF111&lt;&gt;""," -O","")</f>
        <v/>
      </c>
      <c r="BH110" s="14" t="str">
        <f>IF(BH111&lt;&gt;""," -O","")</f>
        <v/>
      </c>
      <c r="BJ110" s="14" t="str">
        <f>IF(BJ111&lt;&gt;""," -O","")</f>
        <v/>
      </c>
    </row>
    <row r="111" spans="13:62" x14ac:dyDescent="0.3">
      <c r="M111" s="14">
        <v>1.52</v>
      </c>
      <c r="N111" s="14" t="str">
        <f>IFERROR(VLOOKUP(M111,'CRUCE OPORTUNIDADES'!$C$10:$D$113,2,FALSE),"")</f>
        <v/>
      </c>
      <c r="O111" s="14">
        <v>2.5200000000000098</v>
      </c>
      <c r="P111" s="14" t="str">
        <f>IFERROR(VLOOKUP(O111,'CRUCE OPORTUNIDADES'!$C$10:$D$113,2,FALSE),"")</f>
        <v/>
      </c>
      <c r="Q111" s="14">
        <v>3.52000000000002</v>
      </c>
      <c r="R111" s="14" t="str">
        <f>IFERROR(VLOOKUP(Q111,'CRUCE OPORTUNIDADES'!$C$10:$D$113,2,FALSE),"")</f>
        <v/>
      </c>
      <c r="S111" s="14">
        <v>4.5200000000000298</v>
      </c>
      <c r="T111" s="14" t="str">
        <f>IFERROR(VLOOKUP(S111,'CRUCE OPORTUNIDADES'!$C$10:$D$113,2,FALSE),"")</f>
        <v/>
      </c>
      <c r="U111" s="14">
        <v>5.5200000000000404</v>
      </c>
      <c r="V111" s="14" t="str">
        <f>IFERROR(VLOOKUP(U111,'CRUCE OPORTUNIDADES'!$C$10:$D$113,2,FALSE),"")</f>
        <v/>
      </c>
      <c r="W111" s="14">
        <v>6.5200000000000502</v>
      </c>
      <c r="X111" s="14" t="str">
        <f>IFERROR(VLOOKUP(W111,'CRUCE OPORTUNIDADES'!$C$10:$D$113,2,FALSE),"")</f>
        <v/>
      </c>
      <c r="Y111" s="14">
        <v>7.52000000000006</v>
      </c>
      <c r="Z111" s="14" t="str">
        <f>IFERROR(VLOOKUP(Y111,'CRUCE OPORTUNIDADES'!$C$10:$D$113,2,FALSE),"")</f>
        <v/>
      </c>
      <c r="AA111" s="14">
        <v>8.5200000000000706</v>
      </c>
      <c r="AB111" s="14" t="str">
        <f>IFERROR(VLOOKUP(AA111,'CRUCE OPORTUNIDADES'!$C$10:$D$113,2,FALSE),"")</f>
        <v/>
      </c>
      <c r="AC111" s="14">
        <v>9.5200000000000795</v>
      </c>
      <c r="AD111" s="14" t="str">
        <f>IFERROR(VLOOKUP(AC111,'CRUCE OPORTUNIDADES'!$C$10:$D$113,2,FALSE),"")</f>
        <v/>
      </c>
      <c r="AE111" s="14">
        <v>10.520000000000101</v>
      </c>
      <c r="AF111" s="14" t="str">
        <f>IFERROR(VLOOKUP(AE111,'CRUCE OPORTUNIDADES'!$C$10:$D$113,2,FALSE),"")</f>
        <v/>
      </c>
      <c r="AG111" s="14">
        <v>11.520000000000101</v>
      </c>
      <c r="AH111" s="14" t="str">
        <f>IFERROR(VLOOKUP(AG111,'CRUCE OPORTUNIDADES'!$C$10:$D$113,2,FALSE),"")</f>
        <v/>
      </c>
      <c r="AI111" s="14">
        <v>12.520000000000101</v>
      </c>
      <c r="AJ111" s="14" t="str">
        <f>IFERROR(VLOOKUP(AI111,'CRUCE OPORTUNIDADES'!$C$10:$D$113,2,FALSE),"")</f>
        <v/>
      </c>
      <c r="AK111" s="14">
        <v>13.520000000000101</v>
      </c>
      <c r="AL111" s="14" t="str">
        <f>IFERROR(VLOOKUP(AK111,'CRUCE OPORTUNIDADES'!$C$10:$D$113,2,FALSE),"")</f>
        <v/>
      </c>
      <c r="AM111" s="14">
        <v>14.520000000000101</v>
      </c>
      <c r="AN111" s="14" t="str">
        <f>IFERROR(VLOOKUP(AM111,'CRUCE OPORTUNIDADES'!$C$10:$D$113,2,FALSE),"")</f>
        <v/>
      </c>
      <c r="AO111" s="14">
        <v>15.520000000000101</v>
      </c>
      <c r="AP111" s="14" t="str">
        <f>IFERROR(VLOOKUP(AO111,'CRUCE OPORTUNIDADES'!$C$10:$D$113,2,FALSE),"")</f>
        <v/>
      </c>
      <c r="AQ111" s="14">
        <v>16.520000000000099</v>
      </c>
      <c r="AR111" s="14" t="str">
        <f>IFERROR(VLOOKUP(AQ111,'CRUCE OPORTUNIDADES'!$C$10:$D$113,2,FALSE),"")</f>
        <v/>
      </c>
      <c r="AS111" s="14">
        <v>17.520000000000199</v>
      </c>
      <c r="AT111" s="14" t="str">
        <f>IFERROR(VLOOKUP(AS111,'CRUCE OPORTUNIDADES'!$C$10:$D$113,2,FALSE),"")</f>
        <v/>
      </c>
      <c r="AU111" s="14">
        <v>18.520000000000199</v>
      </c>
      <c r="AV111" s="14" t="str">
        <f>IFERROR(VLOOKUP(AU111,'CRUCE OPORTUNIDADES'!$C$10:$D$113,2,FALSE),"")</f>
        <v/>
      </c>
      <c r="AW111" s="14">
        <v>19.520000000000199</v>
      </c>
      <c r="AX111" s="14" t="str">
        <f>IFERROR(VLOOKUP(AW111,'CRUCE OPORTUNIDADES'!$C$10:$D$113,2,FALSE),"")</f>
        <v/>
      </c>
      <c r="AY111" s="14">
        <v>20.520000000000199</v>
      </c>
      <c r="AZ111" s="14" t="str">
        <f>IFERROR(VLOOKUP(AY111,'CRUCE OPORTUNIDADES'!$C$10:$D$113,2,FALSE),"")</f>
        <v/>
      </c>
      <c r="BA111" s="14">
        <v>21.520000000000199</v>
      </c>
      <c r="BB111" s="14" t="str">
        <f>IFERROR(VLOOKUP(BA111,'CRUCE OPORTUNIDADES'!$C$10:$D$113,2,FALSE),"")</f>
        <v/>
      </c>
      <c r="BC111" s="14">
        <v>22.520000000000199</v>
      </c>
      <c r="BD111" s="14" t="str">
        <f>IFERROR(VLOOKUP(BC111,'CRUCE OPORTUNIDADES'!$C$10:$D$113,2,FALSE),"")</f>
        <v/>
      </c>
      <c r="BE111" s="14">
        <v>23.520000000000199</v>
      </c>
      <c r="BF111" s="14" t="str">
        <f>IFERROR(VLOOKUP(BE111,'CRUCE OPORTUNIDADES'!$C$10:$D$113,2,FALSE),"")</f>
        <v/>
      </c>
      <c r="BG111" s="14">
        <v>24.520000000000199</v>
      </c>
      <c r="BH111" s="14" t="str">
        <f>IFERROR(VLOOKUP(BG111,'CRUCE OPORTUNIDADES'!$C$10:$D$113,2,FALSE),"")</f>
        <v/>
      </c>
      <c r="BI111" s="14">
        <v>25.520000000000199</v>
      </c>
      <c r="BJ111" s="14" t="str">
        <f>IFERROR(VLOOKUP(BI111,'CRUCE OPORTUNIDADES'!$C$10:$D$113,2,FALSE),"")</f>
        <v/>
      </c>
    </row>
    <row r="112" spans="13:62" x14ac:dyDescent="0.3">
      <c r="N112" s="14" t="str">
        <f>IF(N113&lt;&gt;""," -O","")</f>
        <v/>
      </c>
      <c r="P112" s="14" t="str">
        <f>IF(P113&lt;&gt;""," -O","")</f>
        <v/>
      </c>
      <c r="R112" s="14" t="str">
        <f>IF(R113&lt;&gt;""," -O","")</f>
        <v/>
      </c>
      <c r="T112" s="14" t="str">
        <f>IF(T113&lt;&gt;""," -O","")</f>
        <v/>
      </c>
      <c r="V112" s="14" t="str">
        <f>IF(V113&lt;&gt;""," -O","")</f>
        <v/>
      </c>
      <c r="X112" s="14" t="str">
        <f>IF(X113&lt;&gt;""," -O","")</f>
        <v/>
      </c>
      <c r="Z112" s="14" t="str">
        <f>IF(Z113&lt;&gt;""," -O","")</f>
        <v/>
      </c>
      <c r="AB112" s="14" t="str">
        <f>IF(AB113&lt;&gt;""," -O","")</f>
        <v/>
      </c>
      <c r="AD112" s="14" t="str">
        <f>IF(AD113&lt;&gt;""," -O","")</f>
        <v/>
      </c>
      <c r="AF112" s="14" t="str">
        <f>IF(AF113&lt;&gt;""," -O","")</f>
        <v/>
      </c>
      <c r="AH112" s="14" t="str">
        <f>IF(AH113&lt;&gt;""," -O","")</f>
        <v/>
      </c>
      <c r="AJ112" s="14" t="str">
        <f>IF(AJ113&lt;&gt;""," -O","")</f>
        <v/>
      </c>
      <c r="AL112" s="14" t="str">
        <f>IF(AL113&lt;&gt;""," -O","")</f>
        <v/>
      </c>
      <c r="AN112" s="14" t="str">
        <f>IF(AN113&lt;&gt;""," -O","")</f>
        <v/>
      </c>
      <c r="AP112" s="14" t="str">
        <f>IF(AP113&lt;&gt;""," -O","")</f>
        <v/>
      </c>
      <c r="AR112" s="14" t="str">
        <f>IF(AR113&lt;&gt;""," -O","")</f>
        <v/>
      </c>
      <c r="AT112" s="14" t="str">
        <f>IF(AT113&lt;&gt;""," -O","")</f>
        <v/>
      </c>
      <c r="AV112" s="14" t="str">
        <f>IF(AV113&lt;&gt;""," -O","")</f>
        <v/>
      </c>
      <c r="AX112" s="14" t="str">
        <f>IF(AX113&lt;&gt;""," -O","")</f>
        <v/>
      </c>
      <c r="AZ112" s="14" t="str">
        <f>IF(AZ113&lt;&gt;""," -O","")</f>
        <v/>
      </c>
      <c r="BB112" s="14" t="str">
        <f>IF(BB113&lt;&gt;""," -O","")</f>
        <v/>
      </c>
      <c r="BD112" s="14" t="str">
        <f>IF(BD113&lt;&gt;""," -O","")</f>
        <v/>
      </c>
      <c r="BF112" s="14" t="str">
        <f>IF(BF113&lt;&gt;""," -O","")</f>
        <v/>
      </c>
      <c r="BH112" s="14" t="str">
        <f>IF(BH113&lt;&gt;""," -O","")</f>
        <v/>
      </c>
      <c r="BJ112" s="14" t="str">
        <f>IF(BJ113&lt;&gt;""," -O","")</f>
        <v/>
      </c>
    </row>
    <row r="113" spans="13:62" x14ac:dyDescent="0.3">
      <c r="M113" s="14">
        <v>1.53</v>
      </c>
      <c r="N113" s="14" t="str">
        <f>IFERROR(VLOOKUP(M113,'CRUCE OPORTUNIDADES'!$C$10:$D$113,2,FALSE),"")</f>
        <v/>
      </c>
      <c r="O113" s="14">
        <v>2.53000000000001</v>
      </c>
      <c r="P113" s="14" t="str">
        <f>IFERROR(VLOOKUP(O113,'CRUCE OPORTUNIDADES'!$C$10:$D$113,2,FALSE),"")</f>
        <v/>
      </c>
      <c r="Q113" s="14">
        <v>3.5300000000000198</v>
      </c>
      <c r="R113" s="14" t="str">
        <f>IFERROR(VLOOKUP(Q113,'CRUCE OPORTUNIDADES'!$C$10:$D$113,2,FALSE),"")</f>
        <v/>
      </c>
      <c r="S113" s="14">
        <v>4.5300000000000296</v>
      </c>
      <c r="T113" s="14" t="str">
        <f>IFERROR(VLOOKUP(S113,'CRUCE OPORTUNIDADES'!$C$10:$D$113,2,FALSE),"")</f>
        <v/>
      </c>
      <c r="U113" s="14">
        <v>5.5300000000000402</v>
      </c>
      <c r="V113" s="14" t="str">
        <f>IFERROR(VLOOKUP(U113,'CRUCE OPORTUNIDADES'!$C$10:$D$113,2,FALSE),"")</f>
        <v/>
      </c>
      <c r="W113" s="14">
        <v>6.53000000000005</v>
      </c>
      <c r="X113" s="14" t="str">
        <f>IFERROR(VLOOKUP(W113,'CRUCE OPORTUNIDADES'!$C$10:$D$113,2,FALSE),"")</f>
        <v/>
      </c>
      <c r="Y113" s="14">
        <v>7.5300000000000598</v>
      </c>
      <c r="Z113" s="14" t="str">
        <f>IFERROR(VLOOKUP(Y113,'CRUCE OPORTUNIDADES'!$C$10:$D$113,2,FALSE),"")</f>
        <v/>
      </c>
      <c r="AA113" s="14">
        <v>8.5300000000000704</v>
      </c>
      <c r="AB113" s="14" t="str">
        <f>IFERROR(VLOOKUP(AA113,'CRUCE OPORTUNIDADES'!$C$10:$D$113,2,FALSE),"")</f>
        <v/>
      </c>
      <c r="AC113" s="14">
        <v>9.5300000000000793</v>
      </c>
      <c r="AD113" s="14" t="str">
        <f>IFERROR(VLOOKUP(AC113,'CRUCE OPORTUNIDADES'!$C$10:$D$113,2,FALSE),"")</f>
        <v/>
      </c>
      <c r="AE113" s="14">
        <v>10.530000000000101</v>
      </c>
      <c r="AF113" s="14" t="str">
        <f>IFERROR(VLOOKUP(AE113,'CRUCE OPORTUNIDADES'!$C$10:$D$113,2,FALSE),"")</f>
        <v/>
      </c>
      <c r="AG113" s="14">
        <v>11.530000000000101</v>
      </c>
      <c r="AH113" s="14" t="str">
        <f>IFERROR(VLOOKUP(AG113,'CRUCE OPORTUNIDADES'!$C$10:$D$113,2,FALSE),"")</f>
        <v/>
      </c>
      <c r="AI113" s="14">
        <v>12.530000000000101</v>
      </c>
      <c r="AJ113" s="14" t="str">
        <f>IFERROR(VLOOKUP(AI113,'CRUCE OPORTUNIDADES'!$C$10:$D$113,2,FALSE),"")</f>
        <v/>
      </c>
      <c r="AK113" s="14">
        <v>13.530000000000101</v>
      </c>
      <c r="AL113" s="14" t="str">
        <f>IFERROR(VLOOKUP(AK113,'CRUCE OPORTUNIDADES'!$C$10:$D$113,2,FALSE),"")</f>
        <v/>
      </c>
      <c r="AM113" s="14">
        <v>14.530000000000101</v>
      </c>
      <c r="AN113" s="14" t="str">
        <f>IFERROR(VLOOKUP(AM113,'CRUCE OPORTUNIDADES'!$C$10:$D$113,2,FALSE),"")</f>
        <v/>
      </c>
      <c r="AO113" s="14">
        <v>15.530000000000101</v>
      </c>
      <c r="AP113" s="14" t="str">
        <f>IFERROR(VLOOKUP(AO113,'CRUCE OPORTUNIDADES'!$C$10:$D$113,2,FALSE),"")</f>
        <v/>
      </c>
      <c r="AQ113" s="14">
        <v>16.530000000000101</v>
      </c>
      <c r="AR113" s="14" t="str">
        <f>IFERROR(VLOOKUP(AQ113,'CRUCE OPORTUNIDADES'!$C$10:$D$113,2,FALSE),"")</f>
        <v/>
      </c>
      <c r="AS113" s="14">
        <v>17.5300000000002</v>
      </c>
      <c r="AT113" s="14" t="str">
        <f>IFERROR(VLOOKUP(AS113,'CRUCE OPORTUNIDADES'!$C$10:$D$113,2,FALSE),"")</f>
        <v/>
      </c>
      <c r="AU113" s="14">
        <v>18.5300000000002</v>
      </c>
      <c r="AV113" s="14" t="str">
        <f>IFERROR(VLOOKUP(AU113,'CRUCE OPORTUNIDADES'!$C$10:$D$113,2,FALSE),"")</f>
        <v/>
      </c>
      <c r="AW113" s="14">
        <v>19.5300000000002</v>
      </c>
      <c r="AX113" s="14" t="str">
        <f>IFERROR(VLOOKUP(AW113,'CRUCE OPORTUNIDADES'!$C$10:$D$113,2,FALSE),"")</f>
        <v/>
      </c>
      <c r="AY113" s="14">
        <v>20.5300000000002</v>
      </c>
      <c r="AZ113" s="14" t="str">
        <f>IFERROR(VLOOKUP(AY113,'CRUCE OPORTUNIDADES'!$C$10:$D$113,2,FALSE),"")</f>
        <v/>
      </c>
      <c r="BA113" s="14">
        <v>21.5300000000002</v>
      </c>
      <c r="BB113" s="14" t="str">
        <f>IFERROR(VLOOKUP(BA113,'CRUCE OPORTUNIDADES'!$C$10:$D$113,2,FALSE),"")</f>
        <v/>
      </c>
      <c r="BC113" s="14">
        <v>22.5300000000002</v>
      </c>
      <c r="BD113" s="14" t="str">
        <f>IFERROR(VLOOKUP(BC113,'CRUCE OPORTUNIDADES'!$C$10:$D$113,2,FALSE),"")</f>
        <v/>
      </c>
      <c r="BE113" s="14">
        <v>23.5300000000002</v>
      </c>
      <c r="BF113" s="14" t="str">
        <f>IFERROR(VLOOKUP(BE113,'CRUCE OPORTUNIDADES'!$C$10:$D$113,2,FALSE),"")</f>
        <v/>
      </c>
      <c r="BG113" s="14">
        <v>24.5300000000002</v>
      </c>
      <c r="BH113" s="14" t="str">
        <f>IFERROR(VLOOKUP(BG113,'CRUCE OPORTUNIDADES'!$C$10:$D$113,2,FALSE),"")</f>
        <v/>
      </c>
      <c r="BI113" s="14">
        <v>25.5300000000002</v>
      </c>
      <c r="BJ113" s="14" t="str">
        <f>IFERROR(VLOOKUP(BI113,'CRUCE OPORTUNIDADES'!$C$10:$D$113,2,FALSE),"")</f>
        <v/>
      </c>
    </row>
    <row r="114" spans="13:62" x14ac:dyDescent="0.3">
      <c r="N114" s="14" t="str">
        <f>IF(N115&lt;&gt;""," -O","")</f>
        <v/>
      </c>
      <c r="P114" s="14" t="str">
        <f>IF(P115&lt;&gt;""," -O","")</f>
        <v/>
      </c>
      <c r="R114" s="14" t="str">
        <f>IF(R115&lt;&gt;""," -O","")</f>
        <v/>
      </c>
      <c r="T114" s="14" t="str">
        <f>IF(T115&lt;&gt;""," -O","")</f>
        <v/>
      </c>
      <c r="V114" s="14" t="str">
        <f>IF(V115&lt;&gt;""," -O","")</f>
        <v/>
      </c>
      <c r="X114" s="14" t="str">
        <f>IF(X115&lt;&gt;""," -O","")</f>
        <v/>
      </c>
      <c r="Z114" s="14" t="str">
        <f>IF(Z115&lt;&gt;""," -O","")</f>
        <v/>
      </c>
      <c r="AB114" s="14" t="str">
        <f>IF(AB115&lt;&gt;""," -O","")</f>
        <v/>
      </c>
      <c r="AD114" s="14" t="str">
        <f>IF(AD115&lt;&gt;""," -O","")</f>
        <v/>
      </c>
      <c r="AF114" s="14" t="str">
        <f>IF(AF115&lt;&gt;""," -O","")</f>
        <v/>
      </c>
      <c r="AH114" s="14" t="str">
        <f>IF(AH115&lt;&gt;""," -O","")</f>
        <v/>
      </c>
      <c r="AJ114" s="14" t="str">
        <f>IF(AJ115&lt;&gt;""," -O","")</f>
        <v/>
      </c>
      <c r="AL114" s="14" t="str">
        <f>IF(AL115&lt;&gt;""," -O","")</f>
        <v/>
      </c>
      <c r="AN114" s="14" t="str">
        <f>IF(AN115&lt;&gt;""," -O","")</f>
        <v/>
      </c>
      <c r="AP114" s="14" t="str">
        <f>IF(AP115&lt;&gt;""," -O","")</f>
        <v/>
      </c>
      <c r="AR114" s="14" t="str">
        <f>IF(AR115&lt;&gt;""," -O","")</f>
        <v/>
      </c>
      <c r="AT114" s="14" t="str">
        <f>IF(AT115&lt;&gt;""," -O","")</f>
        <v/>
      </c>
      <c r="AV114" s="14" t="str">
        <f>IF(AV115&lt;&gt;""," -O","")</f>
        <v/>
      </c>
      <c r="AX114" s="14" t="str">
        <f>IF(AX115&lt;&gt;""," -O","")</f>
        <v/>
      </c>
      <c r="AZ114" s="14" t="str">
        <f>IF(AZ115&lt;&gt;""," -O","")</f>
        <v/>
      </c>
      <c r="BB114" s="14" t="str">
        <f>IF(BB115&lt;&gt;""," -O","")</f>
        <v/>
      </c>
      <c r="BD114" s="14" t="str">
        <f>IF(BD115&lt;&gt;""," -O","")</f>
        <v/>
      </c>
      <c r="BF114" s="14" t="str">
        <f>IF(BF115&lt;&gt;""," -O","")</f>
        <v/>
      </c>
      <c r="BH114" s="14" t="str">
        <f>IF(BH115&lt;&gt;""," -O","")</f>
        <v/>
      </c>
      <c r="BJ114" s="14" t="str">
        <f>IF(BJ115&lt;&gt;""," -O","")</f>
        <v/>
      </c>
    </row>
    <row r="115" spans="13:62" x14ac:dyDescent="0.3">
      <c r="M115" s="14">
        <v>1.54</v>
      </c>
      <c r="N115" s="14" t="str">
        <f>IFERROR(VLOOKUP(M115,'CRUCE OPORTUNIDADES'!$C$10:$D$113,2,FALSE),"")</f>
        <v/>
      </c>
      <c r="O115" s="14">
        <v>2.5400000000000098</v>
      </c>
      <c r="P115" s="14" t="str">
        <f>IFERROR(VLOOKUP(O115,'CRUCE OPORTUNIDADES'!$C$10:$D$113,2,FALSE),"")</f>
        <v/>
      </c>
      <c r="Q115" s="14">
        <v>3.54000000000002</v>
      </c>
      <c r="R115" s="14" t="str">
        <f>IFERROR(VLOOKUP(Q115,'CRUCE OPORTUNIDADES'!$C$10:$D$113,2,FALSE),"")</f>
        <v/>
      </c>
      <c r="S115" s="14">
        <v>4.5400000000000302</v>
      </c>
      <c r="T115" s="14" t="str">
        <f>IFERROR(VLOOKUP(S115,'CRUCE OPORTUNIDADES'!$C$10:$D$113,2,FALSE),"")</f>
        <v/>
      </c>
      <c r="U115" s="14">
        <v>5.54000000000004</v>
      </c>
      <c r="V115" s="14" t="str">
        <f>IFERROR(VLOOKUP(U115,'CRUCE OPORTUNIDADES'!$C$10:$D$113,2,FALSE),"")</f>
        <v/>
      </c>
      <c r="W115" s="14">
        <v>6.5400000000000498</v>
      </c>
      <c r="X115" s="14" t="str">
        <f>IFERROR(VLOOKUP(W115,'CRUCE OPORTUNIDADES'!$C$10:$D$113,2,FALSE),"")</f>
        <v/>
      </c>
      <c r="Y115" s="14">
        <v>7.5400000000000604</v>
      </c>
      <c r="Z115" s="14" t="str">
        <f>IFERROR(VLOOKUP(Y115,'CRUCE OPORTUNIDADES'!$C$10:$D$113,2,FALSE),"")</f>
        <v/>
      </c>
      <c r="AA115" s="14">
        <v>8.5400000000000702</v>
      </c>
      <c r="AB115" s="14" t="str">
        <f>IFERROR(VLOOKUP(AA115,'CRUCE OPORTUNIDADES'!$C$10:$D$113,2,FALSE),"")</f>
        <v/>
      </c>
      <c r="AC115" s="14">
        <v>9.5400000000000809</v>
      </c>
      <c r="AD115" s="14" t="str">
        <f>IFERROR(VLOOKUP(AC115,'CRUCE OPORTUNIDADES'!$C$10:$D$113,2,FALSE),"")</f>
        <v/>
      </c>
      <c r="AE115" s="14">
        <v>10.5400000000001</v>
      </c>
      <c r="AF115" s="14" t="str">
        <f>IFERROR(VLOOKUP(AE115,'CRUCE OPORTUNIDADES'!$C$10:$D$113,2,FALSE),"")</f>
        <v/>
      </c>
      <c r="AG115" s="14">
        <v>11.5400000000001</v>
      </c>
      <c r="AH115" s="14" t="str">
        <f>IFERROR(VLOOKUP(AG115,'CRUCE OPORTUNIDADES'!$C$10:$D$113,2,FALSE),"")</f>
        <v/>
      </c>
      <c r="AI115" s="14">
        <v>12.5400000000001</v>
      </c>
      <c r="AJ115" s="14" t="str">
        <f>IFERROR(VLOOKUP(AI115,'CRUCE OPORTUNIDADES'!$C$10:$D$113,2,FALSE),"")</f>
        <v/>
      </c>
      <c r="AK115" s="14">
        <v>13.5400000000001</v>
      </c>
      <c r="AL115" s="14" t="str">
        <f>IFERROR(VLOOKUP(AK115,'CRUCE OPORTUNIDADES'!$C$10:$D$113,2,FALSE),"")</f>
        <v/>
      </c>
      <c r="AM115" s="14">
        <v>14.5400000000001</v>
      </c>
      <c r="AN115" s="14" t="str">
        <f>IFERROR(VLOOKUP(AM115,'CRUCE OPORTUNIDADES'!$C$10:$D$113,2,FALSE),"")</f>
        <v/>
      </c>
      <c r="AO115" s="14">
        <v>15.5400000000001</v>
      </c>
      <c r="AP115" s="14" t="str">
        <f>IFERROR(VLOOKUP(AO115,'CRUCE OPORTUNIDADES'!$C$10:$D$113,2,FALSE),"")</f>
        <v/>
      </c>
      <c r="AQ115" s="14">
        <v>16.540000000000099</v>
      </c>
      <c r="AR115" s="14" t="str">
        <f>IFERROR(VLOOKUP(AQ115,'CRUCE OPORTUNIDADES'!$C$10:$D$113,2,FALSE),"")</f>
        <v/>
      </c>
      <c r="AS115" s="14">
        <v>17.540000000000202</v>
      </c>
      <c r="AT115" s="14" t="str">
        <f>IFERROR(VLOOKUP(AS115,'CRUCE OPORTUNIDADES'!$C$10:$D$113,2,FALSE),"")</f>
        <v/>
      </c>
      <c r="AU115" s="14">
        <v>18.540000000000202</v>
      </c>
      <c r="AV115" s="14" t="str">
        <f>IFERROR(VLOOKUP(AU115,'CRUCE OPORTUNIDADES'!$C$10:$D$113,2,FALSE),"")</f>
        <v/>
      </c>
      <c r="AW115" s="14">
        <v>19.540000000000202</v>
      </c>
      <c r="AX115" s="14" t="str">
        <f>IFERROR(VLOOKUP(AW115,'CRUCE OPORTUNIDADES'!$C$10:$D$113,2,FALSE),"")</f>
        <v/>
      </c>
      <c r="AY115" s="14">
        <v>20.540000000000202</v>
      </c>
      <c r="AZ115" s="14" t="str">
        <f>IFERROR(VLOOKUP(AY115,'CRUCE OPORTUNIDADES'!$C$10:$D$113,2,FALSE),"")</f>
        <v/>
      </c>
      <c r="BA115" s="14">
        <v>21.540000000000202</v>
      </c>
      <c r="BB115" s="14" t="str">
        <f>IFERROR(VLOOKUP(BA115,'CRUCE OPORTUNIDADES'!$C$10:$D$113,2,FALSE),"")</f>
        <v/>
      </c>
      <c r="BC115" s="14">
        <v>22.540000000000202</v>
      </c>
      <c r="BD115" s="14" t="str">
        <f>IFERROR(VLOOKUP(BC115,'CRUCE OPORTUNIDADES'!$C$10:$D$113,2,FALSE),"")</f>
        <v/>
      </c>
      <c r="BE115" s="14">
        <v>23.540000000000202</v>
      </c>
      <c r="BF115" s="14" t="str">
        <f>IFERROR(VLOOKUP(BE115,'CRUCE OPORTUNIDADES'!$C$10:$D$113,2,FALSE),"")</f>
        <v/>
      </c>
      <c r="BG115" s="14">
        <v>24.540000000000202</v>
      </c>
      <c r="BH115" s="14" t="str">
        <f>IFERROR(VLOOKUP(BG115,'CRUCE OPORTUNIDADES'!$C$10:$D$113,2,FALSE),"")</f>
        <v/>
      </c>
      <c r="BI115" s="14">
        <v>25.540000000000202</v>
      </c>
      <c r="BJ115" s="14" t="str">
        <f>IFERROR(VLOOKUP(BI115,'CRUCE OPORTUNIDADES'!$C$10:$D$113,2,FALSE),"")</f>
        <v/>
      </c>
    </row>
    <row r="116" spans="13:62" x14ac:dyDescent="0.3">
      <c r="N116" s="14" t="str">
        <f>IF(N117&lt;&gt;""," -O","")</f>
        <v/>
      </c>
      <c r="P116" s="14" t="str">
        <f>IF(P117&lt;&gt;""," -O","")</f>
        <v/>
      </c>
      <c r="R116" s="14" t="str">
        <f>IF(R117&lt;&gt;""," -O","")</f>
        <v/>
      </c>
      <c r="T116" s="14" t="str">
        <f>IF(T117&lt;&gt;""," -O","")</f>
        <v/>
      </c>
      <c r="V116" s="14" t="str">
        <f>IF(V117&lt;&gt;""," -O","")</f>
        <v/>
      </c>
      <c r="X116" s="14" t="str">
        <f>IF(X117&lt;&gt;""," -O","")</f>
        <v/>
      </c>
      <c r="Z116" s="14" t="str">
        <f>IF(Z117&lt;&gt;""," -O","")</f>
        <v/>
      </c>
      <c r="AB116" s="14" t="str">
        <f>IF(AB117&lt;&gt;""," -O","")</f>
        <v/>
      </c>
      <c r="AD116" s="14" t="str">
        <f>IF(AD117&lt;&gt;""," -O","")</f>
        <v/>
      </c>
      <c r="AF116" s="14" t="str">
        <f>IF(AF117&lt;&gt;""," -O","")</f>
        <v/>
      </c>
      <c r="AH116" s="14" t="str">
        <f>IF(AH117&lt;&gt;""," -O","")</f>
        <v/>
      </c>
      <c r="AJ116" s="14" t="str">
        <f>IF(AJ117&lt;&gt;""," -O","")</f>
        <v/>
      </c>
      <c r="AL116" s="14" t="str">
        <f>IF(AL117&lt;&gt;""," -O","")</f>
        <v/>
      </c>
      <c r="AN116" s="14" t="str">
        <f>IF(AN117&lt;&gt;""," -O","")</f>
        <v/>
      </c>
      <c r="AP116" s="14" t="str">
        <f>IF(AP117&lt;&gt;""," -O","")</f>
        <v/>
      </c>
      <c r="AR116" s="14" t="str">
        <f>IF(AR117&lt;&gt;""," -O","")</f>
        <v/>
      </c>
      <c r="AT116" s="14" t="str">
        <f>IF(AT117&lt;&gt;""," -O","")</f>
        <v/>
      </c>
      <c r="AV116" s="14" t="str">
        <f>IF(AV117&lt;&gt;""," -O","")</f>
        <v/>
      </c>
      <c r="AX116" s="14" t="str">
        <f>IF(AX117&lt;&gt;""," -O","")</f>
        <v/>
      </c>
      <c r="AZ116" s="14" t="str">
        <f>IF(AZ117&lt;&gt;""," -O","")</f>
        <v/>
      </c>
      <c r="BB116" s="14" t="str">
        <f>IF(BB117&lt;&gt;""," -O","")</f>
        <v/>
      </c>
      <c r="BD116" s="14" t="str">
        <f>IF(BD117&lt;&gt;""," -O","")</f>
        <v/>
      </c>
      <c r="BF116" s="14" t="str">
        <f>IF(BF117&lt;&gt;""," -O","")</f>
        <v/>
      </c>
      <c r="BH116" s="14" t="str">
        <f>IF(BH117&lt;&gt;""," -O","")</f>
        <v/>
      </c>
      <c r="BJ116" s="14" t="str">
        <f>IF(BJ117&lt;&gt;""," -O","")</f>
        <v/>
      </c>
    </row>
    <row r="117" spans="13:62" x14ac:dyDescent="0.3">
      <c r="M117" s="14">
        <v>1.55</v>
      </c>
      <c r="N117" s="14" t="str">
        <f>IFERROR(VLOOKUP(M117,'CRUCE OPORTUNIDADES'!$C$10:$D$113,2,FALSE),"")</f>
        <v/>
      </c>
      <c r="O117" s="14">
        <v>2.55000000000001</v>
      </c>
      <c r="P117" s="14" t="str">
        <f>IFERROR(VLOOKUP(O117,'CRUCE OPORTUNIDADES'!$C$10:$D$113,2,FALSE),"")</f>
        <v/>
      </c>
      <c r="Q117" s="14">
        <v>3.5500000000000198</v>
      </c>
      <c r="R117" s="14" t="str">
        <f>IFERROR(VLOOKUP(Q117,'CRUCE OPORTUNIDADES'!$C$10:$D$113,2,FALSE),"")</f>
        <v/>
      </c>
      <c r="S117" s="14">
        <v>4.55000000000003</v>
      </c>
      <c r="T117" s="14" t="str">
        <f>IFERROR(VLOOKUP(S117,'CRUCE OPORTUNIDADES'!$C$10:$D$113,2,FALSE),"")</f>
        <v/>
      </c>
      <c r="U117" s="14">
        <v>5.5500000000000398</v>
      </c>
      <c r="V117" s="14" t="str">
        <f>IFERROR(VLOOKUP(U117,'CRUCE OPORTUNIDADES'!$C$10:$D$113,2,FALSE),"")</f>
        <v/>
      </c>
      <c r="W117" s="14">
        <v>6.5500000000000496</v>
      </c>
      <c r="X117" s="14" t="str">
        <f>IFERROR(VLOOKUP(W117,'CRUCE OPORTUNIDADES'!$C$10:$D$113,2,FALSE),"")</f>
        <v/>
      </c>
      <c r="Y117" s="14">
        <v>7.5500000000000602</v>
      </c>
      <c r="Z117" s="14" t="str">
        <f>IFERROR(VLOOKUP(Y117,'CRUCE OPORTUNIDADES'!$C$10:$D$113,2,FALSE),"")</f>
        <v/>
      </c>
      <c r="AA117" s="14">
        <v>8.55000000000007</v>
      </c>
      <c r="AB117" s="14" t="str">
        <f>IFERROR(VLOOKUP(AA117,'CRUCE OPORTUNIDADES'!$C$10:$D$113,2,FALSE),"")</f>
        <v/>
      </c>
      <c r="AC117" s="14">
        <v>9.5500000000000806</v>
      </c>
      <c r="AD117" s="14" t="str">
        <f>IFERROR(VLOOKUP(AC117,'CRUCE OPORTUNIDADES'!$C$10:$D$113,2,FALSE),"")</f>
        <v/>
      </c>
      <c r="AE117" s="14">
        <v>10.5500000000001</v>
      </c>
      <c r="AF117" s="14" t="str">
        <f>IFERROR(VLOOKUP(AE117,'CRUCE OPORTUNIDADES'!$C$10:$D$113,2,FALSE),"")</f>
        <v/>
      </c>
      <c r="AG117" s="14">
        <v>11.5500000000001</v>
      </c>
      <c r="AH117" s="14" t="str">
        <f>IFERROR(VLOOKUP(AG117,'CRUCE OPORTUNIDADES'!$C$10:$D$113,2,FALSE),"")</f>
        <v/>
      </c>
      <c r="AI117" s="14">
        <v>12.5500000000001</v>
      </c>
      <c r="AJ117" s="14" t="str">
        <f>IFERROR(VLOOKUP(AI117,'CRUCE OPORTUNIDADES'!$C$10:$D$113,2,FALSE),"")</f>
        <v/>
      </c>
      <c r="AK117" s="14">
        <v>13.5500000000001</v>
      </c>
      <c r="AL117" s="14" t="str">
        <f>IFERROR(VLOOKUP(AK117,'CRUCE OPORTUNIDADES'!$C$10:$D$113,2,FALSE),"")</f>
        <v/>
      </c>
      <c r="AM117" s="14">
        <v>14.5500000000001</v>
      </c>
      <c r="AN117" s="14" t="str">
        <f>IFERROR(VLOOKUP(AM117,'CRUCE OPORTUNIDADES'!$C$10:$D$113,2,FALSE),"")</f>
        <v/>
      </c>
      <c r="AO117" s="14">
        <v>15.5500000000001</v>
      </c>
      <c r="AP117" s="14" t="str">
        <f>IFERROR(VLOOKUP(AO117,'CRUCE OPORTUNIDADES'!$C$10:$D$113,2,FALSE),"")</f>
        <v/>
      </c>
      <c r="AQ117" s="14">
        <v>16.5500000000001</v>
      </c>
      <c r="AR117" s="14" t="str">
        <f>IFERROR(VLOOKUP(AQ117,'CRUCE OPORTUNIDADES'!$C$10:$D$113,2,FALSE),"")</f>
        <v/>
      </c>
      <c r="AS117" s="14">
        <v>17.5500000000002</v>
      </c>
      <c r="AT117" s="14" t="str">
        <f>IFERROR(VLOOKUP(AS117,'CRUCE OPORTUNIDADES'!$C$10:$D$113,2,FALSE),"")</f>
        <v/>
      </c>
      <c r="AU117" s="14">
        <v>18.5500000000002</v>
      </c>
      <c r="AV117" s="14" t="str">
        <f>IFERROR(VLOOKUP(AU117,'CRUCE OPORTUNIDADES'!$C$10:$D$113,2,FALSE),"")</f>
        <v/>
      </c>
      <c r="AW117" s="14">
        <v>19.5500000000002</v>
      </c>
      <c r="AX117" s="14" t="str">
        <f>IFERROR(VLOOKUP(AW117,'CRUCE OPORTUNIDADES'!$C$10:$D$113,2,FALSE),"")</f>
        <v/>
      </c>
      <c r="AY117" s="14">
        <v>20.5500000000002</v>
      </c>
      <c r="AZ117" s="14" t="str">
        <f>IFERROR(VLOOKUP(AY117,'CRUCE OPORTUNIDADES'!$C$10:$D$113,2,FALSE),"")</f>
        <v/>
      </c>
      <c r="BA117" s="14">
        <v>21.5500000000002</v>
      </c>
      <c r="BB117" s="14" t="str">
        <f>IFERROR(VLOOKUP(BA117,'CRUCE OPORTUNIDADES'!$C$10:$D$113,2,FALSE),"")</f>
        <v/>
      </c>
      <c r="BC117" s="14">
        <v>22.5500000000002</v>
      </c>
      <c r="BD117" s="14" t="str">
        <f>IFERROR(VLOOKUP(BC117,'CRUCE OPORTUNIDADES'!$C$10:$D$113,2,FALSE),"")</f>
        <v/>
      </c>
      <c r="BE117" s="14">
        <v>23.5500000000002</v>
      </c>
      <c r="BF117" s="14" t="str">
        <f>IFERROR(VLOOKUP(BE117,'CRUCE OPORTUNIDADES'!$C$10:$D$113,2,FALSE),"")</f>
        <v/>
      </c>
      <c r="BG117" s="14">
        <v>24.5500000000002</v>
      </c>
      <c r="BH117" s="14" t="str">
        <f>IFERROR(VLOOKUP(BG117,'CRUCE OPORTUNIDADES'!$C$10:$D$113,2,FALSE),"")</f>
        <v/>
      </c>
      <c r="BI117" s="14">
        <v>25.5500000000002</v>
      </c>
      <c r="BJ117" s="14" t="str">
        <f>IFERROR(VLOOKUP(BI117,'CRUCE OPORTUNIDADES'!$C$10:$D$113,2,FALSE),"")</f>
        <v/>
      </c>
    </row>
    <row r="118" spans="13:62" x14ac:dyDescent="0.3">
      <c r="N118" s="14" t="str">
        <f>IF(N119&lt;&gt;""," -O","")</f>
        <v/>
      </c>
      <c r="P118" s="14" t="str">
        <f>IF(P119&lt;&gt;""," -O","")</f>
        <v/>
      </c>
      <c r="R118" s="14" t="str">
        <f>IF(R119&lt;&gt;""," -O","")</f>
        <v/>
      </c>
      <c r="T118" s="14" t="str">
        <f>IF(T119&lt;&gt;""," -O","")</f>
        <v/>
      </c>
      <c r="V118" s="14" t="str">
        <f>IF(V119&lt;&gt;""," -O","")</f>
        <v/>
      </c>
      <c r="X118" s="14" t="str">
        <f>IF(X119&lt;&gt;""," -O","")</f>
        <v/>
      </c>
      <c r="Z118" s="14" t="str">
        <f>IF(Z119&lt;&gt;""," -O","")</f>
        <v/>
      </c>
      <c r="AB118" s="14" t="str">
        <f>IF(AB119&lt;&gt;""," -O","")</f>
        <v/>
      </c>
      <c r="AD118" s="14" t="str">
        <f>IF(AD119&lt;&gt;""," -O","")</f>
        <v/>
      </c>
      <c r="AF118" s="14" t="str">
        <f>IF(AF119&lt;&gt;""," -O","")</f>
        <v/>
      </c>
      <c r="AH118" s="14" t="str">
        <f>IF(AH119&lt;&gt;""," -O","")</f>
        <v/>
      </c>
      <c r="AJ118" s="14" t="str">
        <f>IF(AJ119&lt;&gt;""," -O","")</f>
        <v/>
      </c>
      <c r="AL118" s="14" t="str">
        <f>IF(AL119&lt;&gt;""," -O","")</f>
        <v/>
      </c>
      <c r="AN118" s="14" t="str">
        <f>IF(AN119&lt;&gt;""," -O","")</f>
        <v/>
      </c>
      <c r="AP118" s="14" t="str">
        <f>IF(AP119&lt;&gt;""," -O","")</f>
        <v/>
      </c>
      <c r="AR118" s="14" t="str">
        <f>IF(AR119&lt;&gt;""," -O","")</f>
        <v/>
      </c>
      <c r="AT118" s="14" t="str">
        <f>IF(AT119&lt;&gt;""," -O","")</f>
        <v/>
      </c>
      <c r="AV118" s="14" t="str">
        <f>IF(AV119&lt;&gt;""," -O","")</f>
        <v/>
      </c>
      <c r="AX118" s="14" t="str">
        <f>IF(AX119&lt;&gt;""," -O","")</f>
        <v/>
      </c>
      <c r="AZ118" s="14" t="str">
        <f>IF(AZ119&lt;&gt;""," -O","")</f>
        <v/>
      </c>
      <c r="BB118" s="14" t="str">
        <f>IF(BB119&lt;&gt;""," -O","")</f>
        <v/>
      </c>
      <c r="BD118" s="14" t="str">
        <f>IF(BD119&lt;&gt;""," -O","")</f>
        <v/>
      </c>
      <c r="BF118" s="14" t="str">
        <f>IF(BF119&lt;&gt;""," -O","")</f>
        <v/>
      </c>
      <c r="BH118" s="14" t="str">
        <f>IF(BH119&lt;&gt;""," -O","")</f>
        <v/>
      </c>
      <c r="BJ118" s="14" t="str">
        <f>IF(BJ119&lt;&gt;""," -O","")</f>
        <v/>
      </c>
    </row>
    <row r="119" spans="13:62" x14ac:dyDescent="0.3">
      <c r="M119" s="14">
        <v>1.56</v>
      </c>
      <c r="N119" s="14" t="str">
        <f>IFERROR(VLOOKUP(M119,'CRUCE OPORTUNIDADES'!$C$10:$D$113,2,FALSE),"")</f>
        <v/>
      </c>
      <c r="O119" s="14">
        <v>2.5600000000000098</v>
      </c>
      <c r="P119" s="14" t="str">
        <f>IFERROR(VLOOKUP(O119,'CRUCE OPORTUNIDADES'!$C$10:$D$113,2,FALSE),"")</f>
        <v/>
      </c>
      <c r="Q119" s="14">
        <v>3.56000000000002</v>
      </c>
      <c r="R119" s="14" t="str">
        <f>IFERROR(VLOOKUP(Q119,'CRUCE OPORTUNIDADES'!$C$10:$D$113,2,FALSE),"")</f>
        <v/>
      </c>
      <c r="S119" s="14">
        <v>4.5600000000000298</v>
      </c>
      <c r="T119" s="14" t="str">
        <f>IFERROR(VLOOKUP(S119,'CRUCE OPORTUNIDADES'!$C$10:$D$113,2,FALSE),"")</f>
        <v/>
      </c>
      <c r="U119" s="14">
        <v>5.5600000000000396</v>
      </c>
      <c r="V119" s="14" t="str">
        <f>IFERROR(VLOOKUP(U119,'CRUCE OPORTUNIDADES'!$C$10:$D$113,2,FALSE),"")</f>
        <v/>
      </c>
      <c r="W119" s="14">
        <v>6.5600000000000502</v>
      </c>
      <c r="X119" s="14" t="str">
        <f>IFERROR(VLOOKUP(W119,'CRUCE OPORTUNIDADES'!$C$10:$D$113,2,FALSE),"")</f>
        <v/>
      </c>
      <c r="Y119" s="14">
        <v>7.56000000000006</v>
      </c>
      <c r="Z119" s="14" t="str">
        <f>IFERROR(VLOOKUP(Y119,'CRUCE OPORTUNIDADES'!$C$10:$D$113,2,FALSE),"")</f>
        <v/>
      </c>
      <c r="AA119" s="14">
        <v>8.5600000000000698</v>
      </c>
      <c r="AB119" s="14" t="str">
        <f>IFERROR(VLOOKUP(AA119,'CRUCE OPORTUNIDADES'!$C$10:$D$113,2,FALSE),"")</f>
        <v/>
      </c>
      <c r="AC119" s="14">
        <v>9.5600000000000804</v>
      </c>
      <c r="AD119" s="14" t="str">
        <f>IFERROR(VLOOKUP(AC119,'CRUCE OPORTUNIDADES'!$C$10:$D$113,2,FALSE),"")</f>
        <v/>
      </c>
      <c r="AE119" s="14">
        <v>10.5600000000001</v>
      </c>
      <c r="AF119" s="14" t="str">
        <f>IFERROR(VLOOKUP(AE119,'CRUCE OPORTUNIDADES'!$C$10:$D$113,2,FALSE),"")</f>
        <v/>
      </c>
      <c r="AG119" s="14">
        <v>11.5600000000001</v>
      </c>
      <c r="AH119" s="14" t="str">
        <f>IFERROR(VLOOKUP(AG119,'CRUCE OPORTUNIDADES'!$C$10:$D$113,2,FALSE),"")</f>
        <v/>
      </c>
      <c r="AI119" s="14">
        <v>12.5600000000001</v>
      </c>
      <c r="AJ119" s="14" t="str">
        <f>IFERROR(VLOOKUP(AI119,'CRUCE OPORTUNIDADES'!$C$10:$D$113,2,FALSE),"")</f>
        <v/>
      </c>
      <c r="AK119" s="14">
        <v>13.5600000000001</v>
      </c>
      <c r="AL119" s="14" t="str">
        <f>IFERROR(VLOOKUP(AK119,'CRUCE OPORTUNIDADES'!$C$10:$D$113,2,FALSE),"")</f>
        <v/>
      </c>
      <c r="AM119" s="14">
        <v>14.5600000000001</v>
      </c>
      <c r="AN119" s="14" t="str">
        <f>IFERROR(VLOOKUP(AM119,'CRUCE OPORTUNIDADES'!$C$10:$D$113,2,FALSE),"")</f>
        <v/>
      </c>
      <c r="AO119" s="14">
        <v>15.5600000000001</v>
      </c>
      <c r="AP119" s="14" t="str">
        <f>IFERROR(VLOOKUP(AO119,'CRUCE OPORTUNIDADES'!$C$10:$D$113,2,FALSE),"")</f>
        <v/>
      </c>
      <c r="AQ119" s="14">
        <v>16.560000000000102</v>
      </c>
      <c r="AR119" s="14" t="str">
        <f>IFERROR(VLOOKUP(AQ119,'CRUCE OPORTUNIDADES'!$C$10:$D$113,2,FALSE),"")</f>
        <v/>
      </c>
      <c r="AS119" s="14">
        <v>17.560000000000201</v>
      </c>
      <c r="AT119" s="14" t="str">
        <f>IFERROR(VLOOKUP(AS119,'CRUCE OPORTUNIDADES'!$C$10:$D$113,2,FALSE),"")</f>
        <v/>
      </c>
      <c r="AU119" s="14">
        <v>18.560000000000201</v>
      </c>
      <c r="AV119" s="14" t="str">
        <f>IFERROR(VLOOKUP(AU119,'CRUCE OPORTUNIDADES'!$C$10:$D$113,2,FALSE),"")</f>
        <v/>
      </c>
      <c r="AW119" s="14">
        <v>19.560000000000201</v>
      </c>
      <c r="AX119" s="14" t="str">
        <f>IFERROR(VLOOKUP(AW119,'CRUCE OPORTUNIDADES'!$C$10:$D$113,2,FALSE),"")</f>
        <v/>
      </c>
      <c r="AY119" s="14">
        <v>20.560000000000201</v>
      </c>
      <c r="AZ119" s="14" t="str">
        <f>IFERROR(VLOOKUP(AY119,'CRUCE OPORTUNIDADES'!$C$10:$D$113,2,FALSE),"")</f>
        <v/>
      </c>
      <c r="BA119" s="14">
        <v>21.560000000000201</v>
      </c>
      <c r="BB119" s="14" t="str">
        <f>IFERROR(VLOOKUP(BA119,'CRUCE OPORTUNIDADES'!$C$10:$D$113,2,FALSE),"")</f>
        <v/>
      </c>
      <c r="BC119" s="14">
        <v>22.560000000000201</v>
      </c>
      <c r="BD119" s="14" t="str">
        <f>IFERROR(VLOOKUP(BC119,'CRUCE OPORTUNIDADES'!$C$10:$D$113,2,FALSE),"")</f>
        <v/>
      </c>
      <c r="BE119" s="14">
        <v>23.560000000000201</v>
      </c>
      <c r="BF119" s="14" t="str">
        <f>IFERROR(VLOOKUP(BE119,'CRUCE OPORTUNIDADES'!$C$10:$D$113,2,FALSE),"")</f>
        <v/>
      </c>
      <c r="BG119" s="14">
        <v>24.560000000000201</v>
      </c>
      <c r="BH119" s="14" t="str">
        <f>IFERROR(VLOOKUP(BG119,'CRUCE OPORTUNIDADES'!$C$10:$D$113,2,FALSE),"")</f>
        <v/>
      </c>
      <c r="BI119" s="14">
        <v>25.560000000000201</v>
      </c>
      <c r="BJ119" s="14" t="str">
        <f>IFERROR(VLOOKUP(BI119,'CRUCE OPORTUNIDADES'!$C$10:$D$113,2,FALSE),"")</f>
        <v/>
      </c>
    </row>
    <row r="120" spans="13:62" x14ac:dyDescent="0.3">
      <c r="N120" s="14" t="str">
        <f>IF(N121&lt;&gt;""," -O","")</f>
        <v/>
      </c>
      <c r="P120" s="14" t="str">
        <f>IF(P121&lt;&gt;""," -O","")</f>
        <v/>
      </c>
      <c r="R120" s="14" t="str">
        <f>IF(R121&lt;&gt;""," -O","")</f>
        <v/>
      </c>
      <c r="T120" s="14" t="str">
        <f>IF(T121&lt;&gt;""," -O","")</f>
        <v/>
      </c>
      <c r="V120" s="14" t="str">
        <f>IF(V121&lt;&gt;""," -O","")</f>
        <v/>
      </c>
      <c r="X120" s="14" t="str">
        <f>IF(X121&lt;&gt;""," -O","")</f>
        <v/>
      </c>
      <c r="Z120" s="14" t="str">
        <f>IF(Z121&lt;&gt;""," -O","")</f>
        <v/>
      </c>
      <c r="AB120" s="14" t="str">
        <f>IF(AB121&lt;&gt;""," -O","")</f>
        <v/>
      </c>
      <c r="AD120" s="14" t="str">
        <f>IF(AD121&lt;&gt;""," -O","")</f>
        <v/>
      </c>
      <c r="AF120" s="14" t="str">
        <f>IF(AF121&lt;&gt;""," -O","")</f>
        <v/>
      </c>
      <c r="AH120" s="14" t="str">
        <f>IF(AH121&lt;&gt;""," -O","")</f>
        <v/>
      </c>
      <c r="AJ120" s="14" t="str">
        <f>IF(AJ121&lt;&gt;""," -O","")</f>
        <v/>
      </c>
      <c r="AL120" s="14" t="str">
        <f>IF(AL121&lt;&gt;""," -O","")</f>
        <v/>
      </c>
      <c r="AN120" s="14" t="str">
        <f>IF(AN121&lt;&gt;""," -O","")</f>
        <v/>
      </c>
      <c r="AP120" s="14" t="str">
        <f>IF(AP121&lt;&gt;""," -O","")</f>
        <v/>
      </c>
      <c r="AR120" s="14" t="str">
        <f>IF(AR121&lt;&gt;""," -O","")</f>
        <v/>
      </c>
      <c r="AT120" s="14" t="str">
        <f>IF(AT121&lt;&gt;""," -O","")</f>
        <v/>
      </c>
      <c r="AV120" s="14" t="str">
        <f>IF(AV121&lt;&gt;""," -O","")</f>
        <v/>
      </c>
      <c r="AX120" s="14" t="str">
        <f>IF(AX121&lt;&gt;""," -O","")</f>
        <v/>
      </c>
      <c r="AZ120" s="14" t="str">
        <f>IF(AZ121&lt;&gt;""," -O","")</f>
        <v/>
      </c>
      <c r="BB120" s="14" t="str">
        <f>IF(BB121&lt;&gt;""," -O","")</f>
        <v/>
      </c>
      <c r="BD120" s="14" t="str">
        <f>IF(BD121&lt;&gt;""," -O","")</f>
        <v/>
      </c>
      <c r="BF120" s="14" t="str">
        <f>IF(BF121&lt;&gt;""," -O","")</f>
        <v/>
      </c>
      <c r="BH120" s="14" t="str">
        <f>IF(BH121&lt;&gt;""," -O","")</f>
        <v/>
      </c>
      <c r="BJ120" s="14" t="str">
        <f>IF(BJ121&lt;&gt;""," -O","")</f>
        <v/>
      </c>
    </row>
    <row r="121" spans="13:62" x14ac:dyDescent="0.3">
      <c r="M121" s="14">
        <v>1.57</v>
      </c>
      <c r="N121" s="14" t="str">
        <f>IFERROR(VLOOKUP(M121,'CRUCE OPORTUNIDADES'!$C$10:$D$113,2,FALSE),"")</f>
        <v/>
      </c>
      <c r="O121" s="14">
        <v>2.5700000000000101</v>
      </c>
      <c r="P121" s="14" t="str">
        <f>IFERROR(VLOOKUP(O121,'CRUCE OPORTUNIDADES'!$C$10:$D$113,2,FALSE),"")</f>
        <v/>
      </c>
      <c r="Q121" s="14">
        <v>3.5700000000000198</v>
      </c>
      <c r="R121" s="14" t="str">
        <f>IFERROR(VLOOKUP(Q121,'CRUCE OPORTUNIDADES'!$C$10:$D$113,2,FALSE),"")</f>
        <v/>
      </c>
      <c r="S121" s="14">
        <v>4.5700000000000296</v>
      </c>
      <c r="T121" s="14" t="str">
        <f>IFERROR(VLOOKUP(S121,'CRUCE OPORTUNIDADES'!$C$10:$D$113,2,FALSE),"")</f>
        <v/>
      </c>
      <c r="U121" s="14">
        <v>5.5700000000000403</v>
      </c>
      <c r="V121" s="14" t="str">
        <f>IFERROR(VLOOKUP(U121,'CRUCE OPORTUNIDADES'!$C$10:$D$113,2,FALSE),"")</f>
        <v/>
      </c>
      <c r="W121" s="14">
        <v>6.57000000000005</v>
      </c>
      <c r="X121" s="14" t="str">
        <f>IFERROR(VLOOKUP(W121,'CRUCE OPORTUNIDADES'!$C$10:$D$113,2,FALSE),"")</f>
        <v/>
      </c>
      <c r="Y121" s="14">
        <v>7.5700000000000598</v>
      </c>
      <c r="Z121" s="14" t="str">
        <f>IFERROR(VLOOKUP(Y121,'CRUCE OPORTUNIDADES'!$C$10:$D$113,2,FALSE),"")</f>
        <v/>
      </c>
      <c r="AA121" s="14">
        <v>8.5700000000000696</v>
      </c>
      <c r="AB121" s="14" t="str">
        <f>IFERROR(VLOOKUP(AA121,'CRUCE OPORTUNIDADES'!$C$10:$D$113,2,FALSE),"")</f>
        <v/>
      </c>
      <c r="AC121" s="14">
        <v>9.5700000000000802</v>
      </c>
      <c r="AD121" s="14" t="str">
        <f>IFERROR(VLOOKUP(AC121,'CRUCE OPORTUNIDADES'!$C$10:$D$113,2,FALSE),"")</f>
        <v/>
      </c>
      <c r="AE121" s="14">
        <v>10.5700000000001</v>
      </c>
      <c r="AF121" s="14" t="str">
        <f>IFERROR(VLOOKUP(AE121,'CRUCE OPORTUNIDADES'!$C$10:$D$113,2,FALSE),"")</f>
        <v/>
      </c>
      <c r="AG121" s="14">
        <v>11.5700000000001</v>
      </c>
      <c r="AH121" s="14" t="str">
        <f>IFERROR(VLOOKUP(AG121,'CRUCE OPORTUNIDADES'!$C$10:$D$113,2,FALSE),"")</f>
        <v/>
      </c>
      <c r="AI121" s="14">
        <v>12.5700000000001</v>
      </c>
      <c r="AJ121" s="14" t="str">
        <f>IFERROR(VLOOKUP(AI121,'CRUCE OPORTUNIDADES'!$C$10:$D$113,2,FALSE),"")</f>
        <v/>
      </c>
      <c r="AK121" s="14">
        <v>13.5700000000001</v>
      </c>
      <c r="AL121" s="14" t="str">
        <f>IFERROR(VLOOKUP(AK121,'CRUCE OPORTUNIDADES'!$C$10:$D$113,2,FALSE),"")</f>
        <v/>
      </c>
      <c r="AM121" s="14">
        <v>14.5700000000001</v>
      </c>
      <c r="AN121" s="14" t="str">
        <f>IFERROR(VLOOKUP(AM121,'CRUCE OPORTUNIDADES'!$C$10:$D$113,2,FALSE),"")</f>
        <v/>
      </c>
      <c r="AO121" s="14">
        <v>15.5700000000001</v>
      </c>
      <c r="AP121" s="14" t="str">
        <f>IFERROR(VLOOKUP(AO121,'CRUCE OPORTUNIDADES'!$C$10:$D$113,2,FALSE),"")</f>
        <v/>
      </c>
      <c r="AQ121" s="14">
        <v>16.5700000000001</v>
      </c>
      <c r="AR121" s="14" t="str">
        <f>IFERROR(VLOOKUP(AQ121,'CRUCE OPORTUNIDADES'!$C$10:$D$113,2,FALSE),"")</f>
        <v/>
      </c>
      <c r="AS121" s="14">
        <v>17.570000000000199</v>
      </c>
      <c r="AT121" s="14" t="str">
        <f>IFERROR(VLOOKUP(AS121,'CRUCE OPORTUNIDADES'!$C$10:$D$113,2,FALSE),"")</f>
        <v/>
      </c>
      <c r="AU121" s="14">
        <v>18.570000000000199</v>
      </c>
      <c r="AV121" s="14" t="str">
        <f>IFERROR(VLOOKUP(AU121,'CRUCE OPORTUNIDADES'!$C$10:$D$113,2,FALSE),"")</f>
        <v/>
      </c>
      <c r="AW121" s="14">
        <v>19.570000000000199</v>
      </c>
      <c r="AX121" s="14" t="str">
        <f>IFERROR(VLOOKUP(AW121,'CRUCE OPORTUNIDADES'!$C$10:$D$113,2,FALSE),"")</f>
        <v/>
      </c>
      <c r="AY121" s="14">
        <v>20.570000000000199</v>
      </c>
      <c r="AZ121" s="14" t="str">
        <f>IFERROR(VLOOKUP(AY121,'CRUCE OPORTUNIDADES'!$C$10:$D$113,2,FALSE),"")</f>
        <v/>
      </c>
      <c r="BA121" s="14">
        <v>21.570000000000199</v>
      </c>
      <c r="BB121" s="14" t="str">
        <f>IFERROR(VLOOKUP(BA121,'CRUCE OPORTUNIDADES'!$C$10:$D$113,2,FALSE),"")</f>
        <v/>
      </c>
      <c r="BC121" s="14">
        <v>22.570000000000199</v>
      </c>
      <c r="BD121" s="14" t="str">
        <f>IFERROR(VLOOKUP(BC121,'CRUCE OPORTUNIDADES'!$C$10:$D$113,2,FALSE),"")</f>
        <v/>
      </c>
      <c r="BE121" s="14">
        <v>23.570000000000199</v>
      </c>
      <c r="BF121" s="14" t="str">
        <f>IFERROR(VLOOKUP(BE121,'CRUCE OPORTUNIDADES'!$C$10:$D$113,2,FALSE),"")</f>
        <v/>
      </c>
      <c r="BG121" s="14">
        <v>24.570000000000199</v>
      </c>
      <c r="BH121" s="14" t="str">
        <f>IFERROR(VLOOKUP(BG121,'CRUCE OPORTUNIDADES'!$C$10:$D$113,2,FALSE),"")</f>
        <v/>
      </c>
      <c r="BI121" s="14">
        <v>25.570000000000199</v>
      </c>
      <c r="BJ121" s="14" t="str">
        <f>IFERROR(VLOOKUP(BI121,'CRUCE OPORTUNIDADES'!$C$10:$D$113,2,FALSE),"")</f>
        <v/>
      </c>
    </row>
    <row r="122" spans="13:62" x14ac:dyDescent="0.3">
      <c r="N122" s="14" t="str">
        <f>IF(N123&lt;&gt;""," -O","")</f>
        <v/>
      </c>
      <c r="P122" s="14" t="str">
        <f>IF(P123&lt;&gt;""," -O","")</f>
        <v/>
      </c>
      <c r="R122" s="14" t="str">
        <f>IF(R123&lt;&gt;""," -O","")</f>
        <v/>
      </c>
      <c r="T122" s="14" t="str">
        <f>IF(T123&lt;&gt;""," -O","")</f>
        <v/>
      </c>
      <c r="V122" s="14" t="str">
        <f>IF(V123&lt;&gt;""," -O","")</f>
        <v/>
      </c>
      <c r="X122" s="14" t="str">
        <f>IF(X123&lt;&gt;""," -O","")</f>
        <v/>
      </c>
      <c r="Z122" s="14" t="str">
        <f>IF(Z123&lt;&gt;""," -O","")</f>
        <v/>
      </c>
      <c r="AB122" s="14" t="str">
        <f>IF(AB123&lt;&gt;""," -O","")</f>
        <v/>
      </c>
      <c r="AD122" s="14" t="str">
        <f>IF(AD123&lt;&gt;""," -O","")</f>
        <v/>
      </c>
      <c r="AF122" s="14" t="str">
        <f>IF(AF123&lt;&gt;""," -O","")</f>
        <v/>
      </c>
      <c r="AH122" s="14" t="str">
        <f>IF(AH123&lt;&gt;""," -O","")</f>
        <v/>
      </c>
      <c r="AJ122" s="14" t="str">
        <f>IF(AJ123&lt;&gt;""," -O","")</f>
        <v/>
      </c>
      <c r="AL122" s="14" t="str">
        <f>IF(AL123&lt;&gt;""," -O","")</f>
        <v/>
      </c>
      <c r="AN122" s="14" t="str">
        <f>IF(AN123&lt;&gt;""," -O","")</f>
        <v/>
      </c>
      <c r="AP122" s="14" t="str">
        <f>IF(AP123&lt;&gt;""," -O","")</f>
        <v/>
      </c>
      <c r="AR122" s="14" t="str">
        <f>IF(AR123&lt;&gt;""," -O","")</f>
        <v/>
      </c>
      <c r="AT122" s="14" t="str">
        <f>IF(AT123&lt;&gt;""," -O","")</f>
        <v/>
      </c>
      <c r="AV122" s="14" t="str">
        <f>IF(AV123&lt;&gt;""," -O","")</f>
        <v/>
      </c>
      <c r="AX122" s="14" t="str">
        <f>IF(AX123&lt;&gt;""," -O","")</f>
        <v/>
      </c>
      <c r="AZ122" s="14" t="str">
        <f>IF(AZ123&lt;&gt;""," -O","")</f>
        <v/>
      </c>
      <c r="BB122" s="14" t="str">
        <f>IF(BB123&lt;&gt;""," -O","")</f>
        <v/>
      </c>
      <c r="BD122" s="14" t="str">
        <f>IF(BD123&lt;&gt;""," -O","")</f>
        <v/>
      </c>
      <c r="BF122" s="14" t="str">
        <f>IF(BF123&lt;&gt;""," -O","")</f>
        <v/>
      </c>
      <c r="BH122" s="14" t="str">
        <f>IF(BH123&lt;&gt;""," -O","")</f>
        <v/>
      </c>
      <c r="BJ122" s="14" t="str">
        <f>IF(BJ123&lt;&gt;""," -O","")</f>
        <v/>
      </c>
    </row>
    <row r="123" spans="13:62" x14ac:dyDescent="0.3">
      <c r="M123" s="14">
        <v>1.58</v>
      </c>
      <c r="N123" s="14" t="str">
        <f>IFERROR(VLOOKUP(M123,'CRUCE OPORTUNIDADES'!$C$10:$D$113,2,FALSE),"")</f>
        <v/>
      </c>
      <c r="O123" s="14">
        <v>2.5800000000000098</v>
      </c>
      <c r="P123" s="14" t="str">
        <f>IFERROR(VLOOKUP(O123,'CRUCE OPORTUNIDADES'!$C$10:$D$113,2,FALSE),"")</f>
        <v/>
      </c>
      <c r="Q123" s="14">
        <v>3.5800000000000201</v>
      </c>
      <c r="R123" s="14" t="str">
        <f>IFERROR(VLOOKUP(Q123,'CRUCE OPORTUNIDADES'!$C$10:$D$113,2,FALSE),"")</f>
        <v/>
      </c>
      <c r="S123" s="14">
        <v>4.5800000000000303</v>
      </c>
      <c r="T123" s="14" t="str">
        <f>IFERROR(VLOOKUP(S123,'CRUCE OPORTUNIDADES'!$C$10:$D$113,2,FALSE),"")</f>
        <v/>
      </c>
      <c r="U123" s="14">
        <v>5.58000000000004</v>
      </c>
      <c r="V123" s="14" t="str">
        <f>IFERROR(VLOOKUP(U123,'CRUCE OPORTUNIDADES'!$C$10:$D$113,2,FALSE),"")</f>
        <v/>
      </c>
      <c r="W123" s="14">
        <v>6.5800000000000498</v>
      </c>
      <c r="X123" s="14" t="str">
        <f>IFERROR(VLOOKUP(W123,'CRUCE OPORTUNIDADES'!$C$10:$D$113,2,FALSE),"")</f>
        <v/>
      </c>
      <c r="Y123" s="14">
        <v>7.5800000000000596</v>
      </c>
      <c r="Z123" s="14" t="str">
        <f>IFERROR(VLOOKUP(Y123,'CRUCE OPORTUNIDADES'!$C$10:$D$113,2,FALSE),"")</f>
        <v/>
      </c>
      <c r="AA123" s="14">
        <v>8.5800000000000693</v>
      </c>
      <c r="AB123" s="14" t="str">
        <f>IFERROR(VLOOKUP(AA123,'CRUCE OPORTUNIDADES'!$C$10:$D$113,2,FALSE),"")</f>
        <v/>
      </c>
      <c r="AC123" s="14">
        <v>9.58000000000008</v>
      </c>
      <c r="AD123" s="14" t="str">
        <f>IFERROR(VLOOKUP(AC123,'CRUCE OPORTUNIDADES'!$C$10:$D$113,2,FALSE),"")</f>
        <v/>
      </c>
      <c r="AE123" s="14">
        <v>10.5800000000001</v>
      </c>
      <c r="AF123" s="14" t="str">
        <f>IFERROR(VLOOKUP(AE123,'CRUCE OPORTUNIDADES'!$C$10:$D$113,2,FALSE),"")</f>
        <v/>
      </c>
      <c r="AG123" s="14">
        <v>11.5800000000001</v>
      </c>
      <c r="AH123" s="14" t="str">
        <f>IFERROR(VLOOKUP(AG123,'CRUCE OPORTUNIDADES'!$C$10:$D$113,2,FALSE),"")</f>
        <v/>
      </c>
      <c r="AI123" s="14">
        <v>12.5800000000001</v>
      </c>
      <c r="AJ123" s="14" t="str">
        <f>IFERROR(VLOOKUP(AI123,'CRUCE OPORTUNIDADES'!$C$10:$D$113,2,FALSE),"")</f>
        <v/>
      </c>
      <c r="AK123" s="14">
        <v>13.5800000000001</v>
      </c>
      <c r="AL123" s="14" t="str">
        <f>IFERROR(VLOOKUP(AK123,'CRUCE OPORTUNIDADES'!$C$10:$D$113,2,FALSE),"")</f>
        <v/>
      </c>
      <c r="AM123" s="14">
        <v>14.5800000000001</v>
      </c>
      <c r="AN123" s="14" t="str">
        <f>IFERROR(VLOOKUP(AM123,'CRUCE OPORTUNIDADES'!$C$10:$D$113,2,FALSE),"")</f>
        <v/>
      </c>
      <c r="AO123" s="14">
        <v>15.5800000000001</v>
      </c>
      <c r="AP123" s="14" t="str">
        <f>IFERROR(VLOOKUP(AO123,'CRUCE OPORTUNIDADES'!$C$10:$D$113,2,FALSE),"")</f>
        <v/>
      </c>
      <c r="AQ123" s="14">
        <v>16.580000000000101</v>
      </c>
      <c r="AR123" s="14" t="str">
        <f>IFERROR(VLOOKUP(AQ123,'CRUCE OPORTUNIDADES'!$C$10:$D$113,2,FALSE),"")</f>
        <v/>
      </c>
      <c r="AS123" s="14">
        <v>17.580000000000201</v>
      </c>
      <c r="AT123" s="14" t="str">
        <f>IFERROR(VLOOKUP(AS123,'CRUCE OPORTUNIDADES'!$C$10:$D$113,2,FALSE),"")</f>
        <v/>
      </c>
      <c r="AU123" s="14">
        <v>18.580000000000201</v>
      </c>
      <c r="AV123" s="14" t="str">
        <f>IFERROR(VLOOKUP(AU123,'CRUCE OPORTUNIDADES'!$C$10:$D$113,2,FALSE),"")</f>
        <v/>
      </c>
      <c r="AW123" s="14">
        <v>19.580000000000201</v>
      </c>
      <c r="AX123" s="14" t="str">
        <f>IFERROR(VLOOKUP(AW123,'CRUCE OPORTUNIDADES'!$C$10:$D$113,2,FALSE),"")</f>
        <v/>
      </c>
      <c r="AY123" s="14">
        <v>20.580000000000201</v>
      </c>
      <c r="AZ123" s="14" t="str">
        <f>IFERROR(VLOOKUP(AY123,'CRUCE OPORTUNIDADES'!$C$10:$D$113,2,FALSE),"")</f>
        <v/>
      </c>
      <c r="BA123" s="14">
        <v>21.580000000000201</v>
      </c>
      <c r="BB123" s="14" t="str">
        <f>IFERROR(VLOOKUP(BA123,'CRUCE OPORTUNIDADES'!$C$10:$D$113,2,FALSE),"")</f>
        <v/>
      </c>
      <c r="BC123" s="14">
        <v>22.580000000000201</v>
      </c>
      <c r="BD123" s="14" t="str">
        <f>IFERROR(VLOOKUP(BC123,'CRUCE OPORTUNIDADES'!$C$10:$D$113,2,FALSE),"")</f>
        <v/>
      </c>
      <c r="BE123" s="14">
        <v>23.580000000000201</v>
      </c>
      <c r="BF123" s="14" t="str">
        <f>IFERROR(VLOOKUP(BE123,'CRUCE OPORTUNIDADES'!$C$10:$D$113,2,FALSE),"")</f>
        <v/>
      </c>
      <c r="BG123" s="14">
        <v>24.580000000000201</v>
      </c>
      <c r="BH123" s="14" t="str">
        <f>IFERROR(VLOOKUP(BG123,'CRUCE OPORTUNIDADES'!$C$10:$D$113,2,FALSE),"")</f>
        <v/>
      </c>
      <c r="BI123" s="14">
        <v>25.580000000000201</v>
      </c>
      <c r="BJ123" s="14" t="str">
        <f>IFERROR(VLOOKUP(BI123,'CRUCE OPORTUNIDADES'!$C$10:$D$113,2,FALSE),"")</f>
        <v/>
      </c>
    </row>
    <row r="124" spans="13:62" x14ac:dyDescent="0.3">
      <c r="N124" s="14" t="str">
        <f>IF(N125&lt;&gt;""," -O","")</f>
        <v/>
      </c>
      <c r="P124" s="14" t="str">
        <f>IF(P125&lt;&gt;""," -O","")</f>
        <v/>
      </c>
      <c r="R124" s="14" t="str">
        <f>IF(R125&lt;&gt;""," -O","")</f>
        <v/>
      </c>
      <c r="T124" s="14" t="str">
        <f>IF(T125&lt;&gt;""," -O","")</f>
        <v/>
      </c>
      <c r="V124" s="14" t="str">
        <f>IF(V125&lt;&gt;""," -O","")</f>
        <v/>
      </c>
      <c r="X124" s="14" t="str">
        <f>IF(X125&lt;&gt;""," -O","")</f>
        <v/>
      </c>
      <c r="Z124" s="14" t="str">
        <f>IF(Z125&lt;&gt;""," -O","")</f>
        <v/>
      </c>
      <c r="AB124" s="14" t="str">
        <f>IF(AB125&lt;&gt;""," -O","")</f>
        <v/>
      </c>
      <c r="AD124" s="14" t="str">
        <f>IF(AD125&lt;&gt;""," -O","")</f>
        <v/>
      </c>
      <c r="AF124" s="14" t="str">
        <f>IF(AF125&lt;&gt;""," -O","")</f>
        <v/>
      </c>
      <c r="AH124" s="14" t="str">
        <f>IF(AH125&lt;&gt;""," -O","")</f>
        <v/>
      </c>
      <c r="AJ124" s="14" t="str">
        <f>IF(AJ125&lt;&gt;""," -O","")</f>
        <v/>
      </c>
      <c r="AL124" s="14" t="str">
        <f>IF(AL125&lt;&gt;""," -O","")</f>
        <v/>
      </c>
      <c r="AN124" s="14" t="str">
        <f>IF(AN125&lt;&gt;""," -O","")</f>
        <v/>
      </c>
      <c r="AP124" s="14" t="str">
        <f>IF(AP125&lt;&gt;""," -O","")</f>
        <v/>
      </c>
      <c r="AR124" s="14" t="str">
        <f>IF(AR125&lt;&gt;""," -O","")</f>
        <v/>
      </c>
      <c r="AT124" s="14" t="str">
        <f>IF(AT125&lt;&gt;""," -O","")</f>
        <v/>
      </c>
      <c r="AV124" s="14" t="str">
        <f>IF(AV125&lt;&gt;""," -O","")</f>
        <v/>
      </c>
      <c r="AX124" s="14" t="str">
        <f>IF(AX125&lt;&gt;""," -O","")</f>
        <v/>
      </c>
      <c r="AZ124" s="14" t="str">
        <f>IF(AZ125&lt;&gt;""," -O","")</f>
        <v/>
      </c>
      <c r="BB124" s="14" t="str">
        <f>IF(BB125&lt;&gt;""," -O","")</f>
        <v/>
      </c>
      <c r="BD124" s="14" t="str">
        <f>IF(BD125&lt;&gt;""," -O","")</f>
        <v/>
      </c>
      <c r="BF124" s="14" t="str">
        <f>IF(BF125&lt;&gt;""," -O","")</f>
        <v/>
      </c>
      <c r="BH124" s="14" t="str">
        <f>IF(BH125&lt;&gt;""," -O","")</f>
        <v/>
      </c>
      <c r="BJ124" s="14" t="str">
        <f>IF(BJ125&lt;&gt;""," -O","")</f>
        <v/>
      </c>
    </row>
    <row r="125" spans="13:62" x14ac:dyDescent="0.3">
      <c r="M125" s="14">
        <v>1.59</v>
      </c>
      <c r="N125" s="14" t="str">
        <f>IFERROR(VLOOKUP(M125,'CRUCE OPORTUNIDADES'!$C$10:$D$113,2,FALSE),"")</f>
        <v/>
      </c>
      <c r="O125" s="14">
        <v>2.5900000000000101</v>
      </c>
      <c r="P125" s="14" t="str">
        <f>IFERROR(VLOOKUP(O125,'CRUCE OPORTUNIDADES'!$C$10:$D$113,2,FALSE),"")</f>
        <v/>
      </c>
      <c r="Q125" s="14">
        <v>3.5900000000000198</v>
      </c>
      <c r="R125" s="14" t="str">
        <f>IFERROR(VLOOKUP(Q125,'CRUCE OPORTUNIDADES'!$C$10:$D$113,2,FALSE),"")</f>
        <v/>
      </c>
      <c r="S125" s="14">
        <v>4.5900000000000301</v>
      </c>
      <c r="T125" s="14" t="str">
        <f>IFERROR(VLOOKUP(S125,'CRUCE OPORTUNIDADES'!$C$10:$D$113,2,FALSE),"")</f>
        <v/>
      </c>
      <c r="U125" s="14">
        <v>5.5900000000000398</v>
      </c>
      <c r="V125" s="14" t="str">
        <f>IFERROR(VLOOKUP(U125,'CRUCE OPORTUNIDADES'!$C$10:$D$113,2,FALSE),"")</f>
        <v/>
      </c>
      <c r="W125" s="14">
        <v>6.5900000000000496</v>
      </c>
      <c r="X125" s="14" t="str">
        <f>IFERROR(VLOOKUP(W125,'CRUCE OPORTUNIDADES'!$C$10:$D$113,2,FALSE),"")</f>
        <v/>
      </c>
      <c r="Y125" s="14">
        <v>7.5900000000000603</v>
      </c>
      <c r="Z125" s="14" t="str">
        <f>IFERROR(VLOOKUP(Y125,'CRUCE OPORTUNIDADES'!$C$10:$D$113,2,FALSE),"")</f>
        <v/>
      </c>
      <c r="AA125" s="14">
        <v>8.5900000000000691</v>
      </c>
      <c r="AB125" s="14" t="str">
        <f>IFERROR(VLOOKUP(AA125,'CRUCE OPORTUNIDADES'!$C$10:$D$113,2,FALSE),"")</f>
        <v/>
      </c>
      <c r="AC125" s="14">
        <v>9.5900000000000798</v>
      </c>
      <c r="AD125" s="14" t="str">
        <f>IFERROR(VLOOKUP(AC125,'CRUCE OPORTUNIDADES'!$C$10:$D$113,2,FALSE),"")</f>
        <v/>
      </c>
      <c r="AE125" s="14">
        <v>10.590000000000099</v>
      </c>
      <c r="AF125" s="14" t="str">
        <f>IFERROR(VLOOKUP(AE125,'CRUCE OPORTUNIDADES'!$C$10:$D$113,2,FALSE),"")</f>
        <v/>
      </c>
      <c r="AG125" s="14">
        <v>11.590000000000099</v>
      </c>
      <c r="AH125" s="14" t="str">
        <f>IFERROR(VLOOKUP(AG125,'CRUCE OPORTUNIDADES'!$C$10:$D$113,2,FALSE),"")</f>
        <v/>
      </c>
      <c r="AI125" s="14">
        <v>12.590000000000099</v>
      </c>
      <c r="AJ125" s="14" t="str">
        <f>IFERROR(VLOOKUP(AI125,'CRUCE OPORTUNIDADES'!$C$10:$D$113,2,FALSE),"")</f>
        <v/>
      </c>
      <c r="AK125" s="14">
        <v>13.590000000000099</v>
      </c>
      <c r="AL125" s="14" t="str">
        <f>IFERROR(VLOOKUP(AK125,'CRUCE OPORTUNIDADES'!$C$10:$D$113,2,FALSE),"")</f>
        <v/>
      </c>
      <c r="AM125" s="14">
        <v>14.590000000000099</v>
      </c>
      <c r="AN125" s="14" t="str">
        <f>IFERROR(VLOOKUP(AM125,'CRUCE OPORTUNIDADES'!$C$10:$D$113,2,FALSE),"")</f>
        <v/>
      </c>
      <c r="AO125" s="14">
        <v>15.590000000000099</v>
      </c>
      <c r="AP125" s="14" t="str">
        <f>IFERROR(VLOOKUP(AO125,'CRUCE OPORTUNIDADES'!$C$10:$D$113,2,FALSE),"")</f>
        <v/>
      </c>
      <c r="AQ125" s="14">
        <v>16.590000000000099</v>
      </c>
      <c r="AR125" s="14" t="str">
        <f>IFERROR(VLOOKUP(AQ125,'CRUCE OPORTUNIDADES'!$C$10:$D$113,2,FALSE),"")</f>
        <v/>
      </c>
      <c r="AS125" s="14">
        <v>17.590000000000199</v>
      </c>
      <c r="AT125" s="14" t="str">
        <f>IFERROR(VLOOKUP(AS125,'CRUCE OPORTUNIDADES'!$C$10:$D$113,2,FALSE),"")</f>
        <v/>
      </c>
      <c r="AU125" s="14">
        <v>18.590000000000199</v>
      </c>
      <c r="AV125" s="14" t="str">
        <f>IFERROR(VLOOKUP(AU125,'CRUCE OPORTUNIDADES'!$C$10:$D$113,2,FALSE),"")</f>
        <v/>
      </c>
      <c r="AW125" s="14">
        <v>19.590000000000199</v>
      </c>
      <c r="AX125" s="14" t="str">
        <f>IFERROR(VLOOKUP(AW125,'CRUCE OPORTUNIDADES'!$C$10:$D$113,2,FALSE),"")</f>
        <v/>
      </c>
      <c r="AY125" s="14">
        <v>20.590000000000199</v>
      </c>
      <c r="AZ125" s="14" t="str">
        <f>IFERROR(VLOOKUP(AY125,'CRUCE OPORTUNIDADES'!$C$10:$D$113,2,FALSE),"")</f>
        <v/>
      </c>
      <c r="BA125" s="14">
        <v>21.590000000000199</v>
      </c>
      <c r="BB125" s="14" t="str">
        <f>IFERROR(VLOOKUP(BA125,'CRUCE OPORTUNIDADES'!$C$10:$D$113,2,FALSE),"")</f>
        <v/>
      </c>
      <c r="BC125" s="14">
        <v>22.590000000000199</v>
      </c>
      <c r="BD125" s="14" t="str">
        <f>IFERROR(VLOOKUP(BC125,'CRUCE OPORTUNIDADES'!$C$10:$D$113,2,FALSE),"")</f>
        <v/>
      </c>
      <c r="BE125" s="14">
        <v>23.590000000000199</v>
      </c>
      <c r="BF125" s="14" t="str">
        <f>IFERROR(VLOOKUP(BE125,'CRUCE OPORTUNIDADES'!$C$10:$D$113,2,FALSE),"")</f>
        <v/>
      </c>
      <c r="BG125" s="14">
        <v>24.590000000000199</v>
      </c>
      <c r="BH125" s="14" t="str">
        <f>IFERROR(VLOOKUP(BG125,'CRUCE OPORTUNIDADES'!$C$10:$D$113,2,FALSE),"")</f>
        <v/>
      </c>
      <c r="BI125" s="14">
        <v>25.590000000000199</v>
      </c>
      <c r="BJ125" s="14" t="str">
        <f>IFERROR(VLOOKUP(BI125,'CRUCE OPORTUNIDADES'!$C$10:$D$113,2,FALSE),"")</f>
        <v/>
      </c>
    </row>
    <row r="126" spans="13:62" x14ac:dyDescent="0.3">
      <c r="N126" s="14" t="str">
        <f>IF(N127&lt;&gt;""," -O","")</f>
        <v/>
      </c>
      <c r="P126" s="14" t="str">
        <f>IF(P127&lt;&gt;""," -O","")</f>
        <v/>
      </c>
      <c r="R126" s="14" t="str">
        <f>IF(R127&lt;&gt;""," -O","")</f>
        <v/>
      </c>
      <c r="T126" s="14" t="str">
        <f>IF(T127&lt;&gt;""," -O","")</f>
        <v/>
      </c>
      <c r="V126" s="14" t="str">
        <f>IF(V127&lt;&gt;""," -O","")</f>
        <v/>
      </c>
      <c r="X126" s="14" t="str">
        <f>IF(X127&lt;&gt;""," -O","")</f>
        <v/>
      </c>
      <c r="Z126" s="14" t="str">
        <f>IF(Z127&lt;&gt;""," -O","")</f>
        <v/>
      </c>
      <c r="AB126" s="14" t="str">
        <f>IF(AB127&lt;&gt;""," -O","")</f>
        <v/>
      </c>
      <c r="AD126" s="14" t="str">
        <f>IF(AD127&lt;&gt;""," -O","")</f>
        <v/>
      </c>
      <c r="AF126" s="14" t="str">
        <f>IF(AF127&lt;&gt;""," -O","")</f>
        <v/>
      </c>
      <c r="AH126" s="14" t="str">
        <f>IF(AH127&lt;&gt;""," -O","")</f>
        <v/>
      </c>
      <c r="AJ126" s="14" t="str">
        <f>IF(AJ127&lt;&gt;""," -O","")</f>
        <v/>
      </c>
      <c r="AL126" s="14" t="str">
        <f>IF(AL127&lt;&gt;""," -O","")</f>
        <v/>
      </c>
      <c r="AN126" s="14" t="str">
        <f>IF(AN127&lt;&gt;""," -O","")</f>
        <v/>
      </c>
      <c r="AP126" s="14" t="str">
        <f>IF(AP127&lt;&gt;""," -O","")</f>
        <v/>
      </c>
      <c r="AR126" s="14" t="str">
        <f>IF(AR127&lt;&gt;""," -O","")</f>
        <v/>
      </c>
      <c r="AT126" s="14" t="str">
        <f>IF(AT127&lt;&gt;""," -O","")</f>
        <v/>
      </c>
      <c r="AV126" s="14" t="str">
        <f>IF(AV127&lt;&gt;""," -O","")</f>
        <v/>
      </c>
      <c r="AX126" s="14" t="str">
        <f>IF(AX127&lt;&gt;""," -O","")</f>
        <v/>
      </c>
      <c r="AZ126" s="14" t="str">
        <f>IF(AZ127&lt;&gt;""," -O","")</f>
        <v/>
      </c>
      <c r="BB126" s="14" t="str">
        <f>IF(BB127&lt;&gt;""," -O","")</f>
        <v/>
      </c>
      <c r="BD126" s="14" t="str">
        <f>IF(BD127&lt;&gt;""," -O","")</f>
        <v/>
      </c>
      <c r="BF126" s="14" t="str">
        <f>IF(BF127&lt;&gt;""," -O","")</f>
        <v/>
      </c>
      <c r="BH126" s="14" t="str">
        <f>IF(BH127&lt;&gt;""," -O","")</f>
        <v/>
      </c>
      <c r="BJ126" s="14" t="str">
        <f>IF(BJ127&lt;&gt;""," -O","")</f>
        <v/>
      </c>
    </row>
    <row r="127" spans="13:62" x14ac:dyDescent="0.3">
      <c r="M127" s="14">
        <v>1.6</v>
      </c>
      <c r="N127" s="14" t="str">
        <f>IFERROR(VLOOKUP(M127,'CRUCE OPORTUNIDADES'!$C$10:$D$113,2,FALSE),"")</f>
        <v/>
      </c>
      <c r="O127" s="14">
        <v>2.6000000000000099</v>
      </c>
      <c r="P127" s="14" t="str">
        <f>IFERROR(VLOOKUP(O127,'CRUCE OPORTUNIDADES'!$C$10:$D$113,2,FALSE),"")</f>
        <v/>
      </c>
      <c r="Q127" s="14">
        <v>3.6000000000000201</v>
      </c>
      <c r="R127" s="14" t="str">
        <f>IFERROR(VLOOKUP(Q127,'CRUCE OPORTUNIDADES'!$C$10:$D$113,2,FALSE),"")</f>
        <v/>
      </c>
      <c r="S127" s="14">
        <v>4.6000000000000298</v>
      </c>
      <c r="T127" s="14" t="str">
        <f>IFERROR(VLOOKUP(S127,'CRUCE OPORTUNIDADES'!$C$10:$D$113,2,FALSE),"")</f>
        <v/>
      </c>
      <c r="U127" s="14">
        <v>5.6000000000000396</v>
      </c>
      <c r="V127" s="14" t="str">
        <f>IFERROR(VLOOKUP(U127,'CRUCE OPORTUNIDADES'!$C$10:$D$113,2,FALSE),"")</f>
        <v/>
      </c>
      <c r="W127" s="14">
        <v>6.6000000000000503</v>
      </c>
      <c r="X127" s="14" t="str">
        <f>IFERROR(VLOOKUP(W127,'CRUCE OPORTUNIDADES'!$C$10:$D$113,2,FALSE),"")</f>
        <v/>
      </c>
      <c r="Y127" s="14">
        <v>7.60000000000006</v>
      </c>
      <c r="Z127" s="14" t="str">
        <f>IFERROR(VLOOKUP(Y127,'CRUCE OPORTUNIDADES'!$C$10:$D$113,2,FALSE),"")</f>
        <v/>
      </c>
      <c r="AA127" s="14">
        <v>8.6000000000000707</v>
      </c>
      <c r="AB127" s="14" t="str">
        <f>IFERROR(VLOOKUP(AA127,'CRUCE OPORTUNIDADES'!$C$10:$D$113,2,FALSE),"")</f>
        <v/>
      </c>
      <c r="AC127" s="14">
        <v>9.6000000000000796</v>
      </c>
      <c r="AD127" s="14" t="str">
        <f>IFERROR(VLOOKUP(AC127,'CRUCE OPORTUNIDADES'!$C$10:$D$113,2,FALSE),"")</f>
        <v/>
      </c>
      <c r="AE127" s="14">
        <v>10.600000000000099</v>
      </c>
      <c r="AF127" s="14" t="str">
        <f>IFERROR(VLOOKUP(AE127,'CRUCE OPORTUNIDADES'!$C$10:$D$113,2,FALSE),"")</f>
        <v/>
      </c>
      <c r="AG127" s="14">
        <v>11.600000000000099</v>
      </c>
      <c r="AH127" s="14" t="str">
        <f>IFERROR(VLOOKUP(AG127,'CRUCE OPORTUNIDADES'!$C$10:$D$113,2,FALSE),"")</f>
        <v/>
      </c>
      <c r="AI127" s="14">
        <v>12.600000000000099</v>
      </c>
      <c r="AJ127" s="14" t="str">
        <f>IFERROR(VLOOKUP(AI127,'CRUCE OPORTUNIDADES'!$C$10:$D$113,2,FALSE),"")</f>
        <v/>
      </c>
      <c r="AK127" s="14">
        <v>13.600000000000099</v>
      </c>
      <c r="AL127" s="14" t="str">
        <f>IFERROR(VLOOKUP(AK127,'CRUCE OPORTUNIDADES'!$C$10:$D$113,2,FALSE),"")</f>
        <v/>
      </c>
      <c r="AM127" s="14">
        <v>14.600000000000099</v>
      </c>
      <c r="AN127" s="14" t="str">
        <f>IFERROR(VLOOKUP(AM127,'CRUCE OPORTUNIDADES'!$C$10:$D$113,2,FALSE),"")</f>
        <v/>
      </c>
      <c r="AO127" s="14">
        <v>15.600000000000099</v>
      </c>
      <c r="AP127" s="14" t="str">
        <f>IFERROR(VLOOKUP(AO127,'CRUCE OPORTUNIDADES'!$C$10:$D$113,2,FALSE),"")</f>
        <v/>
      </c>
      <c r="AQ127" s="14">
        <v>16.600000000000101</v>
      </c>
      <c r="AR127" s="14" t="str">
        <f>IFERROR(VLOOKUP(AQ127,'CRUCE OPORTUNIDADES'!$C$10:$D$113,2,FALSE),"")</f>
        <v/>
      </c>
      <c r="AS127" s="14">
        <v>17.6000000000002</v>
      </c>
      <c r="AT127" s="14" t="str">
        <f>IFERROR(VLOOKUP(AS127,'CRUCE OPORTUNIDADES'!$C$10:$D$113,2,FALSE),"")</f>
        <v/>
      </c>
      <c r="AU127" s="14">
        <v>18.6000000000002</v>
      </c>
      <c r="AV127" s="14" t="str">
        <f>IFERROR(VLOOKUP(AU127,'CRUCE OPORTUNIDADES'!$C$10:$D$113,2,FALSE),"")</f>
        <v/>
      </c>
      <c r="AW127" s="14">
        <v>19.6000000000002</v>
      </c>
      <c r="AX127" s="14" t="str">
        <f>IFERROR(VLOOKUP(AW127,'CRUCE OPORTUNIDADES'!$C$10:$D$113,2,FALSE),"")</f>
        <v/>
      </c>
      <c r="AY127" s="14">
        <v>20.6000000000002</v>
      </c>
      <c r="AZ127" s="14" t="str">
        <f>IFERROR(VLOOKUP(AY127,'CRUCE OPORTUNIDADES'!$C$10:$D$113,2,FALSE),"")</f>
        <v/>
      </c>
      <c r="BA127" s="14">
        <v>21.6000000000002</v>
      </c>
      <c r="BB127" s="14" t="str">
        <f>IFERROR(VLOOKUP(BA127,'CRUCE OPORTUNIDADES'!$C$10:$D$113,2,FALSE),"")</f>
        <v/>
      </c>
      <c r="BC127" s="14">
        <v>22.6000000000002</v>
      </c>
      <c r="BD127" s="14" t="str">
        <f>IFERROR(VLOOKUP(BC127,'CRUCE OPORTUNIDADES'!$C$10:$D$113,2,FALSE),"")</f>
        <v/>
      </c>
      <c r="BE127" s="14">
        <v>23.6000000000002</v>
      </c>
      <c r="BF127" s="14" t="str">
        <f>IFERROR(VLOOKUP(BE127,'CRUCE OPORTUNIDADES'!$C$10:$D$113,2,FALSE),"")</f>
        <v/>
      </c>
      <c r="BG127" s="14">
        <v>24.6000000000002</v>
      </c>
      <c r="BH127" s="14" t="str">
        <f>IFERROR(VLOOKUP(BG127,'CRUCE OPORTUNIDADES'!$C$10:$D$113,2,FALSE),"")</f>
        <v/>
      </c>
      <c r="BI127" s="14">
        <v>25.6000000000002</v>
      </c>
      <c r="BJ127" s="14" t="str">
        <f>IFERROR(VLOOKUP(BI127,'CRUCE OPORTUNIDADES'!$C$10:$D$113,2,FALSE),"")</f>
        <v/>
      </c>
    </row>
    <row r="128" spans="13:62" x14ac:dyDescent="0.3">
      <c r="N128" s="14" t="str">
        <f>IF(N129&lt;&gt;""," -O","")</f>
        <v/>
      </c>
      <c r="P128" s="14" t="str">
        <f>IF(P129&lt;&gt;""," -O","")</f>
        <v/>
      </c>
      <c r="R128" s="14" t="str">
        <f>IF(R129&lt;&gt;""," -O","")</f>
        <v/>
      </c>
      <c r="T128" s="14" t="str">
        <f>IF(T129&lt;&gt;""," -O","")</f>
        <v/>
      </c>
      <c r="V128" s="14" t="str">
        <f>IF(V129&lt;&gt;""," -O","")</f>
        <v/>
      </c>
      <c r="X128" s="14" t="str">
        <f>IF(X129&lt;&gt;""," -O","")</f>
        <v/>
      </c>
      <c r="Z128" s="14" t="str">
        <f>IF(Z129&lt;&gt;""," -O","")</f>
        <v/>
      </c>
      <c r="AB128" s="14" t="str">
        <f>IF(AB129&lt;&gt;""," -O","")</f>
        <v/>
      </c>
      <c r="AD128" s="14" t="str">
        <f>IF(AD129&lt;&gt;""," -O","")</f>
        <v/>
      </c>
      <c r="AF128" s="14" t="str">
        <f>IF(AF129&lt;&gt;""," -O","")</f>
        <v/>
      </c>
      <c r="AH128" s="14" t="str">
        <f>IF(AH129&lt;&gt;""," -O","")</f>
        <v/>
      </c>
      <c r="AJ128" s="14" t="str">
        <f>IF(AJ129&lt;&gt;""," -O","")</f>
        <v/>
      </c>
      <c r="AL128" s="14" t="str">
        <f>IF(AL129&lt;&gt;""," -O","")</f>
        <v/>
      </c>
      <c r="AN128" s="14" t="str">
        <f>IF(AN129&lt;&gt;""," -O","")</f>
        <v/>
      </c>
      <c r="AP128" s="14" t="str">
        <f>IF(AP129&lt;&gt;""," -O","")</f>
        <v/>
      </c>
      <c r="AR128" s="14" t="str">
        <f>IF(AR129&lt;&gt;""," -O","")</f>
        <v/>
      </c>
      <c r="AT128" s="14" t="str">
        <f>IF(AT129&lt;&gt;""," -O","")</f>
        <v/>
      </c>
      <c r="AV128" s="14" t="str">
        <f>IF(AV129&lt;&gt;""," -O","")</f>
        <v/>
      </c>
      <c r="AX128" s="14" t="str">
        <f>IF(AX129&lt;&gt;""," -O","")</f>
        <v/>
      </c>
      <c r="AZ128" s="14" t="str">
        <f>IF(AZ129&lt;&gt;""," -O","")</f>
        <v/>
      </c>
      <c r="BB128" s="14" t="str">
        <f>IF(BB129&lt;&gt;""," -O","")</f>
        <v/>
      </c>
      <c r="BD128" s="14" t="str">
        <f>IF(BD129&lt;&gt;""," -O","")</f>
        <v/>
      </c>
      <c r="BF128" s="14" t="str">
        <f>IF(BF129&lt;&gt;""," -O","")</f>
        <v/>
      </c>
      <c r="BH128" s="14" t="str">
        <f>IF(BH129&lt;&gt;""," -O","")</f>
        <v/>
      </c>
      <c r="BJ128" s="14" t="str">
        <f>IF(BJ129&lt;&gt;""," -O","")</f>
        <v/>
      </c>
    </row>
    <row r="129" spans="13:62" x14ac:dyDescent="0.3">
      <c r="M129" s="14">
        <v>1.61</v>
      </c>
      <c r="N129" s="14" t="str">
        <f>IFERROR(VLOOKUP(M129,'CRUCE OPORTUNIDADES'!$C$10:$D$113,2,FALSE),"")</f>
        <v/>
      </c>
      <c r="O129" s="14">
        <v>2.6100000000000101</v>
      </c>
      <c r="P129" s="14" t="str">
        <f>IFERROR(VLOOKUP(O129,'CRUCE OPORTUNIDADES'!$C$10:$D$113,2,FALSE),"")</f>
        <v/>
      </c>
      <c r="Q129" s="14">
        <v>3.6100000000000199</v>
      </c>
      <c r="R129" s="14" t="str">
        <f>IFERROR(VLOOKUP(Q129,'CRUCE OPORTUNIDADES'!$C$10:$D$113,2,FALSE),"")</f>
        <v/>
      </c>
      <c r="S129" s="14">
        <v>4.6100000000000296</v>
      </c>
      <c r="T129" s="14" t="str">
        <f>IFERROR(VLOOKUP(S129,'CRUCE OPORTUNIDADES'!$C$10:$D$113,2,FALSE),"")</f>
        <v/>
      </c>
      <c r="U129" s="14">
        <v>5.6100000000000403</v>
      </c>
      <c r="V129" s="14" t="str">
        <f>IFERROR(VLOOKUP(U129,'CRUCE OPORTUNIDADES'!$C$10:$D$113,2,FALSE),"")</f>
        <v/>
      </c>
      <c r="W129" s="14">
        <v>6.6100000000000501</v>
      </c>
      <c r="X129" s="14" t="str">
        <f>IFERROR(VLOOKUP(W129,'CRUCE OPORTUNIDADES'!$C$10:$D$113,2,FALSE),"")</f>
        <v/>
      </c>
      <c r="Y129" s="14">
        <v>7.6100000000000598</v>
      </c>
      <c r="Z129" s="14" t="str">
        <f>IFERROR(VLOOKUP(Y129,'CRUCE OPORTUNIDADES'!$C$10:$D$113,2,FALSE),"")</f>
        <v/>
      </c>
      <c r="AA129" s="14">
        <v>8.6100000000000705</v>
      </c>
      <c r="AB129" s="14" t="str">
        <f>IFERROR(VLOOKUP(AA129,'CRUCE OPORTUNIDADES'!$C$10:$D$113,2,FALSE),"")</f>
        <v/>
      </c>
      <c r="AC129" s="14">
        <v>9.6100000000000794</v>
      </c>
      <c r="AD129" s="14" t="str">
        <f>IFERROR(VLOOKUP(AC129,'CRUCE OPORTUNIDADES'!$C$10:$D$113,2,FALSE),"")</f>
        <v/>
      </c>
      <c r="AE129" s="14">
        <v>10.610000000000101</v>
      </c>
      <c r="AF129" s="14" t="str">
        <f>IFERROR(VLOOKUP(AE129,'CRUCE OPORTUNIDADES'!$C$10:$D$113,2,FALSE),"")</f>
        <v/>
      </c>
      <c r="AG129" s="14">
        <v>11.610000000000101</v>
      </c>
      <c r="AH129" s="14" t="str">
        <f>IFERROR(VLOOKUP(AG129,'CRUCE OPORTUNIDADES'!$C$10:$D$113,2,FALSE),"")</f>
        <v/>
      </c>
      <c r="AI129" s="14">
        <v>12.610000000000101</v>
      </c>
      <c r="AJ129" s="14" t="str">
        <f>IFERROR(VLOOKUP(AI129,'CRUCE OPORTUNIDADES'!$C$10:$D$113,2,FALSE),"")</f>
        <v/>
      </c>
      <c r="AK129" s="14">
        <v>13.610000000000101</v>
      </c>
      <c r="AL129" s="14" t="str">
        <f>IFERROR(VLOOKUP(AK129,'CRUCE OPORTUNIDADES'!$C$10:$D$113,2,FALSE),"")</f>
        <v/>
      </c>
      <c r="AM129" s="14">
        <v>14.610000000000101</v>
      </c>
      <c r="AN129" s="14" t="str">
        <f>IFERROR(VLOOKUP(AM129,'CRUCE OPORTUNIDADES'!$C$10:$D$113,2,FALSE),"")</f>
        <v/>
      </c>
      <c r="AO129" s="14">
        <v>15.610000000000101</v>
      </c>
      <c r="AP129" s="14" t="str">
        <f>IFERROR(VLOOKUP(AO129,'CRUCE OPORTUNIDADES'!$C$10:$D$113,2,FALSE),"")</f>
        <v/>
      </c>
      <c r="AQ129" s="14">
        <v>16.610000000000099</v>
      </c>
      <c r="AR129" s="14" t="str">
        <f>IFERROR(VLOOKUP(AQ129,'CRUCE OPORTUNIDADES'!$C$10:$D$113,2,FALSE),"")</f>
        <v/>
      </c>
      <c r="AS129" s="14">
        <v>17.610000000000198</v>
      </c>
      <c r="AT129" s="14" t="str">
        <f>IFERROR(VLOOKUP(AS129,'CRUCE OPORTUNIDADES'!$C$10:$D$113,2,FALSE),"")</f>
        <v/>
      </c>
      <c r="AU129" s="14">
        <v>18.610000000000198</v>
      </c>
      <c r="AV129" s="14" t="str">
        <f>IFERROR(VLOOKUP(AU129,'CRUCE OPORTUNIDADES'!$C$10:$D$113,2,FALSE),"")</f>
        <v/>
      </c>
      <c r="AW129" s="14">
        <v>19.610000000000198</v>
      </c>
      <c r="AX129" s="14" t="str">
        <f>IFERROR(VLOOKUP(AW129,'CRUCE OPORTUNIDADES'!$C$10:$D$113,2,FALSE),"")</f>
        <v/>
      </c>
      <c r="AY129" s="14">
        <v>20.610000000000198</v>
      </c>
      <c r="AZ129" s="14" t="str">
        <f>IFERROR(VLOOKUP(AY129,'CRUCE OPORTUNIDADES'!$C$10:$D$113,2,FALSE),"")</f>
        <v/>
      </c>
      <c r="BA129" s="14">
        <v>21.610000000000198</v>
      </c>
      <c r="BB129" s="14" t="str">
        <f>IFERROR(VLOOKUP(BA129,'CRUCE OPORTUNIDADES'!$C$10:$D$113,2,FALSE),"")</f>
        <v/>
      </c>
      <c r="BC129" s="14">
        <v>22.610000000000198</v>
      </c>
      <c r="BD129" s="14" t="str">
        <f>IFERROR(VLOOKUP(BC129,'CRUCE OPORTUNIDADES'!$C$10:$D$113,2,FALSE),"")</f>
        <v/>
      </c>
      <c r="BE129" s="14">
        <v>23.610000000000198</v>
      </c>
      <c r="BF129" s="14" t="str">
        <f>IFERROR(VLOOKUP(BE129,'CRUCE OPORTUNIDADES'!$C$10:$D$113,2,FALSE),"")</f>
        <v/>
      </c>
      <c r="BG129" s="14">
        <v>24.610000000000198</v>
      </c>
      <c r="BH129" s="14" t="str">
        <f>IFERROR(VLOOKUP(BG129,'CRUCE OPORTUNIDADES'!$C$10:$D$113,2,FALSE),"")</f>
        <v/>
      </c>
      <c r="BI129" s="14">
        <v>25.610000000000198</v>
      </c>
      <c r="BJ129" s="14" t="str">
        <f>IFERROR(VLOOKUP(BI129,'CRUCE OPORTUNIDADES'!$C$10:$D$113,2,FALSE),"")</f>
        <v/>
      </c>
    </row>
    <row r="130" spans="13:62" x14ac:dyDescent="0.3">
      <c r="N130" s="14" t="str">
        <f>IF(N131&lt;&gt;""," -O","")</f>
        <v/>
      </c>
      <c r="P130" s="14" t="str">
        <f>IF(P131&lt;&gt;""," -O","")</f>
        <v/>
      </c>
      <c r="R130" s="14" t="str">
        <f>IF(R131&lt;&gt;""," -O","")</f>
        <v/>
      </c>
      <c r="T130" s="14" t="str">
        <f>IF(T131&lt;&gt;""," -O","")</f>
        <v/>
      </c>
      <c r="V130" s="14" t="str">
        <f>IF(V131&lt;&gt;""," -O","")</f>
        <v/>
      </c>
      <c r="X130" s="14" t="str">
        <f>IF(X131&lt;&gt;""," -O","")</f>
        <v/>
      </c>
      <c r="Z130" s="14" t="str">
        <f>IF(Z131&lt;&gt;""," -O","")</f>
        <v/>
      </c>
      <c r="AB130" s="14" t="str">
        <f>IF(AB131&lt;&gt;""," -O","")</f>
        <v/>
      </c>
      <c r="AD130" s="14" t="str">
        <f>IF(AD131&lt;&gt;""," -O","")</f>
        <v/>
      </c>
      <c r="AF130" s="14" t="str">
        <f>IF(AF131&lt;&gt;""," -O","")</f>
        <v/>
      </c>
      <c r="AH130" s="14" t="str">
        <f>IF(AH131&lt;&gt;""," -O","")</f>
        <v/>
      </c>
      <c r="AJ130" s="14" t="str">
        <f>IF(AJ131&lt;&gt;""," -O","")</f>
        <v/>
      </c>
      <c r="AL130" s="14" t="str">
        <f>IF(AL131&lt;&gt;""," -O","")</f>
        <v/>
      </c>
      <c r="AN130" s="14" t="str">
        <f>IF(AN131&lt;&gt;""," -O","")</f>
        <v/>
      </c>
      <c r="AP130" s="14" t="str">
        <f>IF(AP131&lt;&gt;""," -O","")</f>
        <v/>
      </c>
      <c r="AR130" s="14" t="str">
        <f>IF(AR131&lt;&gt;""," -O","")</f>
        <v/>
      </c>
      <c r="AT130" s="14" t="str">
        <f>IF(AT131&lt;&gt;""," -O","")</f>
        <v/>
      </c>
      <c r="AV130" s="14" t="str">
        <f>IF(AV131&lt;&gt;""," -O","")</f>
        <v/>
      </c>
      <c r="AX130" s="14" t="str">
        <f>IF(AX131&lt;&gt;""," -O","")</f>
        <v/>
      </c>
      <c r="AZ130" s="14" t="str">
        <f>IF(AZ131&lt;&gt;""," -O","")</f>
        <v/>
      </c>
      <c r="BB130" s="14" t="str">
        <f>IF(BB131&lt;&gt;""," -O","")</f>
        <v/>
      </c>
      <c r="BD130" s="14" t="str">
        <f>IF(BD131&lt;&gt;""," -O","")</f>
        <v/>
      </c>
      <c r="BF130" s="14" t="str">
        <f>IF(BF131&lt;&gt;""," -O","")</f>
        <v/>
      </c>
      <c r="BH130" s="14" t="str">
        <f>IF(BH131&lt;&gt;""," -O","")</f>
        <v/>
      </c>
      <c r="BJ130" s="14" t="str">
        <f>IF(BJ131&lt;&gt;""," -O","")</f>
        <v/>
      </c>
    </row>
    <row r="131" spans="13:62" x14ac:dyDescent="0.3">
      <c r="M131" s="14">
        <v>1.62</v>
      </c>
      <c r="N131" s="14" t="str">
        <f>IFERROR(VLOOKUP(M131,'CRUCE OPORTUNIDADES'!$C$10:$D$113,2,FALSE),"")</f>
        <v/>
      </c>
      <c r="O131" s="14">
        <v>2.6200000000000099</v>
      </c>
      <c r="P131" s="14" t="str">
        <f>IFERROR(VLOOKUP(O131,'CRUCE OPORTUNIDADES'!$C$10:$D$113,2,FALSE),"")</f>
        <v/>
      </c>
      <c r="Q131" s="14">
        <v>3.6200000000000201</v>
      </c>
      <c r="R131" s="14" t="str">
        <f>IFERROR(VLOOKUP(Q131,'CRUCE OPORTUNIDADES'!$C$10:$D$113,2,FALSE),"")</f>
        <v/>
      </c>
      <c r="S131" s="14">
        <v>4.6200000000000303</v>
      </c>
      <c r="T131" s="14" t="str">
        <f>IFERROR(VLOOKUP(S131,'CRUCE OPORTUNIDADES'!$C$10:$D$113,2,FALSE),"")</f>
        <v/>
      </c>
      <c r="U131" s="14">
        <v>5.6200000000000401</v>
      </c>
      <c r="V131" s="14" t="str">
        <f>IFERROR(VLOOKUP(U131,'CRUCE OPORTUNIDADES'!$C$10:$D$113,2,FALSE),"")</f>
        <v/>
      </c>
      <c r="W131" s="14">
        <v>6.6200000000000498</v>
      </c>
      <c r="X131" s="14" t="str">
        <f>IFERROR(VLOOKUP(W131,'CRUCE OPORTUNIDADES'!$C$10:$D$113,2,FALSE),"")</f>
        <v/>
      </c>
      <c r="Y131" s="14">
        <v>7.6200000000000596</v>
      </c>
      <c r="Z131" s="14" t="str">
        <f>IFERROR(VLOOKUP(Y131,'CRUCE OPORTUNIDADES'!$C$10:$D$113,2,FALSE),"")</f>
        <v/>
      </c>
      <c r="AA131" s="14">
        <v>8.6200000000000703</v>
      </c>
      <c r="AB131" s="14" t="str">
        <f>IFERROR(VLOOKUP(AA131,'CRUCE OPORTUNIDADES'!$C$10:$D$113,2,FALSE),"")</f>
        <v/>
      </c>
      <c r="AC131" s="14">
        <v>9.6200000000000792</v>
      </c>
      <c r="AD131" s="14" t="str">
        <f>IFERROR(VLOOKUP(AC131,'CRUCE OPORTUNIDADES'!$C$10:$D$113,2,FALSE),"")</f>
        <v/>
      </c>
      <c r="AE131" s="14">
        <v>10.6200000000001</v>
      </c>
      <c r="AF131" s="14" t="str">
        <f>IFERROR(VLOOKUP(AE131,'CRUCE OPORTUNIDADES'!$C$10:$D$113,2,FALSE),"")</f>
        <v/>
      </c>
      <c r="AG131" s="14">
        <v>11.6200000000001</v>
      </c>
      <c r="AH131" s="14" t="str">
        <f>IFERROR(VLOOKUP(AG131,'CRUCE OPORTUNIDADES'!$C$10:$D$113,2,FALSE),"")</f>
        <v/>
      </c>
      <c r="AI131" s="14">
        <v>12.6200000000001</v>
      </c>
      <c r="AJ131" s="14" t="str">
        <f>IFERROR(VLOOKUP(AI131,'CRUCE OPORTUNIDADES'!$C$10:$D$113,2,FALSE),"")</f>
        <v/>
      </c>
      <c r="AK131" s="14">
        <v>13.6200000000001</v>
      </c>
      <c r="AL131" s="14" t="str">
        <f>IFERROR(VLOOKUP(AK131,'CRUCE OPORTUNIDADES'!$C$10:$D$113,2,FALSE),"")</f>
        <v/>
      </c>
      <c r="AM131" s="14">
        <v>14.6200000000001</v>
      </c>
      <c r="AN131" s="14" t="str">
        <f>IFERROR(VLOOKUP(AM131,'CRUCE OPORTUNIDADES'!$C$10:$D$113,2,FALSE),"")</f>
        <v/>
      </c>
      <c r="AO131" s="14">
        <v>15.6200000000001</v>
      </c>
      <c r="AP131" s="14" t="str">
        <f>IFERROR(VLOOKUP(AO131,'CRUCE OPORTUNIDADES'!$C$10:$D$113,2,FALSE),"")</f>
        <v/>
      </c>
      <c r="AQ131" s="14">
        <v>16.6200000000001</v>
      </c>
      <c r="AR131" s="14" t="str">
        <f>IFERROR(VLOOKUP(AQ131,'CRUCE OPORTUNIDADES'!$C$10:$D$113,2,FALSE),"")</f>
        <v/>
      </c>
      <c r="AS131" s="14">
        <v>17.6200000000002</v>
      </c>
      <c r="AT131" s="14" t="str">
        <f>IFERROR(VLOOKUP(AS131,'CRUCE OPORTUNIDADES'!$C$10:$D$113,2,FALSE),"")</f>
        <v/>
      </c>
      <c r="AU131" s="14">
        <v>18.6200000000002</v>
      </c>
      <c r="AV131" s="14" t="str">
        <f>IFERROR(VLOOKUP(AU131,'CRUCE OPORTUNIDADES'!$C$10:$D$113,2,FALSE),"")</f>
        <v/>
      </c>
      <c r="AW131" s="14">
        <v>19.6200000000002</v>
      </c>
      <c r="AX131" s="14" t="str">
        <f>IFERROR(VLOOKUP(AW131,'CRUCE OPORTUNIDADES'!$C$10:$D$113,2,FALSE),"")</f>
        <v/>
      </c>
      <c r="AY131" s="14">
        <v>20.6200000000002</v>
      </c>
      <c r="AZ131" s="14" t="str">
        <f>IFERROR(VLOOKUP(AY131,'CRUCE OPORTUNIDADES'!$C$10:$D$113,2,FALSE),"")</f>
        <v/>
      </c>
      <c r="BA131" s="14">
        <v>21.6200000000002</v>
      </c>
      <c r="BB131" s="14" t="str">
        <f>IFERROR(VLOOKUP(BA131,'CRUCE OPORTUNIDADES'!$C$10:$D$113,2,FALSE),"")</f>
        <v/>
      </c>
      <c r="BC131" s="14">
        <v>22.6200000000002</v>
      </c>
      <c r="BD131" s="14" t="str">
        <f>IFERROR(VLOOKUP(BC131,'CRUCE OPORTUNIDADES'!$C$10:$D$113,2,FALSE),"")</f>
        <v/>
      </c>
      <c r="BE131" s="14">
        <v>23.6200000000002</v>
      </c>
      <c r="BF131" s="14" t="str">
        <f>IFERROR(VLOOKUP(BE131,'CRUCE OPORTUNIDADES'!$C$10:$D$113,2,FALSE),"")</f>
        <v/>
      </c>
      <c r="BG131" s="14">
        <v>24.6200000000002</v>
      </c>
      <c r="BH131" s="14" t="str">
        <f>IFERROR(VLOOKUP(BG131,'CRUCE OPORTUNIDADES'!$C$10:$D$113,2,FALSE),"")</f>
        <v/>
      </c>
      <c r="BI131" s="14">
        <v>25.6200000000002</v>
      </c>
      <c r="BJ131" s="14" t="str">
        <f>IFERROR(VLOOKUP(BI131,'CRUCE OPORTUNIDADES'!$C$10:$D$113,2,FALSE),"")</f>
        <v/>
      </c>
    </row>
    <row r="132" spans="13:62" x14ac:dyDescent="0.3">
      <c r="N132" s="14" t="str">
        <f>IF(N133&lt;&gt;""," -O","")</f>
        <v/>
      </c>
      <c r="P132" s="14" t="str">
        <f>IF(P133&lt;&gt;""," -O","")</f>
        <v/>
      </c>
      <c r="R132" s="14" t="str">
        <f>IF(R133&lt;&gt;""," -O","")</f>
        <v/>
      </c>
      <c r="T132" s="14" t="str">
        <f>IF(T133&lt;&gt;""," -O","")</f>
        <v/>
      </c>
      <c r="V132" s="14" t="str">
        <f>IF(V133&lt;&gt;""," -O","")</f>
        <v/>
      </c>
      <c r="X132" s="14" t="str">
        <f>IF(X133&lt;&gt;""," -O","")</f>
        <v/>
      </c>
      <c r="Z132" s="14" t="str">
        <f>IF(Z133&lt;&gt;""," -O","")</f>
        <v/>
      </c>
      <c r="AB132" s="14" t="str">
        <f>IF(AB133&lt;&gt;""," -O","")</f>
        <v/>
      </c>
      <c r="AD132" s="14" t="str">
        <f>IF(AD133&lt;&gt;""," -O","")</f>
        <v/>
      </c>
      <c r="AF132" s="14" t="str">
        <f>IF(AF133&lt;&gt;""," -O","")</f>
        <v/>
      </c>
      <c r="AH132" s="14" t="str">
        <f>IF(AH133&lt;&gt;""," -O","")</f>
        <v/>
      </c>
      <c r="AJ132" s="14" t="str">
        <f>IF(AJ133&lt;&gt;""," -O","")</f>
        <v/>
      </c>
      <c r="AL132" s="14" t="str">
        <f>IF(AL133&lt;&gt;""," -O","")</f>
        <v/>
      </c>
      <c r="AN132" s="14" t="str">
        <f>IF(AN133&lt;&gt;""," -O","")</f>
        <v/>
      </c>
      <c r="AP132" s="14" t="str">
        <f>IF(AP133&lt;&gt;""," -O","")</f>
        <v/>
      </c>
      <c r="AR132" s="14" t="str">
        <f>IF(AR133&lt;&gt;""," -O","")</f>
        <v/>
      </c>
      <c r="AT132" s="14" t="str">
        <f>IF(AT133&lt;&gt;""," -O","")</f>
        <v/>
      </c>
      <c r="AV132" s="14" t="str">
        <f>IF(AV133&lt;&gt;""," -O","")</f>
        <v/>
      </c>
      <c r="AX132" s="14" t="str">
        <f>IF(AX133&lt;&gt;""," -O","")</f>
        <v/>
      </c>
      <c r="AZ132" s="14" t="str">
        <f>IF(AZ133&lt;&gt;""," -O","")</f>
        <v/>
      </c>
      <c r="BB132" s="14" t="str">
        <f>IF(BB133&lt;&gt;""," -O","")</f>
        <v/>
      </c>
      <c r="BD132" s="14" t="str">
        <f>IF(BD133&lt;&gt;""," -O","")</f>
        <v/>
      </c>
      <c r="BF132" s="14" t="str">
        <f>IF(BF133&lt;&gt;""," -O","")</f>
        <v/>
      </c>
      <c r="BH132" s="14" t="str">
        <f>IF(BH133&lt;&gt;""," -O","")</f>
        <v/>
      </c>
      <c r="BJ132" s="14" t="str">
        <f>IF(BJ133&lt;&gt;""," -O","")</f>
        <v/>
      </c>
    </row>
    <row r="133" spans="13:62" x14ac:dyDescent="0.3">
      <c r="M133" s="14">
        <v>1.63</v>
      </c>
      <c r="N133" s="14" t="str">
        <f>IFERROR(VLOOKUP(M133,'CRUCE OPORTUNIDADES'!$C$10:$D$113,2,FALSE),"")</f>
        <v/>
      </c>
      <c r="O133" s="14">
        <v>2.6300000000000101</v>
      </c>
      <c r="P133" s="14" t="str">
        <f>IFERROR(VLOOKUP(O133,'CRUCE OPORTUNIDADES'!$C$10:$D$113,2,FALSE),"")</f>
        <v/>
      </c>
      <c r="Q133" s="14">
        <v>3.6300000000000199</v>
      </c>
      <c r="R133" s="14" t="str">
        <f>IFERROR(VLOOKUP(Q133,'CRUCE OPORTUNIDADES'!$C$10:$D$113,2,FALSE),"")</f>
        <v/>
      </c>
      <c r="S133" s="14">
        <v>4.6300000000000301</v>
      </c>
      <c r="T133" s="14" t="str">
        <f>IFERROR(VLOOKUP(S133,'CRUCE OPORTUNIDADES'!$C$10:$D$113,2,FALSE),"")</f>
        <v/>
      </c>
      <c r="U133" s="14">
        <v>5.6300000000000399</v>
      </c>
      <c r="V133" s="14" t="str">
        <f>IFERROR(VLOOKUP(U133,'CRUCE OPORTUNIDADES'!$C$10:$D$113,2,FALSE),"")</f>
        <v/>
      </c>
      <c r="W133" s="14">
        <v>6.6300000000000496</v>
      </c>
      <c r="X133" s="14" t="str">
        <f>IFERROR(VLOOKUP(W133,'CRUCE OPORTUNIDADES'!$C$10:$D$113,2,FALSE),"")</f>
        <v/>
      </c>
      <c r="Y133" s="14">
        <v>7.6300000000000603</v>
      </c>
      <c r="Z133" s="14" t="str">
        <f>IFERROR(VLOOKUP(Y133,'CRUCE OPORTUNIDADES'!$C$10:$D$113,2,FALSE),"")</f>
        <v/>
      </c>
      <c r="AA133" s="14">
        <v>8.6300000000000701</v>
      </c>
      <c r="AB133" s="14" t="str">
        <f>IFERROR(VLOOKUP(AA133,'CRUCE OPORTUNIDADES'!$C$10:$D$113,2,FALSE),"")</f>
        <v/>
      </c>
      <c r="AC133" s="14">
        <v>9.6300000000000807</v>
      </c>
      <c r="AD133" s="14" t="str">
        <f>IFERROR(VLOOKUP(AC133,'CRUCE OPORTUNIDADES'!$C$10:$D$113,2,FALSE),"")</f>
        <v/>
      </c>
      <c r="AE133" s="14">
        <v>10.6300000000001</v>
      </c>
      <c r="AF133" s="14" t="str">
        <f>IFERROR(VLOOKUP(AE133,'CRUCE OPORTUNIDADES'!$C$10:$D$113,2,FALSE),"")</f>
        <v/>
      </c>
      <c r="AG133" s="14">
        <v>11.6300000000001</v>
      </c>
      <c r="AH133" s="14" t="str">
        <f>IFERROR(VLOOKUP(AG133,'CRUCE OPORTUNIDADES'!$C$10:$D$113,2,FALSE),"")</f>
        <v/>
      </c>
      <c r="AI133" s="14">
        <v>12.6300000000001</v>
      </c>
      <c r="AJ133" s="14" t="str">
        <f>IFERROR(VLOOKUP(AI133,'CRUCE OPORTUNIDADES'!$C$10:$D$113,2,FALSE),"")</f>
        <v/>
      </c>
      <c r="AK133" s="14">
        <v>13.6300000000001</v>
      </c>
      <c r="AL133" s="14" t="str">
        <f>IFERROR(VLOOKUP(AK133,'CRUCE OPORTUNIDADES'!$C$10:$D$113,2,FALSE),"")</f>
        <v/>
      </c>
      <c r="AM133" s="14">
        <v>14.6300000000001</v>
      </c>
      <c r="AN133" s="14" t="str">
        <f>IFERROR(VLOOKUP(AM133,'CRUCE OPORTUNIDADES'!$C$10:$D$113,2,FALSE),"")</f>
        <v/>
      </c>
      <c r="AO133" s="14">
        <v>15.6300000000001</v>
      </c>
      <c r="AP133" s="14" t="str">
        <f>IFERROR(VLOOKUP(AO133,'CRUCE OPORTUNIDADES'!$C$10:$D$113,2,FALSE),"")</f>
        <v/>
      </c>
      <c r="AQ133" s="14">
        <v>16.630000000000202</v>
      </c>
      <c r="AR133" s="14" t="str">
        <f>IFERROR(VLOOKUP(AQ133,'CRUCE OPORTUNIDADES'!$C$10:$D$113,2,FALSE),"")</f>
        <v/>
      </c>
      <c r="AS133" s="14">
        <v>17.630000000000202</v>
      </c>
      <c r="AT133" s="14" t="str">
        <f>IFERROR(VLOOKUP(AS133,'CRUCE OPORTUNIDADES'!$C$10:$D$113,2,FALSE),"")</f>
        <v/>
      </c>
      <c r="AU133" s="14">
        <v>18.630000000000202</v>
      </c>
      <c r="AV133" s="14" t="str">
        <f>IFERROR(VLOOKUP(AU133,'CRUCE OPORTUNIDADES'!$C$10:$D$113,2,FALSE),"")</f>
        <v/>
      </c>
      <c r="AW133" s="14">
        <v>19.630000000000202</v>
      </c>
      <c r="AX133" s="14" t="str">
        <f>IFERROR(VLOOKUP(AW133,'CRUCE OPORTUNIDADES'!$C$10:$D$113,2,FALSE),"")</f>
        <v/>
      </c>
      <c r="AY133" s="14">
        <v>20.630000000000202</v>
      </c>
      <c r="AZ133" s="14" t="str">
        <f>IFERROR(VLOOKUP(AY133,'CRUCE OPORTUNIDADES'!$C$10:$D$113,2,FALSE),"")</f>
        <v/>
      </c>
      <c r="BA133" s="14">
        <v>21.630000000000202</v>
      </c>
      <c r="BB133" s="14" t="str">
        <f>IFERROR(VLOOKUP(BA133,'CRUCE OPORTUNIDADES'!$C$10:$D$113,2,FALSE),"")</f>
        <v/>
      </c>
      <c r="BC133" s="14">
        <v>22.630000000000202</v>
      </c>
      <c r="BD133" s="14" t="str">
        <f>IFERROR(VLOOKUP(BC133,'CRUCE OPORTUNIDADES'!$C$10:$D$113,2,FALSE),"")</f>
        <v/>
      </c>
      <c r="BE133" s="14">
        <v>23.630000000000202</v>
      </c>
      <c r="BF133" s="14" t="str">
        <f>IFERROR(VLOOKUP(BE133,'CRUCE OPORTUNIDADES'!$C$10:$D$113,2,FALSE),"")</f>
        <v/>
      </c>
      <c r="BG133" s="14">
        <v>24.630000000000202</v>
      </c>
      <c r="BH133" s="14" t="str">
        <f>IFERROR(VLOOKUP(BG133,'CRUCE OPORTUNIDADES'!$C$10:$D$113,2,FALSE),"")</f>
        <v/>
      </c>
      <c r="BI133" s="14">
        <v>25.630000000000202</v>
      </c>
      <c r="BJ133" s="14" t="str">
        <f>IFERROR(VLOOKUP(BI133,'CRUCE OPORTUNIDADES'!$C$10:$D$113,2,FALSE),"")</f>
        <v/>
      </c>
    </row>
    <row r="134" spans="13:62" x14ac:dyDescent="0.3">
      <c r="N134" s="14" t="str">
        <f>IF(N135&lt;&gt;""," -O","")</f>
        <v/>
      </c>
      <c r="P134" s="14" t="str">
        <f>IF(P135&lt;&gt;""," -O","")</f>
        <v/>
      </c>
      <c r="R134" s="14" t="str">
        <f>IF(R135&lt;&gt;""," -O","")</f>
        <v/>
      </c>
      <c r="T134" s="14" t="str">
        <f>IF(T135&lt;&gt;""," -O","")</f>
        <v/>
      </c>
      <c r="V134" s="14" t="str">
        <f>IF(V135&lt;&gt;""," -O","")</f>
        <v/>
      </c>
      <c r="X134" s="14" t="str">
        <f>IF(X135&lt;&gt;""," -O","")</f>
        <v/>
      </c>
      <c r="Z134" s="14" t="str">
        <f>IF(Z135&lt;&gt;""," -O","")</f>
        <v/>
      </c>
      <c r="AB134" s="14" t="str">
        <f>IF(AB135&lt;&gt;""," -O","")</f>
        <v/>
      </c>
      <c r="AD134" s="14" t="str">
        <f>IF(AD135&lt;&gt;""," -O","")</f>
        <v/>
      </c>
      <c r="AF134" s="14" t="str">
        <f>IF(AF135&lt;&gt;""," -O","")</f>
        <v/>
      </c>
      <c r="AH134" s="14" t="str">
        <f>IF(AH135&lt;&gt;""," -O","")</f>
        <v/>
      </c>
      <c r="AJ134" s="14" t="str">
        <f>IF(AJ135&lt;&gt;""," -O","")</f>
        <v/>
      </c>
      <c r="AL134" s="14" t="str">
        <f>IF(AL135&lt;&gt;""," -O","")</f>
        <v/>
      </c>
      <c r="AN134" s="14" t="str">
        <f>IF(AN135&lt;&gt;""," -O","")</f>
        <v/>
      </c>
      <c r="AP134" s="14" t="str">
        <f>IF(AP135&lt;&gt;""," -O","")</f>
        <v/>
      </c>
      <c r="AR134" s="14" t="str">
        <f>IF(AR135&lt;&gt;""," -O","")</f>
        <v/>
      </c>
      <c r="AT134" s="14" t="str">
        <f>IF(AT135&lt;&gt;""," -O","")</f>
        <v/>
      </c>
      <c r="AV134" s="14" t="str">
        <f>IF(AV135&lt;&gt;""," -O","")</f>
        <v/>
      </c>
      <c r="AX134" s="14" t="str">
        <f>IF(AX135&lt;&gt;""," -O","")</f>
        <v/>
      </c>
      <c r="AZ134" s="14" t="str">
        <f>IF(AZ135&lt;&gt;""," -O","")</f>
        <v/>
      </c>
      <c r="BB134" s="14" t="str">
        <f>IF(BB135&lt;&gt;""," -O","")</f>
        <v/>
      </c>
      <c r="BD134" s="14" t="str">
        <f>IF(BD135&lt;&gt;""," -O","")</f>
        <v/>
      </c>
      <c r="BF134" s="14" t="str">
        <f>IF(BF135&lt;&gt;""," -O","")</f>
        <v/>
      </c>
      <c r="BH134" s="14" t="str">
        <f>IF(BH135&lt;&gt;""," -O","")</f>
        <v/>
      </c>
      <c r="BJ134" s="14" t="str">
        <f>IF(BJ135&lt;&gt;""," -O","")</f>
        <v/>
      </c>
    </row>
    <row r="135" spans="13:62" x14ac:dyDescent="0.3">
      <c r="M135" s="14">
        <v>1.64</v>
      </c>
      <c r="N135" s="14" t="str">
        <f>IFERROR(VLOOKUP(M135,'CRUCE OPORTUNIDADES'!$C$10:$D$113,2,FALSE),"")</f>
        <v/>
      </c>
      <c r="O135" s="14">
        <v>2.6400000000000099</v>
      </c>
      <c r="P135" s="14" t="str">
        <f>IFERROR(VLOOKUP(O135,'CRUCE OPORTUNIDADES'!$C$10:$D$113,2,FALSE),"")</f>
        <v/>
      </c>
      <c r="Q135" s="14">
        <v>3.6400000000000201</v>
      </c>
      <c r="R135" s="14" t="str">
        <f>IFERROR(VLOOKUP(Q135,'CRUCE OPORTUNIDADES'!$C$10:$D$113,2,FALSE),"")</f>
        <v/>
      </c>
      <c r="S135" s="14">
        <v>4.6400000000000299</v>
      </c>
      <c r="T135" s="14" t="str">
        <f>IFERROR(VLOOKUP(S135,'CRUCE OPORTUNIDADES'!$C$10:$D$113,2,FALSE),"")</f>
        <v/>
      </c>
      <c r="U135" s="14">
        <v>5.6400000000000396</v>
      </c>
      <c r="V135" s="14" t="str">
        <f>IFERROR(VLOOKUP(U135,'CRUCE OPORTUNIDADES'!$C$10:$D$113,2,FALSE),"")</f>
        <v/>
      </c>
      <c r="W135" s="14">
        <v>6.6400000000000503</v>
      </c>
      <c r="X135" s="14" t="str">
        <f>IFERROR(VLOOKUP(W135,'CRUCE OPORTUNIDADES'!$C$10:$D$113,2,FALSE),"")</f>
        <v/>
      </c>
      <c r="Y135" s="14">
        <v>7.6400000000000601</v>
      </c>
      <c r="Z135" s="14" t="str">
        <f>IFERROR(VLOOKUP(Y135,'CRUCE OPORTUNIDADES'!$C$10:$D$113,2,FALSE),"")</f>
        <v/>
      </c>
      <c r="AA135" s="14">
        <v>8.6400000000000698</v>
      </c>
      <c r="AB135" s="14" t="str">
        <f>IFERROR(VLOOKUP(AA135,'CRUCE OPORTUNIDADES'!$C$10:$D$113,2,FALSE),"")</f>
        <v/>
      </c>
      <c r="AC135" s="14">
        <v>9.6400000000000805</v>
      </c>
      <c r="AD135" s="14" t="str">
        <f>IFERROR(VLOOKUP(AC135,'CRUCE OPORTUNIDADES'!$C$10:$D$113,2,FALSE),"")</f>
        <v/>
      </c>
      <c r="AE135" s="14">
        <v>10.6400000000001</v>
      </c>
      <c r="AF135" s="14" t="str">
        <f>IFERROR(VLOOKUP(AE135,'CRUCE OPORTUNIDADES'!$C$10:$D$113,2,FALSE),"")</f>
        <v/>
      </c>
      <c r="AG135" s="14">
        <v>11.6400000000001</v>
      </c>
      <c r="AH135" s="14" t="str">
        <f>IFERROR(VLOOKUP(AG135,'CRUCE OPORTUNIDADES'!$C$10:$D$113,2,FALSE),"")</f>
        <v/>
      </c>
      <c r="AI135" s="14">
        <v>12.6400000000001</v>
      </c>
      <c r="AJ135" s="14" t="str">
        <f>IFERROR(VLOOKUP(AI135,'CRUCE OPORTUNIDADES'!$C$10:$D$113,2,FALSE),"")</f>
        <v/>
      </c>
      <c r="AK135" s="14">
        <v>13.6400000000001</v>
      </c>
      <c r="AL135" s="14" t="str">
        <f>IFERROR(VLOOKUP(AK135,'CRUCE OPORTUNIDADES'!$C$10:$D$113,2,FALSE),"")</f>
        <v/>
      </c>
      <c r="AM135" s="14">
        <v>14.6400000000001</v>
      </c>
      <c r="AN135" s="14" t="str">
        <f>IFERROR(VLOOKUP(AM135,'CRUCE OPORTUNIDADES'!$C$10:$D$113,2,FALSE),"")</f>
        <v/>
      </c>
      <c r="AO135" s="14">
        <v>15.6400000000001</v>
      </c>
      <c r="AP135" s="14" t="str">
        <f>IFERROR(VLOOKUP(AO135,'CRUCE OPORTUNIDADES'!$C$10:$D$113,2,FALSE),"")</f>
        <v/>
      </c>
      <c r="AQ135" s="14">
        <v>16.6400000000001</v>
      </c>
      <c r="AR135" s="14" t="str">
        <f>IFERROR(VLOOKUP(AQ135,'CRUCE OPORTUNIDADES'!$C$10:$D$113,2,FALSE),"")</f>
        <v/>
      </c>
      <c r="AS135" s="14">
        <v>17.6400000000002</v>
      </c>
      <c r="AT135" s="14" t="str">
        <f>IFERROR(VLOOKUP(AS135,'CRUCE OPORTUNIDADES'!$C$10:$D$113,2,FALSE),"")</f>
        <v/>
      </c>
      <c r="AU135" s="14">
        <v>18.6400000000002</v>
      </c>
      <c r="AV135" s="14" t="str">
        <f>IFERROR(VLOOKUP(AU135,'CRUCE OPORTUNIDADES'!$C$10:$D$113,2,FALSE),"")</f>
        <v/>
      </c>
      <c r="AW135" s="14">
        <v>19.6400000000002</v>
      </c>
      <c r="AX135" s="14" t="str">
        <f>IFERROR(VLOOKUP(AW135,'CRUCE OPORTUNIDADES'!$C$10:$D$113,2,FALSE),"")</f>
        <v/>
      </c>
      <c r="AY135" s="14">
        <v>20.6400000000002</v>
      </c>
      <c r="AZ135" s="14" t="str">
        <f>IFERROR(VLOOKUP(AY135,'CRUCE OPORTUNIDADES'!$C$10:$D$113,2,FALSE),"")</f>
        <v/>
      </c>
      <c r="BA135" s="14">
        <v>21.6400000000002</v>
      </c>
      <c r="BB135" s="14" t="str">
        <f>IFERROR(VLOOKUP(BA135,'CRUCE OPORTUNIDADES'!$C$10:$D$113,2,FALSE),"")</f>
        <v/>
      </c>
      <c r="BC135" s="14">
        <v>22.6400000000002</v>
      </c>
      <c r="BD135" s="14" t="str">
        <f>IFERROR(VLOOKUP(BC135,'CRUCE OPORTUNIDADES'!$C$10:$D$113,2,FALSE),"")</f>
        <v/>
      </c>
      <c r="BE135" s="14">
        <v>23.6400000000002</v>
      </c>
      <c r="BF135" s="14" t="str">
        <f>IFERROR(VLOOKUP(BE135,'CRUCE OPORTUNIDADES'!$C$10:$D$113,2,FALSE),"")</f>
        <v/>
      </c>
      <c r="BG135" s="14">
        <v>24.6400000000002</v>
      </c>
      <c r="BH135" s="14" t="str">
        <f>IFERROR(VLOOKUP(BG135,'CRUCE OPORTUNIDADES'!$C$10:$D$113,2,FALSE),"")</f>
        <v/>
      </c>
      <c r="BI135" s="14">
        <v>25.6400000000002</v>
      </c>
      <c r="BJ135" s="14" t="str">
        <f>IFERROR(VLOOKUP(BI135,'CRUCE OPORTUNIDADES'!$C$10:$D$113,2,FALSE),"")</f>
        <v/>
      </c>
    </row>
    <row r="136" spans="13:62" x14ac:dyDescent="0.3">
      <c r="N136" s="14" t="str">
        <f>IF(N137&lt;&gt;""," -O","")</f>
        <v/>
      </c>
      <c r="P136" s="14" t="str">
        <f>IF(P137&lt;&gt;""," -O","")</f>
        <v/>
      </c>
      <c r="R136" s="14" t="str">
        <f>IF(R137&lt;&gt;""," -O","")</f>
        <v/>
      </c>
      <c r="T136" s="14" t="str">
        <f>IF(T137&lt;&gt;""," -O","")</f>
        <v/>
      </c>
      <c r="V136" s="14" t="str">
        <f>IF(V137&lt;&gt;""," -O","")</f>
        <v/>
      </c>
      <c r="X136" s="14" t="str">
        <f>IF(X137&lt;&gt;""," -O","")</f>
        <v/>
      </c>
      <c r="Z136" s="14" t="str">
        <f>IF(Z137&lt;&gt;""," -O","")</f>
        <v/>
      </c>
      <c r="AB136" s="14" t="str">
        <f>IF(AB137&lt;&gt;""," -O","")</f>
        <v/>
      </c>
      <c r="AD136" s="14" t="str">
        <f>IF(AD137&lt;&gt;""," -O","")</f>
        <v/>
      </c>
      <c r="AF136" s="14" t="str">
        <f>IF(AF137&lt;&gt;""," -O","")</f>
        <v/>
      </c>
      <c r="AH136" s="14" t="str">
        <f>IF(AH137&lt;&gt;""," -O","")</f>
        <v/>
      </c>
      <c r="AJ136" s="14" t="str">
        <f>IF(AJ137&lt;&gt;""," -O","")</f>
        <v/>
      </c>
      <c r="AL136" s="14" t="str">
        <f>IF(AL137&lt;&gt;""," -O","")</f>
        <v/>
      </c>
      <c r="AN136" s="14" t="str">
        <f>IF(AN137&lt;&gt;""," -O","")</f>
        <v/>
      </c>
      <c r="AP136" s="14" t="str">
        <f>IF(AP137&lt;&gt;""," -O","")</f>
        <v/>
      </c>
      <c r="AR136" s="14" t="str">
        <f>IF(AR137&lt;&gt;""," -O","")</f>
        <v/>
      </c>
      <c r="AT136" s="14" t="str">
        <f>IF(AT137&lt;&gt;""," -O","")</f>
        <v/>
      </c>
      <c r="AV136" s="14" t="str">
        <f>IF(AV137&lt;&gt;""," -O","")</f>
        <v/>
      </c>
      <c r="AX136" s="14" t="str">
        <f>IF(AX137&lt;&gt;""," -O","")</f>
        <v/>
      </c>
      <c r="AZ136" s="14" t="str">
        <f>IF(AZ137&lt;&gt;""," -O","")</f>
        <v/>
      </c>
      <c r="BB136" s="14" t="str">
        <f>IF(BB137&lt;&gt;""," -O","")</f>
        <v/>
      </c>
      <c r="BD136" s="14" t="str">
        <f>IF(BD137&lt;&gt;""," -O","")</f>
        <v/>
      </c>
      <c r="BF136" s="14" t="str">
        <f>IF(BF137&lt;&gt;""," -O","")</f>
        <v/>
      </c>
      <c r="BH136" s="14" t="str">
        <f>IF(BH137&lt;&gt;""," -O","")</f>
        <v/>
      </c>
      <c r="BJ136" s="14" t="str">
        <f>IF(BJ137&lt;&gt;""," -O","")</f>
        <v/>
      </c>
    </row>
    <row r="137" spans="13:62" x14ac:dyDescent="0.3">
      <c r="M137" s="14">
        <v>1.65</v>
      </c>
      <c r="N137" s="14" t="str">
        <f>IFERROR(VLOOKUP(M137,'CRUCE OPORTUNIDADES'!$C$10:$D$113,2,FALSE),"")</f>
        <v/>
      </c>
      <c r="O137" s="14">
        <v>2.6500000000000101</v>
      </c>
      <c r="P137" s="14" t="str">
        <f>IFERROR(VLOOKUP(O137,'CRUCE OPORTUNIDADES'!$C$10:$D$113,2,FALSE),"")</f>
        <v/>
      </c>
      <c r="Q137" s="14">
        <v>3.6500000000000199</v>
      </c>
      <c r="R137" s="14" t="str">
        <f>IFERROR(VLOOKUP(Q137,'CRUCE OPORTUNIDADES'!$C$10:$D$113,2,FALSE),"")</f>
        <v/>
      </c>
      <c r="S137" s="14">
        <v>4.6500000000000297</v>
      </c>
      <c r="T137" s="14" t="str">
        <f>IFERROR(VLOOKUP(S137,'CRUCE OPORTUNIDADES'!$C$10:$D$113,2,FALSE),"")</f>
        <v/>
      </c>
      <c r="U137" s="14">
        <v>5.6500000000000403</v>
      </c>
      <c r="V137" s="14" t="str">
        <f>IFERROR(VLOOKUP(U137,'CRUCE OPORTUNIDADES'!$C$10:$D$113,2,FALSE),"")</f>
        <v/>
      </c>
      <c r="W137" s="14">
        <v>6.6500000000000501</v>
      </c>
      <c r="X137" s="14" t="str">
        <f>IFERROR(VLOOKUP(W137,'CRUCE OPORTUNIDADES'!$C$10:$D$113,2,FALSE),"")</f>
        <v/>
      </c>
      <c r="Y137" s="14">
        <v>7.6500000000000599</v>
      </c>
      <c r="Z137" s="14" t="str">
        <f>IFERROR(VLOOKUP(Y137,'CRUCE OPORTUNIDADES'!$C$10:$D$113,2,FALSE),"")</f>
        <v/>
      </c>
      <c r="AA137" s="14">
        <v>8.6500000000000696</v>
      </c>
      <c r="AB137" s="14" t="str">
        <f>IFERROR(VLOOKUP(AA137,'CRUCE OPORTUNIDADES'!$C$10:$D$113,2,FALSE),"")</f>
        <v/>
      </c>
      <c r="AC137" s="14">
        <v>9.6500000000000803</v>
      </c>
      <c r="AD137" s="14" t="str">
        <f>IFERROR(VLOOKUP(AC137,'CRUCE OPORTUNIDADES'!$C$10:$D$113,2,FALSE),"")</f>
        <v/>
      </c>
      <c r="AE137" s="14">
        <v>10.6500000000001</v>
      </c>
      <c r="AF137" s="14" t="str">
        <f>IFERROR(VLOOKUP(AE137,'CRUCE OPORTUNIDADES'!$C$10:$D$113,2,FALSE),"")</f>
        <v/>
      </c>
      <c r="AG137" s="14">
        <v>11.6500000000001</v>
      </c>
      <c r="AH137" s="14" t="str">
        <f>IFERROR(VLOOKUP(AG137,'CRUCE OPORTUNIDADES'!$C$10:$D$113,2,FALSE),"")</f>
        <v/>
      </c>
      <c r="AI137" s="14">
        <v>12.6500000000001</v>
      </c>
      <c r="AJ137" s="14" t="str">
        <f>IFERROR(VLOOKUP(AI137,'CRUCE OPORTUNIDADES'!$C$10:$D$113,2,FALSE),"")</f>
        <v/>
      </c>
      <c r="AK137" s="14">
        <v>13.6500000000001</v>
      </c>
      <c r="AL137" s="14" t="str">
        <f>IFERROR(VLOOKUP(AK137,'CRUCE OPORTUNIDADES'!$C$10:$D$113,2,FALSE),"")</f>
        <v/>
      </c>
      <c r="AM137" s="14">
        <v>14.6500000000001</v>
      </c>
      <c r="AN137" s="14" t="str">
        <f>IFERROR(VLOOKUP(AM137,'CRUCE OPORTUNIDADES'!$C$10:$D$113,2,FALSE),"")</f>
        <v/>
      </c>
      <c r="AO137" s="14">
        <v>15.6500000000001</v>
      </c>
      <c r="AP137" s="14" t="str">
        <f>IFERROR(VLOOKUP(AO137,'CRUCE OPORTUNIDADES'!$C$10:$D$113,2,FALSE),"")</f>
        <v/>
      </c>
      <c r="AQ137" s="14">
        <v>16.650000000000201</v>
      </c>
      <c r="AR137" s="14" t="str">
        <f>IFERROR(VLOOKUP(AQ137,'CRUCE OPORTUNIDADES'!$C$10:$D$113,2,FALSE),"")</f>
        <v/>
      </c>
      <c r="AS137" s="14">
        <v>17.650000000000201</v>
      </c>
      <c r="AT137" s="14" t="str">
        <f>IFERROR(VLOOKUP(AS137,'CRUCE OPORTUNIDADES'!$C$10:$D$113,2,FALSE),"")</f>
        <v/>
      </c>
      <c r="AU137" s="14">
        <v>18.650000000000201</v>
      </c>
      <c r="AV137" s="14" t="str">
        <f>IFERROR(VLOOKUP(AU137,'CRUCE OPORTUNIDADES'!$C$10:$D$113,2,FALSE),"")</f>
        <v/>
      </c>
      <c r="AW137" s="14">
        <v>19.650000000000201</v>
      </c>
      <c r="AX137" s="14" t="str">
        <f>IFERROR(VLOOKUP(AW137,'CRUCE OPORTUNIDADES'!$C$10:$D$113,2,FALSE),"")</f>
        <v/>
      </c>
      <c r="AY137" s="14">
        <v>20.650000000000201</v>
      </c>
      <c r="AZ137" s="14" t="str">
        <f>IFERROR(VLOOKUP(AY137,'CRUCE OPORTUNIDADES'!$C$10:$D$113,2,FALSE),"")</f>
        <v/>
      </c>
      <c r="BA137" s="14">
        <v>21.650000000000201</v>
      </c>
      <c r="BB137" s="14" t="str">
        <f>IFERROR(VLOOKUP(BA137,'CRUCE OPORTUNIDADES'!$C$10:$D$113,2,FALSE),"")</f>
        <v/>
      </c>
      <c r="BC137" s="14">
        <v>22.650000000000201</v>
      </c>
      <c r="BD137" s="14" t="str">
        <f>IFERROR(VLOOKUP(BC137,'CRUCE OPORTUNIDADES'!$C$10:$D$113,2,FALSE),"")</f>
        <v/>
      </c>
      <c r="BE137" s="14">
        <v>23.650000000000201</v>
      </c>
      <c r="BF137" s="14" t="str">
        <f>IFERROR(VLOOKUP(BE137,'CRUCE OPORTUNIDADES'!$C$10:$D$113,2,FALSE),"")</f>
        <v/>
      </c>
      <c r="BG137" s="14">
        <v>24.650000000000201</v>
      </c>
      <c r="BH137" s="14" t="str">
        <f>IFERROR(VLOOKUP(BG137,'CRUCE OPORTUNIDADES'!$C$10:$D$113,2,FALSE),"")</f>
        <v/>
      </c>
      <c r="BI137" s="14">
        <v>25.650000000000201</v>
      </c>
      <c r="BJ137" s="14" t="str">
        <f>IFERROR(VLOOKUP(BI137,'CRUCE OPORTUNIDADES'!$C$10:$D$113,2,FALSE),"")</f>
        <v/>
      </c>
    </row>
    <row r="138" spans="13:62" x14ac:dyDescent="0.3">
      <c r="N138" s="14" t="str">
        <f>IF(N139&lt;&gt;""," -O","")</f>
        <v/>
      </c>
      <c r="P138" s="14" t="str">
        <f>IF(P139&lt;&gt;""," -O","")</f>
        <v/>
      </c>
      <c r="R138" s="14" t="str">
        <f>IF(R139&lt;&gt;""," -O","")</f>
        <v/>
      </c>
      <c r="T138" s="14" t="str">
        <f>IF(T139&lt;&gt;""," -O","")</f>
        <v/>
      </c>
      <c r="V138" s="14" t="str">
        <f>IF(V139&lt;&gt;""," -O","")</f>
        <v/>
      </c>
      <c r="X138" s="14" t="str">
        <f>IF(X139&lt;&gt;""," -O","")</f>
        <v/>
      </c>
      <c r="Z138" s="14" t="str">
        <f>IF(Z139&lt;&gt;""," -O","")</f>
        <v/>
      </c>
      <c r="AB138" s="14" t="str">
        <f>IF(AB139&lt;&gt;""," -O","")</f>
        <v/>
      </c>
      <c r="AD138" s="14" t="str">
        <f>IF(AD139&lt;&gt;""," -O","")</f>
        <v/>
      </c>
      <c r="AF138" s="14" t="str">
        <f>IF(AF139&lt;&gt;""," -O","")</f>
        <v/>
      </c>
      <c r="AH138" s="14" t="str">
        <f>IF(AH139&lt;&gt;""," -O","")</f>
        <v/>
      </c>
      <c r="AJ138" s="14" t="str">
        <f>IF(AJ139&lt;&gt;""," -O","")</f>
        <v/>
      </c>
      <c r="AL138" s="14" t="str">
        <f>IF(AL139&lt;&gt;""," -O","")</f>
        <v/>
      </c>
      <c r="AN138" s="14" t="str">
        <f>IF(AN139&lt;&gt;""," -O","")</f>
        <v/>
      </c>
      <c r="AP138" s="14" t="str">
        <f>IF(AP139&lt;&gt;""," -O","")</f>
        <v/>
      </c>
      <c r="AR138" s="14" t="str">
        <f>IF(AR139&lt;&gt;""," -O","")</f>
        <v/>
      </c>
      <c r="AT138" s="14" t="str">
        <f>IF(AT139&lt;&gt;""," -O","")</f>
        <v/>
      </c>
      <c r="AV138" s="14" t="str">
        <f>IF(AV139&lt;&gt;""," -O","")</f>
        <v/>
      </c>
      <c r="AX138" s="14" t="str">
        <f>IF(AX139&lt;&gt;""," -O","")</f>
        <v/>
      </c>
      <c r="AZ138" s="14" t="str">
        <f>IF(AZ139&lt;&gt;""," -O","")</f>
        <v/>
      </c>
      <c r="BB138" s="14" t="str">
        <f>IF(BB139&lt;&gt;""," -O","")</f>
        <v/>
      </c>
      <c r="BD138" s="14" t="str">
        <f>IF(BD139&lt;&gt;""," -O","")</f>
        <v/>
      </c>
      <c r="BF138" s="14" t="str">
        <f>IF(BF139&lt;&gt;""," -O","")</f>
        <v/>
      </c>
      <c r="BH138" s="14" t="str">
        <f>IF(BH139&lt;&gt;""," -O","")</f>
        <v/>
      </c>
      <c r="BJ138" s="14" t="str">
        <f>IF(BJ139&lt;&gt;""," -O","")</f>
        <v/>
      </c>
    </row>
    <row r="139" spans="13:62" x14ac:dyDescent="0.3">
      <c r="M139" s="14">
        <v>1.66</v>
      </c>
      <c r="N139" s="14" t="str">
        <f>IFERROR(VLOOKUP(M139,'CRUCE OPORTUNIDADES'!$C$10:$D$113,2,FALSE),"")</f>
        <v/>
      </c>
      <c r="O139" s="14">
        <v>2.6600000000000099</v>
      </c>
      <c r="P139" s="14" t="str">
        <f>IFERROR(VLOOKUP(O139,'CRUCE OPORTUNIDADES'!$C$10:$D$113,2,FALSE),"")</f>
        <v/>
      </c>
      <c r="Q139" s="14">
        <v>3.6600000000000201</v>
      </c>
      <c r="R139" s="14" t="str">
        <f>IFERROR(VLOOKUP(Q139,'CRUCE OPORTUNIDADES'!$C$10:$D$113,2,FALSE),"")</f>
        <v/>
      </c>
      <c r="S139" s="14">
        <v>4.6600000000000303</v>
      </c>
      <c r="T139" s="14" t="str">
        <f>IFERROR(VLOOKUP(S139,'CRUCE OPORTUNIDADES'!$C$10:$D$113,2,FALSE),"")</f>
        <v/>
      </c>
      <c r="U139" s="14">
        <v>5.6600000000000401</v>
      </c>
      <c r="V139" s="14" t="str">
        <f>IFERROR(VLOOKUP(U139,'CRUCE OPORTUNIDADES'!$C$10:$D$113,2,FALSE),"")</f>
        <v/>
      </c>
      <c r="W139" s="14">
        <v>6.6600000000000499</v>
      </c>
      <c r="X139" s="14" t="str">
        <f>IFERROR(VLOOKUP(W139,'CRUCE OPORTUNIDADES'!$C$10:$D$113,2,FALSE),"")</f>
        <v/>
      </c>
      <c r="Y139" s="14">
        <v>7.6600000000000597</v>
      </c>
      <c r="Z139" s="14" t="str">
        <f>IFERROR(VLOOKUP(Y139,'CRUCE OPORTUNIDADES'!$C$10:$D$113,2,FALSE),"")</f>
        <v/>
      </c>
      <c r="AA139" s="14">
        <v>8.6600000000000694</v>
      </c>
      <c r="AB139" s="14" t="str">
        <f>IFERROR(VLOOKUP(AA139,'CRUCE OPORTUNIDADES'!$C$10:$D$113,2,FALSE),"")</f>
        <v/>
      </c>
      <c r="AC139" s="14">
        <v>9.6600000000000801</v>
      </c>
      <c r="AD139" s="14" t="str">
        <f>IFERROR(VLOOKUP(AC139,'CRUCE OPORTUNIDADES'!$C$10:$D$113,2,FALSE),"")</f>
        <v/>
      </c>
      <c r="AE139" s="14">
        <v>10.6600000000001</v>
      </c>
      <c r="AF139" s="14" t="str">
        <f>IFERROR(VLOOKUP(AE139,'CRUCE OPORTUNIDADES'!$C$10:$D$113,2,FALSE),"")</f>
        <v/>
      </c>
      <c r="AG139" s="14">
        <v>11.6600000000001</v>
      </c>
      <c r="AH139" s="14" t="str">
        <f>IFERROR(VLOOKUP(AG139,'CRUCE OPORTUNIDADES'!$C$10:$D$113,2,FALSE),"")</f>
        <v/>
      </c>
      <c r="AI139" s="14">
        <v>12.6600000000001</v>
      </c>
      <c r="AJ139" s="14" t="str">
        <f>IFERROR(VLOOKUP(AI139,'CRUCE OPORTUNIDADES'!$C$10:$D$113,2,FALSE),"")</f>
        <v/>
      </c>
      <c r="AK139" s="14">
        <v>13.6600000000001</v>
      </c>
      <c r="AL139" s="14" t="str">
        <f>IFERROR(VLOOKUP(AK139,'CRUCE OPORTUNIDADES'!$C$10:$D$113,2,FALSE),"")</f>
        <v/>
      </c>
      <c r="AM139" s="14">
        <v>14.6600000000001</v>
      </c>
      <c r="AN139" s="14" t="str">
        <f>IFERROR(VLOOKUP(AM139,'CRUCE OPORTUNIDADES'!$C$10:$D$113,2,FALSE),"")</f>
        <v/>
      </c>
      <c r="AO139" s="14">
        <v>15.6600000000001</v>
      </c>
      <c r="AP139" s="14" t="str">
        <f>IFERROR(VLOOKUP(AO139,'CRUCE OPORTUNIDADES'!$C$10:$D$113,2,FALSE),"")</f>
        <v/>
      </c>
      <c r="AQ139" s="14">
        <v>16.6600000000001</v>
      </c>
      <c r="AR139" s="14" t="str">
        <f>IFERROR(VLOOKUP(AQ139,'CRUCE OPORTUNIDADES'!$C$10:$D$113,2,FALSE),"")</f>
        <v/>
      </c>
      <c r="AS139" s="14">
        <v>17.660000000000199</v>
      </c>
      <c r="AT139" s="14" t="str">
        <f>IFERROR(VLOOKUP(AS139,'CRUCE OPORTUNIDADES'!$C$10:$D$113,2,FALSE),"")</f>
        <v/>
      </c>
      <c r="AU139" s="14">
        <v>18.660000000000199</v>
      </c>
      <c r="AV139" s="14" t="str">
        <f>IFERROR(VLOOKUP(AU139,'CRUCE OPORTUNIDADES'!$C$10:$D$113,2,FALSE),"")</f>
        <v/>
      </c>
      <c r="AW139" s="14">
        <v>19.660000000000199</v>
      </c>
      <c r="AX139" s="14" t="str">
        <f>IFERROR(VLOOKUP(AW139,'CRUCE OPORTUNIDADES'!$C$10:$D$113,2,FALSE),"")</f>
        <v/>
      </c>
      <c r="AY139" s="14">
        <v>20.660000000000199</v>
      </c>
      <c r="AZ139" s="14" t="str">
        <f>IFERROR(VLOOKUP(AY139,'CRUCE OPORTUNIDADES'!$C$10:$D$113,2,FALSE),"")</f>
        <v/>
      </c>
      <c r="BA139" s="14">
        <v>21.660000000000199</v>
      </c>
      <c r="BB139" s="14" t="str">
        <f>IFERROR(VLOOKUP(BA139,'CRUCE OPORTUNIDADES'!$C$10:$D$113,2,FALSE),"")</f>
        <v/>
      </c>
      <c r="BC139" s="14">
        <v>22.660000000000199</v>
      </c>
      <c r="BD139" s="14" t="str">
        <f>IFERROR(VLOOKUP(BC139,'CRUCE OPORTUNIDADES'!$C$10:$D$113,2,FALSE),"")</f>
        <v/>
      </c>
      <c r="BE139" s="14">
        <v>23.660000000000199</v>
      </c>
      <c r="BF139" s="14" t="str">
        <f>IFERROR(VLOOKUP(BE139,'CRUCE OPORTUNIDADES'!$C$10:$D$113,2,FALSE),"")</f>
        <v/>
      </c>
      <c r="BG139" s="14">
        <v>24.660000000000199</v>
      </c>
      <c r="BH139" s="14" t="str">
        <f>IFERROR(VLOOKUP(BG139,'CRUCE OPORTUNIDADES'!$C$10:$D$113,2,FALSE),"")</f>
        <v/>
      </c>
      <c r="BI139" s="14">
        <v>25.660000000000199</v>
      </c>
      <c r="BJ139" s="14" t="str">
        <f>IFERROR(VLOOKUP(BI139,'CRUCE OPORTUNIDADES'!$C$10:$D$113,2,FALSE),"")</f>
        <v/>
      </c>
    </row>
    <row r="140" spans="13:62" x14ac:dyDescent="0.3">
      <c r="N140" s="14" t="str">
        <f>IF(N141&lt;&gt;""," -O","")</f>
        <v/>
      </c>
      <c r="P140" s="14" t="str">
        <f>IF(P141&lt;&gt;""," -O","")</f>
        <v/>
      </c>
      <c r="R140" s="14" t="str">
        <f>IF(R141&lt;&gt;""," -O","")</f>
        <v/>
      </c>
      <c r="T140" s="14" t="str">
        <f>IF(T141&lt;&gt;""," -O","")</f>
        <v/>
      </c>
      <c r="V140" s="14" t="str">
        <f>IF(V141&lt;&gt;""," -O","")</f>
        <v/>
      </c>
      <c r="X140" s="14" t="str">
        <f>IF(X141&lt;&gt;""," -O","")</f>
        <v/>
      </c>
      <c r="Z140" s="14" t="str">
        <f>IF(Z141&lt;&gt;""," -O","")</f>
        <v/>
      </c>
      <c r="AB140" s="14" t="str">
        <f>IF(AB141&lt;&gt;""," -O","")</f>
        <v/>
      </c>
      <c r="AD140" s="14" t="str">
        <f>IF(AD141&lt;&gt;""," -O","")</f>
        <v/>
      </c>
      <c r="AF140" s="14" t="str">
        <f>IF(AF141&lt;&gt;""," -O","")</f>
        <v/>
      </c>
      <c r="AH140" s="14" t="str">
        <f>IF(AH141&lt;&gt;""," -O","")</f>
        <v/>
      </c>
      <c r="AJ140" s="14" t="str">
        <f>IF(AJ141&lt;&gt;""," -O","")</f>
        <v/>
      </c>
      <c r="AL140" s="14" t="str">
        <f>IF(AL141&lt;&gt;""," -O","")</f>
        <v/>
      </c>
      <c r="AN140" s="14" t="str">
        <f>IF(AN141&lt;&gt;""," -O","")</f>
        <v/>
      </c>
      <c r="AP140" s="14" t="str">
        <f>IF(AP141&lt;&gt;""," -O","")</f>
        <v/>
      </c>
      <c r="AR140" s="14" t="str">
        <f>IF(AR141&lt;&gt;""," -O","")</f>
        <v/>
      </c>
      <c r="AT140" s="14" t="str">
        <f>IF(AT141&lt;&gt;""," -O","")</f>
        <v/>
      </c>
      <c r="AV140" s="14" t="str">
        <f>IF(AV141&lt;&gt;""," -O","")</f>
        <v/>
      </c>
      <c r="AX140" s="14" t="str">
        <f>IF(AX141&lt;&gt;""," -O","")</f>
        <v/>
      </c>
      <c r="AZ140" s="14" t="str">
        <f>IF(AZ141&lt;&gt;""," -O","")</f>
        <v/>
      </c>
      <c r="BB140" s="14" t="str">
        <f>IF(BB141&lt;&gt;""," -O","")</f>
        <v/>
      </c>
      <c r="BD140" s="14" t="str">
        <f>IF(BD141&lt;&gt;""," -O","")</f>
        <v/>
      </c>
      <c r="BF140" s="14" t="str">
        <f>IF(BF141&lt;&gt;""," -O","")</f>
        <v/>
      </c>
      <c r="BH140" s="14" t="str">
        <f>IF(BH141&lt;&gt;""," -O","")</f>
        <v/>
      </c>
      <c r="BJ140" s="14" t="str">
        <f>IF(BJ141&lt;&gt;""," -O","")</f>
        <v/>
      </c>
    </row>
    <row r="141" spans="13:62" x14ac:dyDescent="0.3">
      <c r="M141" s="14">
        <v>1.67</v>
      </c>
      <c r="N141" s="14" t="str">
        <f>IFERROR(VLOOKUP(M141,'CRUCE OPORTUNIDADES'!$C$10:$D$113,2,FALSE),"")</f>
        <v/>
      </c>
      <c r="O141" s="14">
        <v>2.6700000000000199</v>
      </c>
      <c r="P141" s="14" t="str">
        <f>IFERROR(VLOOKUP(O141,'CRUCE OPORTUNIDADES'!$C$10:$D$113,2,FALSE),"")</f>
        <v/>
      </c>
      <c r="Q141" s="14">
        <v>3.6700000000000399</v>
      </c>
      <c r="R141" s="14" t="str">
        <f>IFERROR(VLOOKUP(Q141,'CRUCE OPORTUNIDADES'!$C$10:$D$113,2,FALSE),"")</f>
        <v/>
      </c>
      <c r="S141" s="14">
        <v>4.6700000000000603</v>
      </c>
      <c r="T141" s="14" t="str">
        <f>IFERROR(VLOOKUP(S141,'CRUCE OPORTUNIDADES'!$C$10:$D$113,2,FALSE),"")</f>
        <v/>
      </c>
      <c r="U141" s="14">
        <v>5.6700000000000799</v>
      </c>
      <c r="V141" s="14" t="str">
        <f>IFERROR(VLOOKUP(U141,'CRUCE OPORTUNIDADES'!$C$10:$D$113,2,FALSE),"")</f>
        <v/>
      </c>
      <c r="W141" s="14">
        <v>6.6700000000001003</v>
      </c>
      <c r="X141" s="14" t="str">
        <f>IFERROR(VLOOKUP(W141,'CRUCE OPORTUNIDADES'!$C$10:$D$113,2,FALSE),"")</f>
        <v/>
      </c>
      <c r="Y141" s="14">
        <v>7.6700000000001198</v>
      </c>
      <c r="Z141" s="14" t="str">
        <f>IFERROR(VLOOKUP(Y141,'CRUCE OPORTUNIDADES'!$C$10:$D$113,2,FALSE),"")</f>
        <v/>
      </c>
      <c r="AA141" s="14">
        <v>8.6700000000001403</v>
      </c>
      <c r="AB141" s="14" t="str">
        <f>IFERROR(VLOOKUP(AA141,'CRUCE OPORTUNIDADES'!$C$10:$D$113,2,FALSE),"")</f>
        <v/>
      </c>
      <c r="AC141" s="14">
        <v>9.6700000000001598</v>
      </c>
      <c r="AD141" s="14" t="str">
        <f>IFERROR(VLOOKUP(AC141,'CRUCE OPORTUNIDADES'!$C$10:$D$113,2,FALSE),"")</f>
        <v/>
      </c>
      <c r="AE141" s="14">
        <v>10.670000000000201</v>
      </c>
      <c r="AF141" s="14" t="str">
        <f>IFERROR(VLOOKUP(AE141,'CRUCE OPORTUNIDADES'!$C$10:$D$113,2,FALSE),"")</f>
        <v/>
      </c>
      <c r="AG141" s="14">
        <v>11.670000000000201</v>
      </c>
      <c r="AH141" s="14" t="str">
        <f>IFERROR(VLOOKUP(AG141,'CRUCE OPORTUNIDADES'!$C$10:$D$113,2,FALSE),"")</f>
        <v/>
      </c>
      <c r="AI141" s="14">
        <v>12.670000000000201</v>
      </c>
      <c r="AJ141" s="14" t="str">
        <f>IFERROR(VLOOKUP(AI141,'CRUCE OPORTUNIDADES'!$C$10:$D$113,2,FALSE),"")</f>
        <v/>
      </c>
      <c r="AK141" s="14">
        <v>13.670000000000201</v>
      </c>
      <c r="AL141" s="14" t="str">
        <f>IFERROR(VLOOKUP(AK141,'CRUCE OPORTUNIDADES'!$C$10:$D$113,2,FALSE),"")</f>
        <v/>
      </c>
      <c r="AM141" s="14">
        <v>14.6700000000003</v>
      </c>
      <c r="AN141" s="14" t="str">
        <f>IFERROR(VLOOKUP(AM141,'CRUCE OPORTUNIDADES'!$C$10:$D$113,2,FALSE),"")</f>
        <v/>
      </c>
      <c r="AO141" s="14">
        <v>15.6700000000003</v>
      </c>
      <c r="AP141" s="14" t="str">
        <f>IFERROR(VLOOKUP(AO141,'CRUCE OPORTUNIDADES'!$C$10:$D$113,2,FALSE),"")</f>
        <v/>
      </c>
      <c r="AQ141" s="14">
        <v>16.6700000000003</v>
      </c>
      <c r="AR141" s="14" t="str">
        <f>IFERROR(VLOOKUP(AQ141,'CRUCE OPORTUNIDADES'!$C$10:$D$113,2,FALSE),"")</f>
        <v/>
      </c>
      <c r="AS141" s="14">
        <v>17.6700000000003</v>
      </c>
      <c r="AT141" s="14" t="str">
        <f>IFERROR(VLOOKUP(AS141,'CRUCE OPORTUNIDADES'!$C$10:$D$113,2,FALSE),"")</f>
        <v/>
      </c>
      <c r="AU141" s="14">
        <v>18.6700000000003</v>
      </c>
      <c r="AV141" s="14" t="str">
        <f>IFERROR(VLOOKUP(AU141,'CRUCE OPORTUNIDADES'!$C$10:$D$113,2,FALSE),"")</f>
        <v/>
      </c>
      <c r="AW141" s="14">
        <v>19.6700000000004</v>
      </c>
      <c r="AX141" s="14" t="str">
        <f>IFERROR(VLOOKUP(AW141,'CRUCE OPORTUNIDADES'!$C$10:$D$113,2,FALSE),"")</f>
        <v/>
      </c>
      <c r="AY141" s="14">
        <v>20.6700000000004</v>
      </c>
      <c r="AZ141" s="14" t="str">
        <f>IFERROR(VLOOKUP(AY141,'CRUCE OPORTUNIDADES'!$C$10:$D$113,2,FALSE),"")</f>
        <v/>
      </c>
      <c r="BA141" s="14">
        <v>21.6700000000004</v>
      </c>
      <c r="BB141" s="14" t="str">
        <f>IFERROR(VLOOKUP(BA141,'CRUCE OPORTUNIDADES'!$C$10:$D$113,2,FALSE),"")</f>
        <v/>
      </c>
      <c r="BC141" s="14">
        <v>22.6700000000004</v>
      </c>
      <c r="BD141" s="14" t="str">
        <f>IFERROR(VLOOKUP(BC141,'CRUCE OPORTUNIDADES'!$C$10:$D$113,2,FALSE),"")</f>
        <v/>
      </c>
      <c r="BE141" s="14">
        <v>23.6700000000004</v>
      </c>
      <c r="BF141" s="14" t="str">
        <f>IFERROR(VLOOKUP(BE141,'CRUCE OPORTUNIDADES'!$C$10:$D$113,2,FALSE),"")</f>
        <v/>
      </c>
      <c r="BG141" s="14">
        <v>24.670000000000499</v>
      </c>
      <c r="BH141" s="14" t="str">
        <f>IFERROR(VLOOKUP(BG141,'CRUCE OPORTUNIDADES'!$C$10:$D$113,2,FALSE),"")</f>
        <v/>
      </c>
      <c r="BI141" s="14">
        <v>25.670000000000499</v>
      </c>
      <c r="BJ141" s="14" t="str">
        <f>IFERROR(VLOOKUP(BI141,'CRUCE OPORTUNIDADES'!$C$10:$D$113,2,FALSE),"")</f>
        <v/>
      </c>
    </row>
    <row r="142" spans="13:62" x14ac:dyDescent="0.3">
      <c r="N142" s="14" t="str">
        <f>IF(N143&lt;&gt;""," -O","")</f>
        <v/>
      </c>
      <c r="P142" s="14" t="str">
        <f>IF(P143&lt;&gt;""," -O","")</f>
        <v/>
      </c>
      <c r="R142" s="14" t="str">
        <f>IF(R143&lt;&gt;""," -O","")</f>
        <v/>
      </c>
      <c r="T142" s="14" t="str">
        <f>IF(T143&lt;&gt;""," -O","")</f>
        <v/>
      </c>
      <c r="V142" s="14" t="str">
        <f>IF(V143&lt;&gt;""," -O","")</f>
        <v/>
      </c>
      <c r="X142" s="14" t="str">
        <f>IF(X143&lt;&gt;""," -O","")</f>
        <v/>
      </c>
      <c r="Z142" s="14" t="str">
        <f>IF(Z143&lt;&gt;""," -O","")</f>
        <v/>
      </c>
      <c r="AB142" s="14" t="str">
        <f>IF(AB143&lt;&gt;""," -O","")</f>
        <v/>
      </c>
      <c r="AD142" s="14" t="str">
        <f>IF(AD143&lt;&gt;""," -O","")</f>
        <v/>
      </c>
      <c r="AF142" s="14" t="str">
        <f>IF(AF143&lt;&gt;""," -O","")</f>
        <v/>
      </c>
      <c r="AH142" s="14" t="str">
        <f>IF(AH143&lt;&gt;""," -O","")</f>
        <v/>
      </c>
      <c r="AJ142" s="14" t="str">
        <f>IF(AJ143&lt;&gt;""," -O","")</f>
        <v/>
      </c>
      <c r="AL142" s="14" t="str">
        <f>IF(AL143&lt;&gt;""," -O","")</f>
        <v/>
      </c>
      <c r="AN142" s="14" t="str">
        <f>IF(AN143&lt;&gt;""," -O","")</f>
        <v/>
      </c>
      <c r="AP142" s="14" t="str">
        <f>IF(AP143&lt;&gt;""," -O","")</f>
        <v/>
      </c>
      <c r="AR142" s="14" t="str">
        <f>IF(AR143&lt;&gt;""," -O","")</f>
        <v/>
      </c>
      <c r="AT142" s="14" t="str">
        <f>IF(AT143&lt;&gt;""," -O","")</f>
        <v/>
      </c>
      <c r="AV142" s="14" t="str">
        <f>IF(AV143&lt;&gt;""," -O","")</f>
        <v/>
      </c>
      <c r="AX142" s="14" t="str">
        <f>IF(AX143&lt;&gt;""," -O","")</f>
        <v/>
      </c>
      <c r="AZ142" s="14" t="str">
        <f>IF(AZ143&lt;&gt;""," -O","")</f>
        <v/>
      </c>
      <c r="BB142" s="14" t="str">
        <f>IF(BB143&lt;&gt;""," -O","")</f>
        <v/>
      </c>
      <c r="BD142" s="14" t="str">
        <f>IF(BD143&lt;&gt;""," -O","")</f>
        <v/>
      </c>
      <c r="BF142" s="14" t="str">
        <f>IF(BF143&lt;&gt;""," -O","")</f>
        <v/>
      </c>
      <c r="BH142" s="14" t="str">
        <f>IF(BH143&lt;&gt;""," -O","")</f>
        <v/>
      </c>
      <c r="BJ142" s="14" t="str">
        <f>IF(BJ143&lt;&gt;""," -O","")</f>
        <v/>
      </c>
    </row>
    <row r="143" spans="13:62" x14ac:dyDescent="0.3">
      <c r="M143" s="14">
        <v>1.68</v>
      </c>
      <c r="N143" s="14" t="str">
        <f>IFERROR(VLOOKUP(M143,'CRUCE OPORTUNIDADES'!$C$10:$D$113,2,FALSE),"")</f>
        <v/>
      </c>
      <c r="O143" s="14">
        <v>2.6800000000000099</v>
      </c>
      <c r="P143" s="14" t="str">
        <f>IFERROR(VLOOKUP(O143,'CRUCE OPORTUNIDADES'!$C$10:$D$113,2,FALSE),"")</f>
        <v/>
      </c>
      <c r="Q143" s="14">
        <v>3.6800000000000201</v>
      </c>
      <c r="R143" s="14" t="str">
        <f>IFERROR(VLOOKUP(Q143,'CRUCE OPORTUNIDADES'!$C$10:$D$113,2,FALSE),"")</f>
        <v/>
      </c>
      <c r="S143" s="14">
        <v>4.6800000000000299</v>
      </c>
      <c r="T143" s="14" t="str">
        <f>IFERROR(VLOOKUP(S143,'CRUCE OPORTUNIDADES'!$C$10:$D$113,2,FALSE),"")</f>
        <v/>
      </c>
      <c r="U143" s="14">
        <v>5.6800000000000397</v>
      </c>
      <c r="V143" s="14" t="str">
        <f>IFERROR(VLOOKUP(U143,'CRUCE OPORTUNIDADES'!$C$10:$D$113,2,FALSE),"")</f>
        <v/>
      </c>
      <c r="W143" s="14">
        <v>6.6800000000000503</v>
      </c>
      <c r="X143" s="14" t="str">
        <f>IFERROR(VLOOKUP(W143,'CRUCE OPORTUNIDADES'!$C$10:$D$113,2,FALSE),"")</f>
        <v/>
      </c>
      <c r="Y143" s="14">
        <v>7.6800000000000601</v>
      </c>
      <c r="Z143" s="14" t="str">
        <f>IFERROR(VLOOKUP(Y143,'CRUCE OPORTUNIDADES'!$C$10:$D$113,2,FALSE),"")</f>
        <v/>
      </c>
      <c r="AA143" s="14">
        <v>8.6800000000000708</v>
      </c>
      <c r="AB143" s="14" t="str">
        <f>IFERROR(VLOOKUP(AA143,'CRUCE OPORTUNIDADES'!$C$10:$D$113,2,FALSE),"")</f>
        <v/>
      </c>
      <c r="AC143" s="14">
        <v>9.6800000000000797</v>
      </c>
      <c r="AD143" s="14" t="str">
        <f>IFERROR(VLOOKUP(AC143,'CRUCE OPORTUNIDADES'!$C$10:$D$113,2,FALSE),"")</f>
        <v/>
      </c>
      <c r="AE143" s="14">
        <v>10.680000000000099</v>
      </c>
      <c r="AF143" s="14" t="str">
        <f>IFERROR(VLOOKUP(AE143,'CRUCE OPORTUNIDADES'!$C$10:$D$113,2,FALSE),"")</f>
        <v/>
      </c>
      <c r="AG143" s="14">
        <v>11.680000000000099</v>
      </c>
      <c r="AH143" s="14" t="str">
        <f>IFERROR(VLOOKUP(AG143,'CRUCE OPORTUNIDADES'!$C$10:$D$113,2,FALSE),"")</f>
        <v/>
      </c>
      <c r="AI143" s="14">
        <v>12.680000000000099</v>
      </c>
      <c r="AJ143" s="14" t="str">
        <f>IFERROR(VLOOKUP(AI143,'CRUCE OPORTUNIDADES'!$C$10:$D$113,2,FALSE),"")</f>
        <v/>
      </c>
      <c r="AK143" s="14">
        <v>13.680000000000099</v>
      </c>
      <c r="AL143" s="14" t="str">
        <f>IFERROR(VLOOKUP(AK143,'CRUCE OPORTUNIDADES'!$C$10:$D$113,2,FALSE),"")</f>
        <v/>
      </c>
      <c r="AM143" s="14">
        <v>14.680000000000099</v>
      </c>
      <c r="AN143" s="14" t="str">
        <f>IFERROR(VLOOKUP(AM143,'CRUCE OPORTUNIDADES'!$C$10:$D$113,2,FALSE),"")</f>
        <v/>
      </c>
      <c r="AO143" s="14">
        <v>15.680000000000099</v>
      </c>
      <c r="AP143" s="14" t="str">
        <f>IFERROR(VLOOKUP(AO143,'CRUCE OPORTUNIDADES'!$C$10:$D$113,2,FALSE),"")</f>
        <v/>
      </c>
      <c r="AQ143" s="14">
        <v>16.680000000000099</v>
      </c>
      <c r="AR143" s="14" t="str">
        <f>IFERROR(VLOOKUP(AQ143,'CRUCE OPORTUNIDADES'!$C$10:$D$113,2,FALSE),"")</f>
        <v/>
      </c>
      <c r="AS143" s="14">
        <v>17.680000000000199</v>
      </c>
      <c r="AT143" s="14" t="str">
        <f>IFERROR(VLOOKUP(AS143,'CRUCE OPORTUNIDADES'!$C$10:$D$113,2,FALSE),"")</f>
        <v/>
      </c>
      <c r="AU143" s="14">
        <v>18.680000000000199</v>
      </c>
      <c r="AV143" s="14" t="str">
        <f>IFERROR(VLOOKUP(AU143,'CRUCE OPORTUNIDADES'!$C$10:$D$113,2,FALSE),"")</f>
        <v/>
      </c>
      <c r="AW143" s="14">
        <v>19.680000000000199</v>
      </c>
      <c r="AX143" s="14" t="str">
        <f>IFERROR(VLOOKUP(AW143,'CRUCE OPORTUNIDADES'!$C$10:$D$113,2,FALSE),"")</f>
        <v/>
      </c>
      <c r="AY143" s="14">
        <v>20.680000000000199</v>
      </c>
      <c r="AZ143" s="14" t="str">
        <f>IFERROR(VLOOKUP(AY143,'CRUCE OPORTUNIDADES'!$C$10:$D$113,2,FALSE),"")</f>
        <v/>
      </c>
      <c r="BA143" s="14">
        <v>21.680000000000199</v>
      </c>
      <c r="BB143" s="14" t="str">
        <f>IFERROR(VLOOKUP(BA143,'CRUCE OPORTUNIDADES'!$C$10:$D$113,2,FALSE),"")</f>
        <v/>
      </c>
      <c r="BC143" s="14">
        <v>22.680000000000199</v>
      </c>
      <c r="BD143" s="14" t="str">
        <f>IFERROR(VLOOKUP(BC143,'CRUCE OPORTUNIDADES'!$C$10:$D$113,2,FALSE),"")</f>
        <v/>
      </c>
      <c r="BE143" s="14">
        <v>23.680000000000199</v>
      </c>
      <c r="BF143" s="14" t="str">
        <f>IFERROR(VLOOKUP(BE143,'CRUCE OPORTUNIDADES'!$C$10:$D$113,2,FALSE),"")</f>
        <v/>
      </c>
      <c r="BG143" s="14">
        <v>24.680000000000199</v>
      </c>
      <c r="BH143" s="14" t="str">
        <f>IFERROR(VLOOKUP(BG143,'CRUCE OPORTUNIDADES'!$C$10:$D$113,2,FALSE),"")</f>
        <v/>
      </c>
      <c r="BI143" s="14">
        <v>25.680000000000199</v>
      </c>
      <c r="BJ143" s="14" t="str">
        <f>IFERROR(VLOOKUP(BI143,'CRUCE OPORTUNIDADES'!$C$10:$D$113,2,FALSE),"")</f>
        <v/>
      </c>
    </row>
    <row r="144" spans="13:62" x14ac:dyDescent="0.3">
      <c r="N144" s="14" t="str">
        <f>IF(N145&lt;&gt;""," -O","")</f>
        <v/>
      </c>
      <c r="P144" s="14" t="str">
        <f>IF(P145&lt;&gt;""," -O","")</f>
        <v/>
      </c>
      <c r="R144" s="14" t="str">
        <f>IF(R145&lt;&gt;""," -O","")</f>
        <v/>
      </c>
      <c r="T144" s="14" t="str">
        <f>IF(T145&lt;&gt;""," -O","")</f>
        <v/>
      </c>
      <c r="V144" s="14" t="str">
        <f>IF(V145&lt;&gt;""," -O","")</f>
        <v/>
      </c>
      <c r="X144" s="14" t="str">
        <f>IF(X145&lt;&gt;""," -O","")</f>
        <v/>
      </c>
      <c r="Z144" s="14" t="str">
        <f>IF(Z145&lt;&gt;""," -O","")</f>
        <v/>
      </c>
      <c r="AB144" s="14" t="str">
        <f>IF(AB145&lt;&gt;""," -O","")</f>
        <v/>
      </c>
      <c r="AD144" s="14" t="str">
        <f>IF(AD145&lt;&gt;""," -O","")</f>
        <v/>
      </c>
      <c r="AF144" s="14" t="str">
        <f>IF(AF145&lt;&gt;""," -O","")</f>
        <v/>
      </c>
      <c r="AH144" s="14" t="str">
        <f>IF(AH145&lt;&gt;""," -O","")</f>
        <v/>
      </c>
      <c r="AJ144" s="14" t="str">
        <f>IF(AJ145&lt;&gt;""," -O","")</f>
        <v/>
      </c>
      <c r="AL144" s="14" t="str">
        <f>IF(AL145&lt;&gt;""," -O","")</f>
        <v/>
      </c>
      <c r="AN144" s="14" t="str">
        <f>IF(AN145&lt;&gt;""," -O","")</f>
        <v/>
      </c>
      <c r="AP144" s="14" t="str">
        <f>IF(AP145&lt;&gt;""," -O","")</f>
        <v/>
      </c>
      <c r="AR144" s="14" t="str">
        <f>IF(AR145&lt;&gt;""," -O","")</f>
        <v/>
      </c>
      <c r="AT144" s="14" t="str">
        <f>IF(AT145&lt;&gt;""," -O","")</f>
        <v/>
      </c>
      <c r="AV144" s="14" t="str">
        <f>IF(AV145&lt;&gt;""," -O","")</f>
        <v/>
      </c>
      <c r="AX144" s="14" t="str">
        <f>IF(AX145&lt;&gt;""," -O","")</f>
        <v/>
      </c>
      <c r="AZ144" s="14" t="str">
        <f>IF(AZ145&lt;&gt;""," -O","")</f>
        <v/>
      </c>
      <c r="BB144" s="14" t="str">
        <f>IF(BB145&lt;&gt;""," -O","")</f>
        <v/>
      </c>
      <c r="BD144" s="14" t="str">
        <f>IF(BD145&lt;&gt;""," -O","")</f>
        <v/>
      </c>
      <c r="BF144" s="14" t="str">
        <f>IF(BF145&lt;&gt;""," -O","")</f>
        <v/>
      </c>
      <c r="BH144" s="14" t="str">
        <f>IF(BH145&lt;&gt;""," -O","")</f>
        <v/>
      </c>
      <c r="BJ144" s="14" t="str">
        <f>IF(BJ145&lt;&gt;""," -O","")</f>
        <v/>
      </c>
    </row>
    <row r="145" spans="13:62" x14ac:dyDescent="0.3">
      <c r="M145" s="14">
        <v>1.69</v>
      </c>
      <c r="N145" s="14" t="str">
        <f>IFERROR(VLOOKUP(M145,'CRUCE OPORTUNIDADES'!$C$10:$D$113,2,FALSE),"")</f>
        <v/>
      </c>
      <c r="O145" s="14">
        <v>2.6900000000000102</v>
      </c>
      <c r="P145" s="14" t="str">
        <f>IFERROR(VLOOKUP(O145,'CRUCE OPORTUNIDADES'!$C$10:$D$113,2,FALSE),"")</f>
        <v/>
      </c>
      <c r="Q145" s="14">
        <v>3.6900000000000199</v>
      </c>
      <c r="R145" s="14" t="str">
        <f>IFERROR(VLOOKUP(Q145,'CRUCE OPORTUNIDADES'!$C$10:$D$113,2,FALSE),"")</f>
        <v/>
      </c>
      <c r="S145" s="14">
        <v>4.6900000000000297</v>
      </c>
      <c r="T145" s="14" t="str">
        <f>IFERROR(VLOOKUP(S145,'CRUCE OPORTUNIDADES'!$C$10:$D$113,2,FALSE),"")</f>
        <v/>
      </c>
      <c r="U145" s="14">
        <v>5.6900000000000404</v>
      </c>
      <c r="V145" s="14" t="str">
        <f>IFERROR(VLOOKUP(U145,'CRUCE OPORTUNIDADES'!$C$10:$D$113,2,FALSE),"")</f>
        <v/>
      </c>
      <c r="W145" s="14">
        <v>6.6900000000000501</v>
      </c>
      <c r="X145" s="14" t="str">
        <f>IFERROR(VLOOKUP(W145,'CRUCE OPORTUNIDADES'!$C$10:$D$113,2,FALSE),"")</f>
        <v/>
      </c>
      <c r="Y145" s="14">
        <v>7.6900000000000599</v>
      </c>
      <c r="Z145" s="14" t="str">
        <f>IFERROR(VLOOKUP(Y145,'CRUCE OPORTUNIDADES'!$C$10:$D$113,2,FALSE),"")</f>
        <v/>
      </c>
      <c r="AA145" s="14">
        <v>8.6900000000000706</v>
      </c>
      <c r="AB145" s="14" t="str">
        <f>IFERROR(VLOOKUP(AA145,'CRUCE OPORTUNIDADES'!$C$10:$D$113,2,FALSE),"")</f>
        <v/>
      </c>
      <c r="AC145" s="14">
        <v>9.6900000000000794</v>
      </c>
      <c r="AD145" s="14" t="str">
        <f>IFERROR(VLOOKUP(AC145,'CRUCE OPORTUNIDADES'!$C$10:$D$113,2,FALSE),"")</f>
        <v/>
      </c>
      <c r="AE145" s="14">
        <v>10.690000000000101</v>
      </c>
      <c r="AF145" s="14" t="str">
        <f>IFERROR(VLOOKUP(AE145,'CRUCE OPORTUNIDADES'!$C$10:$D$113,2,FALSE),"")</f>
        <v/>
      </c>
      <c r="AG145" s="14">
        <v>11.690000000000101</v>
      </c>
      <c r="AH145" s="14" t="str">
        <f>IFERROR(VLOOKUP(AG145,'CRUCE OPORTUNIDADES'!$C$10:$D$113,2,FALSE),"")</f>
        <v/>
      </c>
      <c r="AI145" s="14">
        <v>12.690000000000101</v>
      </c>
      <c r="AJ145" s="14" t="str">
        <f>IFERROR(VLOOKUP(AI145,'CRUCE OPORTUNIDADES'!$C$10:$D$113,2,FALSE),"")</f>
        <v/>
      </c>
      <c r="AK145" s="14">
        <v>13.690000000000101</v>
      </c>
      <c r="AL145" s="14" t="str">
        <f>IFERROR(VLOOKUP(AK145,'CRUCE OPORTUNIDADES'!$C$10:$D$113,2,FALSE),"")</f>
        <v/>
      </c>
      <c r="AM145" s="14">
        <v>14.690000000000101</v>
      </c>
      <c r="AN145" s="14" t="str">
        <f>IFERROR(VLOOKUP(AM145,'CRUCE OPORTUNIDADES'!$C$10:$D$113,2,FALSE),"")</f>
        <v/>
      </c>
      <c r="AO145" s="14">
        <v>15.690000000000101</v>
      </c>
      <c r="AP145" s="14" t="str">
        <f>IFERROR(VLOOKUP(AO145,'CRUCE OPORTUNIDADES'!$C$10:$D$113,2,FALSE),"")</f>
        <v/>
      </c>
      <c r="AQ145" s="14">
        <v>16.6900000000002</v>
      </c>
      <c r="AR145" s="14" t="str">
        <f>IFERROR(VLOOKUP(AQ145,'CRUCE OPORTUNIDADES'!$C$10:$D$113,2,FALSE),"")</f>
        <v/>
      </c>
      <c r="AS145" s="14">
        <v>17.6900000000002</v>
      </c>
      <c r="AT145" s="14" t="str">
        <f>IFERROR(VLOOKUP(AS145,'CRUCE OPORTUNIDADES'!$C$10:$D$113,2,FALSE),"")</f>
        <v/>
      </c>
      <c r="AU145" s="14">
        <v>18.6900000000002</v>
      </c>
      <c r="AV145" s="14" t="str">
        <f>IFERROR(VLOOKUP(AU145,'CRUCE OPORTUNIDADES'!$C$10:$D$113,2,FALSE),"")</f>
        <v/>
      </c>
      <c r="AW145" s="14">
        <v>19.6900000000002</v>
      </c>
      <c r="AX145" s="14" t="str">
        <f>IFERROR(VLOOKUP(AW145,'CRUCE OPORTUNIDADES'!$C$10:$D$113,2,FALSE),"")</f>
        <v/>
      </c>
      <c r="AY145" s="14">
        <v>20.6900000000002</v>
      </c>
      <c r="AZ145" s="14" t="str">
        <f>IFERROR(VLOOKUP(AY145,'CRUCE OPORTUNIDADES'!$C$10:$D$113,2,FALSE),"")</f>
        <v/>
      </c>
      <c r="BA145" s="14">
        <v>21.6900000000002</v>
      </c>
      <c r="BB145" s="14" t="str">
        <f>IFERROR(VLOOKUP(BA145,'CRUCE OPORTUNIDADES'!$C$10:$D$113,2,FALSE),"")</f>
        <v/>
      </c>
      <c r="BC145" s="14">
        <v>22.6900000000002</v>
      </c>
      <c r="BD145" s="14" t="str">
        <f>IFERROR(VLOOKUP(BC145,'CRUCE OPORTUNIDADES'!$C$10:$D$113,2,FALSE),"")</f>
        <v/>
      </c>
      <c r="BE145" s="14">
        <v>23.6900000000002</v>
      </c>
      <c r="BF145" s="14" t="str">
        <f>IFERROR(VLOOKUP(BE145,'CRUCE OPORTUNIDADES'!$C$10:$D$113,2,FALSE),"")</f>
        <v/>
      </c>
      <c r="BG145" s="14">
        <v>24.6900000000002</v>
      </c>
      <c r="BH145" s="14" t="str">
        <f>IFERROR(VLOOKUP(BG145,'CRUCE OPORTUNIDADES'!$C$10:$D$113,2,FALSE),"")</f>
        <v/>
      </c>
      <c r="BI145" s="14">
        <v>25.6900000000002</v>
      </c>
      <c r="BJ145" s="14" t="str">
        <f>IFERROR(VLOOKUP(BI145,'CRUCE OPORTUNIDADES'!$C$10:$D$113,2,FALSE),"")</f>
        <v/>
      </c>
    </row>
    <row r="146" spans="13:62" x14ac:dyDescent="0.3">
      <c r="N146" s="14" t="str">
        <f>IF(N147&lt;&gt;""," -O","")</f>
        <v/>
      </c>
      <c r="P146" s="14" t="str">
        <f>IF(P147&lt;&gt;""," -O","")</f>
        <v/>
      </c>
      <c r="R146" s="14" t="str">
        <f>IF(R147&lt;&gt;""," -O","")</f>
        <v/>
      </c>
      <c r="T146" s="14" t="str">
        <f>IF(T147&lt;&gt;""," -O","")</f>
        <v/>
      </c>
      <c r="V146" s="14" t="str">
        <f>IF(V147&lt;&gt;""," -O","")</f>
        <v/>
      </c>
      <c r="X146" s="14" t="str">
        <f>IF(X147&lt;&gt;""," -O","")</f>
        <v/>
      </c>
      <c r="Z146" s="14" t="str">
        <f>IF(Z147&lt;&gt;""," -O","")</f>
        <v/>
      </c>
      <c r="AB146" s="14" t="str">
        <f>IF(AB147&lt;&gt;""," -O","")</f>
        <v/>
      </c>
      <c r="AD146" s="14" t="str">
        <f>IF(AD147&lt;&gt;""," -O","")</f>
        <v/>
      </c>
      <c r="AF146" s="14" t="str">
        <f>IF(AF147&lt;&gt;""," -O","")</f>
        <v/>
      </c>
      <c r="AH146" s="14" t="str">
        <f>IF(AH147&lt;&gt;""," -O","")</f>
        <v/>
      </c>
      <c r="AJ146" s="14" t="str">
        <f>IF(AJ147&lt;&gt;""," -O","")</f>
        <v/>
      </c>
      <c r="AL146" s="14" t="str">
        <f>IF(AL147&lt;&gt;""," -O","")</f>
        <v/>
      </c>
      <c r="AN146" s="14" t="str">
        <f>IF(AN147&lt;&gt;""," -O","")</f>
        <v/>
      </c>
      <c r="AP146" s="14" t="str">
        <f>IF(AP147&lt;&gt;""," -O","")</f>
        <v/>
      </c>
      <c r="AR146" s="14" t="str">
        <f>IF(AR147&lt;&gt;""," -O","")</f>
        <v/>
      </c>
      <c r="AT146" s="14" t="str">
        <f>IF(AT147&lt;&gt;""," -O","")</f>
        <v/>
      </c>
      <c r="AV146" s="14" t="str">
        <f>IF(AV147&lt;&gt;""," -O","")</f>
        <v/>
      </c>
      <c r="AX146" s="14" t="str">
        <f>IF(AX147&lt;&gt;""," -O","")</f>
        <v/>
      </c>
      <c r="AZ146" s="14" t="str">
        <f>IF(AZ147&lt;&gt;""," -O","")</f>
        <v/>
      </c>
      <c r="BB146" s="14" t="str">
        <f>IF(BB147&lt;&gt;""," -O","")</f>
        <v/>
      </c>
      <c r="BD146" s="14" t="str">
        <f>IF(BD147&lt;&gt;""," -O","")</f>
        <v/>
      </c>
      <c r="BF146" s="14" t="str">
        <f>IF(BF147&lt;&gt;""," -O","")</f>
        <v/>
      </c>
      <c r="BH146" s="14" t="str">
        <f>IF(BH147&lt;&gt;""," -O","")</f>
        <v/>
      </c>
      <c r="BJ146" s="14" t="str">
        <f>IF(BJ147&lt;&gt;""," -O","")</f>
        <v/>
      </c>
    </row>
    <row r="147" spans="13:62" x14ac:dyDescent="0.3">
      <c r="M147" s="14">
        <v>1.7</v>
      </c>
      <c r="N147" s="14" t="str">
        <f>IFERROR(VLOOKUP(M147,'CRUCE OPORTUNIDADES'!$C$10:$D$113,2,FALSE),"")</f>
        <v/>
      </c>
      <c r="O147" s="14">
        <v>2.7000000000000099</v>
      </c>
      <c r="P147" s="14" t="str">
        <f>IFERROR(VLOOKUP(O147,'CRUCE OPORTUNIDADES'!$C$10:$D$113,2,FALSE),"")</f>
        <v/>
      </c>
      <c r="Q147" s="14">
        <v>3.7000000000000202</v>
      </c>
      <c r="R147" s="14" t="str">
        <f>IFERROR(VLOOKUP(Q147,'CRUCE OPORTUNIDADES'!$C$10:$D$113,2,FALSE),"")</f>
        <v/>
      </c>
      <c r="S147" s="14">
        <v>4.7000000000000304</v>
      </c>
      <c r="T147" s="14" t="str">
        <f>IFERROR(VLOOKUP(S147,'CRUCE OPORTUNIDADES'!$C$10:$D$113,2,FALSE),"")</f>
        <v/>
      </c>
      <c r="U147" s="14">
        <v>5.7000000000000401</v>
      </c>
      <c r="V147" s="14" t="str">
        <f>IFERROR(VLOOKUP(U147,'CRUCE OPORTUNIDADES'!$C$10:$D$113,2,FALSE),"")</f>
        <v/>
      </c>
      <c r="W147" s="14">
        <v>6.7000000000000499</v>
      </c>
      <c r="X147" s="14" t="str">
        <f>IFERROR(VLOOKUP(W147,'CRUCE OPORTUNIDADES'!$C$10:$D$113,2,FALSE),"")</f>
        <v/>
      </c>
      <c r="Y147" s="14">
        <v>7.7000000000000597</v>
      </c>
      <c r="Z147" s="14" t="str">
        <f>IFERROR(VLOOKUP(Y147,'CRUCE OPORTUNIDADES'!$C$10:$D$113,2,FALSE),"")</f>
        <v/>
      </c>
      <c r="AA147" s="14">
        <v>8.7000000000000703</v>
      </c>
      <c r="AB147" s="14" t="str">
        <f>IFERROR(VLOOKUP(AA147,'CRUCE OPORTUNIDADES'!$C$10:$D$113,2,FALSE),"")</f>
        <v/>
      </c>
      <c r="AC147" s="14">
        <v>9.7000000000000792</v>
      </c>
      <c r="AD147" s="14" t="str">
        <f>IFERROR(VLOOKUP(AC147,'CRUCE OPORTUNIDADES'!$C$10:$D$113,2,FALSE),"")</f>
        <v/>
      </c>
      <c r="AE147" s="14">
        <v>10.700000000000101</v>
      </c>
      <c r="AF147" s="14" t="str">
        <f>IFERROR(VLOOKUP(AE147,'CRUCE OPORTUNIDADES'!$C$10:$D$113,2,FALSE),"")</f>
        <v/>
      </c>
      <c r="AG147" s="14">
        <v>11.700000000000101</v>
      </c>
      <c r="AH147" s="14" t="str">
        <f>IFERROR(VLOOKUP(AG147,'CRUCE OPORTUNIDADES'!$C$10:$D$113,2,FALSE),"")</f>
        <v/>
      </c>
      <c r="AI147" s="14">
        <v>12.700000000000101</v>
      </c>
      <c r="AJ147" s="14" t="str">
        <f>IFERROR(VLOOKUP(AI147,'CRUCE OPORTUNIDADES'!$C$10:$D$113,2,FALSE),"")</f>
        <v/>
      </c>
      <c r="AK147" s="14">
        <v>13.700000000000101</v>
      </c>
      <c r="AL147" s="14" t="str">
        <f>IFERROR(VLOOKUP(AK147,'CRUCE OPORTUNIDADES'!$C$10:$D$113,2,FALSE),"")</f>
        <v/>
      </c>
      <c r="AM147" s="14">
        <v>14.700000000000101</v>
      </c>
      <c r="AN147" s="14" t="str">
        <f>IFERROR(VLOOKUP(AM147,'CRUCE OPORTUNIDADES'!$C$10:$D$113,2,FALSE),"")</f>
        <v/>
      </c>
      <c r="AO147" s="14">
        <v>15.700000000000101</v>
      </c>
      <c r="AP147" s="14" t="str">
        <f>IFERROR(VLOOKUP(AO147,'CRUCE OPORTUNIDADES'!$C$10:$D$113,2,FALSE),"")</f>
        <v/>
      </c>
      <c r="AQ147" s="14">
        <v>16.700000000000099</v>
      </c>
      <c r="AR147" s="14" t="str">
        <f>IFERROR(VLOOKUP(AQ147,'CRUCE OPORTUNIDADES'!$C$10:$D$113,2,FALSE),"")</f>
        <v/>
      </c>
      <c r="AS147" s="14">
        <v>17.700000000000198</v>
      </c>
      <c r="AT147" s="14" t="str">
        <f>IFERROR(VLOOKUP(AS147,'CRUCE OPORTUNIDADES'!$C$10:$D$113,2,FALSE),"")</f>
        <v/>
      </c>
      <c r="AU147" s="14">
        <v>18.700000000000198</v>
      </c>
      <c r="AV147" s="14" t="str">
        <f>IFERROR(VLOOKUP(AU147,'CRUCE OPORTUNIDADES'!$C$10:$D$113,2,FALSE),"")</f>
        <v/>
      </c>
      <c r="AW147" s="14">
        <v>19.700000000000198</v>
      </c>
      <c r="AX147" s="14" t="str">
        <f>IFERROR(VLOOKUP(AW147,'CRUCE OPORTUNIDADES'!$C$10:$D$113,2,FALSE),"")</f>
        <v/>
      </c>
      <c r="AY147" s="14">
        <v>20.700000000000198</v>
      </c>
      <c r="AZ147" s="14" t="str">
        <f>IFERROR(VLOOKUP(AY147,'CRUCE OPORTUNIDADES'!$C$10:$D$113,2,FALSE),"")</f>
        <v/>
      </c>
      <c r="BA147" s="14">
        <v>21.700000000000198</v>
      </c>
      <c r="BB147" s="14" t="str">
        <f>IFERROR(VLOOKUP(BA147,'CRUCE OPORTUNIDADES'!$C$10:$D$113,2,FALSE),"")</f>
        <v/>
      </c>
      <c r="BC147" s="14">
        <v>22.700000000000198</v>
      </c>
      <c r="BD147" s="14" t="str">
        <f>IFERROR(VLOOKUP(BC147,'CRUCE OPORTUNIDADES'!$C$10:$D$113,2,FALSE),"")</f>
        <v/>
      </c>
      <c r="BE147" s="14">
        <v>23.700000000000198</v>
      </c>
      <c r="BF147" s="14" t="str">
        <f>IFERROR(VLOOKUP(BE147,'CRUCE OPORTUNIDADES'!$C$10:$D$113,2,FALSE),"")</f>
        <v/>
      </c>
      <c r="BG147" s="14">
        <v>24.700000000000198</v>
      </c>
      <c r="BH147" s="14" t="str">
        <f>IFERROR(VLOOKUP(BG147,'CRUCE OPORTUNIDADES'!$C$10:$D$113,2,FALSE),"")</f>
        <v/>
      </c>
      <c r="BI147" s="14">
        <v>25.700000000000198</v>
      </c>
      <c r="BJ147" s="14" t="str">
        <f>IFERROR(VLOOKUP(BI147,'CRUCE OPORTUNIDADES'!$C$10:$D$113,2,FALSE),"")</f>
        <v/>
      </c>
    </row>
    <row r="148" spans="13:62" x14ac:dyDescent="0.3">
      <c r="N148" s="14" t="str">
        <f>IF(N149&lt;&gt;""," -O","")</f>
        <v/>
      </c>
      <c r="P148" s="14" t="str">
        <f>IF(P149&lt;&gt;""," -O","")</f>
        <v/>
      </c>
      <c r="R148" s="14" t="str">
        <f>IF(R149&lt;&gt;""," -O","")</f>
        <v/>
      </c>
      <c r="T148" s="14" t="str">
        <f>IF(T149&lt;&gt;""," -O","")</f>
        <v/>
      </c>
      <c r="V148" s="14" t="str">
        <f>IF(V149&lt;&gt;""," -O","")</f>
        <v/>
      </c>
      <c r="X148" s="14" t="str">
        <f>IF(X149&lt;&gt;""," -O","")</f>
        <v/>
      </c>
      <c r="Z148" s="14" t="str">
        <f>IF(Z149&lt;&gt;""," -O","")</f>
        <v/>
      </c>
      <c r="AB148" s="14" t="str">
        <f>IF(AB149&lt;&gt;""," -O","")</f>
        <v/>
      </c>
      <c r="AD148" s="14" t="str">
        <f>IF(AD149&lt;&gt;""," -O","")</f>
        <v/>
      </c>
      <c r="AF148" s="14" t="str">
        <f>IF(AF149&lt;&gt;""," -O","")</f>
        <v/>
      </c>
      <c r="AH148" s="14" t="str">
        <f>IF(AH149&lt;&gt;""," -O","")</f>
        <v/>
      </c>
      <c r="AJ148" s="14" t="str">
        <f>IF(AJ149&lt;&gt;""," -O","")</f>
        <v/>
      </c>
      <c r="AL148" s="14" t="str">
        <f>IF(AL149&lt;&gt;""," -O","")</f>
        <v/>
      </c>
      <c r="AN148" s="14" t="str">
        <f>IF(AN149&lt;&gt;""," -O","")</f>
        <v/>
      </c>
      <c r="AP148" s="14" t="str">
        <f>IF(AP149&lt;&gt;""," -O","")</f>
        <v/>
      </c>
      <c r="AR148" s="14" t="str">
        <f>IF(AR149&lt;&gt;""," -O","")</f>
        <v/>
      </c>
      <c r="AT148" s="14" t="str">
        <f>IF(AT149&lt;&gt;""," -O","")</f>
        <v/>
      </c>
      <c r="AV148" s="14" t="str">
        <f>IF(AV149&lt;&gt;""," -O","")</f>
        <v/>
      </c>
      <c r="AX148" s="14" t="str">
        <f>IF(AX149&lt;&gt;""," -O","")</f>
        <v/>
      </c>
      <c r="AZ148" s="14" t="str">
        <f>IF(AZ149&lt;&gt;""," -O","")</f>
        <v/>
      </c>
      <c r="BB148" s="14" t="str">
        <f>IF(BB149&lt;&gt;""," -O","")</f>
        <v/>
      </c>
      <c r="BD148" s="14" t="str">
        <f>IF(BD149&lt;&gt;""," -O","")</f>
        <v/>
      </c>
      <c r="BF148" s="14" t="str">
        <f>IF(BF149&lt;&gt;""," -O","")</f>
        <v/>
      </c>
      <c r="BH148" s="14" t="str">
        <f>IF(BH149&lt;&gt;""," -O","")</f>
        <v/>
      </c>
      <c r="BJ148" s="14" t="str">
        <f>IF(BJ149&lt;&gt;""," -O","")</f>
        <v/>
      </c>
    </row>
    <row r="149" spans="13:62" x14ac:dyDescent="0.3">
      <c r="M149" s="14">
        <v>1.71</v>
      </c>
      <c r="N149" s="14" t="str">
        <f>IFERROR(VLOOKUP(M149,'CRUCE OPORTUNIDADES'!$C$10:$D$113,2,FALSE),"")</f>
        <v/>
      </c>
      <c r="O149" s="14">
        <v>2.7100000000000199</v>
      </c>
      <c r="P149" s="14" t="str">
        <f>IFERROR(VLOOKUP(O149,'CRUCE OPORTUNIDADES'!$C$10:$D$113,2,FALSE),"")</f>
        <v/>
      </c>
      <c r="Q149" s="14">
        <v>3.7100000000000399</v>
      </c>
      <c r="R149" s="14" t="str">
        <f>IFERROR(VLOOKUP(Q149,'CRUCE OPORTUNIDADES'!$C$10:$D$113,2,FALSE),"")</f>
        <v/>
      </c>
      <c r="S149" s="14">
        <v>4.7100000000000604</v>
      </c>
      <c r="T149" s="14" t="str">
        <f>IFERROR(VLOOKUP(S149,'CRUCE OPORTUNIDADES'!$C$10:$D$113,2,FALSE),"")</f>
        <v/>
      </c>
      <c r="U149" s="14">
        <v>5.7100000000000799</v>
      </c>
      <c r="V149" s="14" t="str">
        <f>IFERROR(VLOOKUP(U149,'CRUCE OPORTUNIDADES'!$C$10:$D$113,2,FALSE),"")</f>
        <v/>
      </c>
      <c r="W149" s="14">
        <v>6.7100000000001003</v>
      </c>
      <c r="X149" s="14" t="str">
        <f>IFERROR(VLOOKUP(W149,'CRUCE OPORTUNIDADES'!$C$10:$D$113,2,FALSE),"")</f>
        <v/>
      </c>
      <c r="Y149" s="14">
        <v>7.7100000000001199</v>
      </c>
      <c r="Z149" s="14" t="str">
        <f>IFERROR(VLOOKUP(Y149,'CRUCE OPORTUNIDADES'!$C$10:$D$113,2,FALSE),"")</f>
        <v/>
      </c>
      <c r="AA149" s="14">
        <v>8.7100000000001394</v>
      </c>
      <c r="AB149" s="14" t="str">
        <f>IFERROR(VLOOKUP(AA149,'CRUCE OPORTUNIDADES'!$C$10:$D$113,2,FALSE),"")</f>
        <v/>
      </c>
      <c r="AC149" s="14">
        <v>9.7100000000001607</v>
      </c>
      <c r="AD149" s="14" t="str">
        <f>IFERROR(VLOOKUP(AC149,'CRUCE OPORTUNIDADES'!$C$10:$D$113,2,FALSE),"")</f>
        <v/>
      </c>
      <c r="AE149" s="14">
        <v>10.7100000000002</v>
      </c>
      <c r="AF149" s="14" t="str">
        <f>IFERROR(VLOOKUP(AE149,'CRUCE OPORTUNIDADES'!$C$10:$D$113,2,FALSE),"")</f>
        <v/>
      </c>
      <c r="AG149" s="14">
        <v>11.7100000000002</v>
      </c>
      <c r="AH149" s="14" t="str">
        <f>IFERROR(VLOOKUP(AG149,'CRUCE OPORTUNIDADES'!$C$10:$D$113,2,FALSE),"")</f>
        <v/>
      </c>
      <c r="AI149" s="14">
        <v>12.7100000000002</v>
      </c>
      <c r="AJ149" s="14" t="str">
        <f>IFERROR(VLOOKUP(AI149,'CRUCE OPORTUNIDADES'!$C$10:$D$113,2,FALSE),"")</f>
        <v/>
      </c>
      <c r="AK149" s="14">
        <v>13.7100000000002</v>
      </c>
      <c r="AL149" s="14" t="str">
        <f>IFERROR(VLOOKUP(AK149,'CRUCE OPORTUNIDADES'!$C$10:$D$113,2,FALSE),"")</f>
        <v/>
      </c>
      <c r="AM149" s="14">
        <v>14.710000000000299</v>
      </c>
      <c r="AN149" s="14" t="str">
        <f>IFERROR(VLOOKUP(AM149,'CRUCE OPORTUNIDADES'!$C$10:$D$113,2,FALSE),"")</f>
        <v/>
      </c>
      <c r="AO149" s="14">
        <v>15.710000000000299</v>
      </c>
      <c r="AP149" s="14" t="str">
        <f>IFERROR(VLOOKUP(AO149,'CRUCE OPORTUNIDADES'!$C$10:$D$113,2,FALSE),"")</f>
        <v/>
      </c>
      <c r="AQ149" s="14">
        <v>16.710000000000299</v>
      </c>
      <c r="AR149" s="14" t="str">
        <f>IFERROR(VLOOKUP(AQ149,'CRUCE OPORTUNIDADES'!$C$10:$D$113,2,FALSE),"")</f>
        <v/>
      </c>
      <c r="AS149" s="14">
        <v>17.710000000000299</v>
      </c>
      <c r="AT149" s="14" t="str">
        <f>IFERROR(VLOOKUP(AS149,'CRUCE OPORTUNIDADES'!$C$10:$D$113,2,FALSE),"")</f>
        <v/>
      </c>
      <c r="AU149" s="14">
        <v>18.710000000000299</v>
      </c>
      <c r="AV149" s="14" t="str">
        <f>IFERROR(VLOOKUP(AU149,'CRUCE OPORTUNIDADES'!$C$10:$D$113,2,FALSE),"")</f>
        <v/>
      </c>
      <c r="AW149" s="14">
        <v>19.710000000000399</v>
      </c>
      <c r="AX149" s="14" t="str">
        <f>IFERROR(VLOOKUP(AW149,'CRUCE OPORTUNIDADES'!$C$10:$D$113,2,FALSE),"")</f>
        <v/>
      </c>
      <c r="AY149" s="14">
        <v>20.710000000000399</v>
      </c>
      <c r="AZ149" s="14" t="str">
        <f>IFERROR(VLOOKUP(AY149,'CRUCE OPORTUNIDADES'!$C$10:$D$113,2,FALSE),"")</f>
        <v/>
      </c>
      <c r="BA149" s="14">
        <v>21.710000000000399</v>
      </c>
      <c r="BB149" s="14" t="str">
        <f>IFERROR(VLOOKUP(BA149,'CRUCE OPORTUNIDADES'!$C$10:$D$113,2,FALSE),"")</f>
        <v/>
      </c>
      <c r="BC149" s="14">
        <v>22.710000000000399</v>
      </c>
      <c r="BD149" s="14" t="str">
        <f>IFERROR(VLOOKUP(BC149,'CRUCE OPORTUNIDADES'!$C$10:$D$113,2,FALSE),"")</f>
        <v/>
      </c>
      <c r="BE149" s="14">
        <v>23.710000000000399</v>
      </c>
      <c r="BF149" s="14" t="str">
        <f>IFERROR(VLOOKUP(BE149,'CRUCE OPORTUNIDADES'!$C$10:$D$113,2,FALSE),"")</f>
        <v/>
      </c>
      <c r="BG149" s="14">
        <v>24.710000000000498</v>
      </c>
      <c r="BH149" s="14" t="str">
        <f>IFERROR(VLOOKUP(BG149,'CRUCE OPORTUNIDADES'!$C$10:$D$113,2,FALSE),"")</f>
        <v/>
      </c>
      <c r="BI149" s="14">
        <v>25.710000000000498</v>
      </c>
      <c r="BJ149" s="14" t="str">
        <f>IFERROR(VLOOKUP(BI149,'CRUCE OPORTUNIDADES'!$C$10:$D$113,2,FALSE),"")</f>
        <v/>
      </c>
    </row>
    <row r="150" spans="13:62" x14ac:dyDescent="0.3">
      <c r="N150" s="14" t="str">
        <f>IF(N151&lt;&gt;""," -O","")</f>
        <v/>
      </c>
      <c r="P150" s="14" t="str">
        <f>IF(P151&lt;&gt;""," -O","")</f>
        <v/>
      </c>
      <c r="R150" s="14" t="str">
        <f>IF(R151&lt;&gt;""," -O","")</f>
        <v/>
      </c>
      <c r="T150" s="14" t="str">
        <f>IF(T151&lt;&gt;""," -O","")</f>
        <v/>
      </c>
      <c r="V150" s="14" t="str">
        <f>IF(V151&lt;&gt;""," -O","")</f>
        <v/>
      </c>
      <c r="X150" s="14" t="str">
        <f>IF(X151&lt;&gt;""," -O","")</f>
        <v/>
      </c>
      <c r="Z150" s="14" t="str">
        <f>IF(Z151&lt;&gt;""," -O","")</f>
        <v/>
      </c>
      <c r="AB150" s="14" t="str">
        <f>IF(AB151&lt;&gt;""," -O","")</f>
        <v/>
      </c>
      <c r="AD150" s="14" t="str">
        <f>IF(AD151&lt;&gt;""," -O","")</f>
        <v/>
      </c>
      <c r="AF150" s="14" t="str">
        <f>IF(AF151&lt;&gt;""," -O","")</f>
        <v/>
      </c>
      <c r="AH150" s="14" t="str">
        <f>IF(AH151&lt;&gt;""," -O","")</f>
        <v/>
      </c>
      <c r="AJ150" s="14" t="str">
        <f>IF(AJ151&lt;&gt;""," -O","")</f>
        <v/>
      </c>
      <c r="AL150" s="14" t="str">
        <f>IF(AL151&lt;&gt;""," -O","")</f>
        <v/>
      </c>
      <c r="AN150" s="14" t="str">
        <f>IF(AN151&lt;&gt;""," -O","")</f>
        <v/>
      </c>
      <c r="AP150" s="14" t="str">
        <f>IF(AP151&lt;&gt;""," -O","")</f>
        <v/>
      </c>
      <c r="AR150" s="14" t="str">
        <f>IF(AR151&lt;&gt;""," -O","")</f>
        <v/>
      </c>
      <c r="AT150" s="14" t="str">
        <f>IF(AT151&lt;&gt;""," -O","")</f>
        <v/>
      </c>
      <c r="AV150" s="14" t="str">
        <f>IF(AV151&lt;&gt;""," -O","")</f>
        <v/>
      </c>
      <c r="AX150" s="14" t="str">
        <f>IF(AX151&lt;&gt;""," -O","")</f>
        <v/>
      </c>
      <c r="AZ150" s="14" t="str">
        <f>IF(AZ151&lt;&gt;""," -O","")</f>
        <v/>
      </c>
      <c r="BB150" s="14" t="str">
        <f>IF(BB151&lt;&gt;""," -O","")</f>
        <v/>
      </c>
      <c r="BD150" s="14" t="str">
        <f>IF(BD151&lt;&gt;""," -O","")</f>
        <v/>
      </c>
      <c r="BF150" s="14" t="str">
        <f>IF(BF151&lt;&gt;""," -O","")</f>
        <v/>
      </c>
      <c r="BH150" s="14" t="str">
        <f>IF(BH151&lt;&gt;""," -O","")</f>
        <v/>
      </c>
      <c r="BJ150" s="14" t="str">
        <f>IF(BJ151&lt;&gt;""," -O","")</f>
        <v/>
      </c>
    </row>
    <row r="151" spans="13:62" x14ac:dyDescent="0.3">
      <c r="M151" s="14">
        <v>1.72</v>
      </c>
      <c r="N151" s="14" t="str">
        <f>IFERROR(VLOOKUP(M151,'CRUCE OPORTUNIDADES'!$C$10:$D$113,2,FALSE),"")</f>
        <v/>
      </c>
      <c r="O151" s="14">
        <v>2.7200000000000202</v>
      </c>
      <c r="P151" s="14" t="str">
        <f>IFERROR(VLOOKUP(O151,'CRUCE OPORTUNIDADES'!$C$10:$D$113,2,FALSE),"")</f>
        <v/>
      </c>
      <c r="Q151" s="14">
        <v>3.7200000000000402</v>
      </c>
      <c r="R151" s="14" t="str">
        <f>IFERROR(VLOOKUP(Q151,'CRUCE OPORTUNIDADES'!$C$10:$D$113,2,FALSE),"")</f>
        <v/>
      </c>
      <c r="S151" s="14">
        <v>4.7200000000000601</v>
      </c>
      <c r="T151" s="14" t="str">
        <f>IFERROR(VLOOKUP(S151,'CRUCE OPORTUNIDADES'!$C$10:$D$113,2,FALSE),"")</f>
        <v/>
      </c>
      <c r="U151" s="14">
        <v>5.7200000000000797</v>
      </c>
      <c r="V151" s="14" t="str">
        <f>IFERROR(VLOOKUP(U151,'CRUCE OPORTUNIDADES'!$C$10:$D$113,2,FALSE),"")</f>
        <v/>
      </c>
      <c r="W151" s="14">
        <v>6.7200000000001001</v>
      </c>
      <c r="X151" s="14" t="str">
        <f>IFERROR(VLOOKUP(W151,'CRUCE OPORTUNIDADES'!$C$10:$D$113,2,FALSE),"")</f>
        <v/>
      </c>
      <c r="Y151" s="14">
        <v>7.7200000000001197</v>
      </c>
      <c r="Z151" s="14" t="str">
        <f>IFERROR(VLOOKUP(Y151,'CRUCE OPORTUNIDADES'!$C$10:$D$113,2,FALSE),"")</f>
        <v/>
      </c>
      <c r="AA151" s="14">
        <v>8.7200000000001392</v>
      </c>
      <c r="AB151" s="14" t="str">
        <f>IFERROR(VLOOKUP(AA151,'CRUCE OPORTUNIDADES'!$C$10:$D$113,2,FALSE),"")</f>
        <v/>
      </c>
      <c r="AC151" s="14">
        <v>9.7200000000001605</v>
      </c>
      <c r="AD151" s="14" t="str">
        <f>IFERROR(VLOOKUP(AC151,'CRUCE OPORTUNIDADES'!$C$10:$D$113,2,FALSE),"")</f>
        <v/>
      </c>
      <c r="AE151" s="14">
        <v>10.7200000000002</v>
      </c>
      <c r="AF151" s="14" t="str">
        <f>IFERROR(VLOOKUP(AE151,'CRUCE OPORTUNIDADES'!$C$10:$D$113,2,FALSE),"")</f>
        <v/>
      </c>
      <c r="AG151" s="14">
        <v>11.7200000000002</v>
      </c>
      <c r="AH151" s="14" t="str">
        <f>IFERROR(VLOOKUP(AG151,'CRUCE OPORTUNIDADES'!$C$10:$D$113,2,FALSE),"")</f>
        <v/>
      </c>
      <c r="AI151" s="14">
        <v>12.7200000000002</v>
      </c>
      <c r="AJ151" s="14" t="str">
        <f>IFERROR(VLOOKUP(AI151,'CRUCE OPORTUNIDADES'!$C$10:$D$113,2,FALSE),"")</f>
        <v/>
      </c>
      <c r="AK151" s="14">
        <v>13.7200000000002</v>
      </c>
      <c r="AL151" s="14" t="str">
        <f>IFERROR(VLOOKUP(AK151,'CRUCE OPORTUNIDADES'!$C$10:$D$113,2,FALSE),"")</f>
        <v/>
      </c>
      <c r="AM151" s="14">
        <v>14.720000000000301</v>
      </c>
      <c r="AN151" s="14" t="str">
        <f>IFERROR(VLOOKUP(AM151,'CRUCE OPORTUNIDADES'!$C$10:$D$113,2,FALSE),"")</f>
        <v/>
      </c>
      <c r="AO151" s="14">
        <v>15.720000000000301</v>
      </c>
      <c r="AP151" s="14" t="str">
        <f>IFERROR(VLOOKUP(AO151,'CRUCE OPORTUNIDADES'!$C$10:$D$113,2,FALSE),"")</f>
        <v/>
      </c>
      <c r="AQ151" s="14">
        <v>16.720000000000301</v>
      </c>
      <c r="AR151" s="14" t="str">
        <f>IFERROR(VLOOKUP(AQ151,'CRUCE OPORTUNIDADES'!$C$10:$D$113,2,FALSE),"")</f>
        <v/>
      </c>
      <c r="AS151" s="14">
        <v>17.720000000000301</v>
      </c>
      <c r="AT151" s="14" t="str">
        <f>IFERROR(VLOOKUP(AS151,'CRUCE OPORTUNIDADES'!$C$10:$D$113,2,FALSE),"")</f>
        <v/>
      </c>
      <c r="AU151" s="14">
        <v>18.720000000000301</v>
      </c>
      <c r="AV151" s="14" t="str">
        <f>IFERROR(VLOOKUP(AU151,'CRUCE OPORTUNIDADES'!$C$10:$D$113,2,FALSE),"")</f>
        <v/>
      </c>
      <c r="AW151" s="14">
        <v>19.7200000000004</v>
      </c>
      <c r="AX151" s="14" t="str">
        <f>IFERROR(VLOOKUP(AW151,'CRUCE OPORTUNIDADES'!$C$10:$D$113,2,FALSE),"")</f>
        <v/>
      </c>
      <c r="AY151" s="14">
        <v>20.7200000000004</v>
      </c>
      <c r="AZ151" s="14" t="str">
        <f>IFERROR(VLOOKUP(AY151,'CRUCE OPORTUNIDADES'!$C$10:$D$113,2,FALSE),"")</f>
        <v/>
      </c>
      <c r="BA151" s="14">
        <v>21.7200000000004</v>
      </c>
      <c r="BB151" s="14" t="str">
        <f>IFERROR(VLOOKUP(BA151,'CRUCE OPORTUNIDADES'!$C$10:$D$113,2,FALSE),"")</f>
        <v/>
      </c>
      <c r="BC151" s="14">
        <v>22.7200000000004</v>
      </c>
      <c r="BD151" s="14" t="str">
        <f>IFERROR(VLOOKUP(BC151,'CRUCE OPORTUNIDADES'!$C$10:$D$113,2,FALSE),"")</f>
        <v/>
      </c>
      <c r="BE151" s="14">
        <v>23.7200000000004</v>
      </c>
      <c r="BF151" s="14" t="str">
        <f>IFERROR(VLOOKUP(BE151,'CRUCE OPORTUNIDADES'!$C$10:$D$113,2,FALSE),"")</f>
        <v/>
      </c>
      <c r="BG151" s="14">
        <v>24.7200000000005</v>
      </c>
      <c r="BH151" s="14" t="str">
        <f>IFERROR(VLOOKUP(BG151,'CRUCE OPORTUNIDADES'!$C$10:$D$113,2,FALSE),"")</f>
        <v/>
      </c>
      <c r="BI151" s="14">
        <v>25.7200000000005</v>
      </c>
      <c r="BJ151" s="14" t="str">
        <f>IFERROR(VLOOKUP(BI151,'CRUCE OPORTUNIDADES'!$C$10:$D$113,2,FALSE),"")</f>
        <v/>
      </c>
    </row>
    <row r="152" spans="13:62" x14ac:dyDescent="0.3">
      <c r="N152" s="14" t="str">
        <f>IF(N153&lt;&gt;""," -O","")</f>
        <v/>
      </c>
      <c r="P152" s="14" t="str">
        <f>IF(P153&lt;&gt;""," -O","")</f>
        <v/>
      </c>
      <c r="R152" s="14" t="str">
        <f>IF(R153&lt;&gt;""," -O","")</f>
        <v/>
      </c>
      <c r="T152" s="14" t="str">
        <f>IF(T153&lt;&gt;""," -O","")</f>
        <v/>
      </c>
      <c r="V152" s="14" t="str">
        <f>IF(V153&lt;&gt;""," -O","")</f>
        <v/>
      </c>
      <c r="X152" s="14" t="str">
        <f>IF(X153&lt;&gt;""," -O","")</f>
        <v/>
      </c>
      <c r="Z152" s="14" t="str">
        <f>IF(Z153&lt;&gt;""," -O","")</f>
        <v/>
      </c>
      <c r="AB152" s="14" t="str">
        <f>IF(AB153&lt;&gt;""," -O","")</f>
        <v/>
      </c>
      <c r="AD152" s="14" t="str">
        <f>IF(AD153&lt;&gt;""," -O","")</f>
        <v/>
      </c>
      <c r="AF152" s="14" t="str">
        <f>IF(AF153&lt;&gt;""," -O","")</f>
        <v/>
      </c>
      <c r="AH152" s="14" t="str">
        <f>IF(AH153&lt;&gt;""," -O","")</f>
        <v/>
      </c>
      <c r="AJ152" s="14" t="str">
        <f>IF(AJ153&lt;&gt;""," -O","")</f>
        <v/>
      </c>
      <c r="AL152" s="14" t="str">
        <f>IF(AL153&lt;&gt;""," -O","")</f>
        <v/>
      </c>
      <c r="AN152" s="14" t="str">
        <f>IF(AN153&lt;&gt;""," -O","")</f>
        <v/>
      </c>
      <c r="AP152" s="14" t="str">
        <f>IF(AP153&lt;&gt;""," -O","")</f>
        <v/>
      </c>
      <c r="AR152" s="14" t="str">
        <f>IF(AR153&lt;&gt;""," -O","")</f>
        <v/>
      </c>
      <c r="AT152" s="14" t="str">
        <f>IF(AT153&lt;&gt;""," -O","")</f>
        <v/>
      </c>
      <c r="AV152" s="14" t="str">
        <f>IF(AV153&lt;&gt;""," -O","")</f>
        <v/>
      </c>
      <c r="AX152" s="14" t="str">
        <f>IF(AX153&lt;&gt;""," -O","")</f>
        <v/>
      </c>
      <c r="AZ152" s="14" t="str">
        <f>IF(AZ153&lt;&gt;""," -O","")</f>
        <v/>
      </c>
      <c r="BB152" s="14" t="str">
        <f>IF(BB153&lt;&gt;""," -O","")</f>
        <v/>
      </c>
      <c r="BD152" s="14" t="str">
        <f>IF(BD153&lt;&gt;""," -O","")</f>
        <v/>
      </c>
      <c r="BF152" s="14" t="str">
        <f>IF(BF153&lt;&gt;""," -O","")</f>
        <v/>
      </c>
      <c r="BH152" s="14" t="str">
        <f>IF(BH153&lt;&gt;""," -O","")</f>
        <v/>
      </c>
      <c r="BJ152" s="14" t="str">
        <f>IF(BJ153&lt;&gt;""," -O","")</f>
        <v/>
      </c>
    </row>
    <row r="153" spans="13:62" x14ac:dyDescent="0.3">
      <c r="M153" s="14">
        <v>1.73</v>
      </c>
      <c r="N153" s="14" t="str">
        <f>IFERROR(VLOOKUP(M153,'CRUCE OPORTUNIDADES'!$C$10:$D$113,2,FALSE),"")</f>
        <v/>
      </c>
      <c r="O153" s="14">
        <v>2.73000000000002</v>
      </c>
      <c r="P153" s="14" t="str">
        <f>IFERROR(VLOOKUP(O153,'CRUCE OPORTUNIDADES'!$C$10:$D$113,2,FALSE),"")</f>
        <v/>
      </c>
      <c r="Q153" s="14">
        <v>3.73000000000004</v>
      </c>
      <c r="R153" s="14" t="str">
        <f>IFERROR(VLOOKUP(Q153,'CRUCE OPORTUNIDADES'!$C$10:$D$113,2,FALSE),"")</f>
        <v/>
      </c>
      <c r="S153" s="14">
        <v>4.7300000000000599</v>
      </c>
      <c r="T153" s="14" t="str">
        <f>IFERROR(VLOOKUP(S153,'CRUCE OPORTUNIDADES'!$C$10:$D$113,2,FALSE),"")</f>
        <v/>
      </c>
      <c r="U153" s="14">
        <v>5.7300000000000804</v>
      </c>
      <c r="V153" s="14" t="str">
        <f>IFERROR(VLOOKUP(U153,'CRUCE OPORTUNIDADES'!$C$10:$D$113,2,FALSE),"")</f>
        <v/>
      </c>
      <c r="W153" s="14">
        <v>6.7300000000000999</v>
      </c>
      <c r="X153" s="14" t="str">
        <f>IFERROR(VLOOKUP(W153,'CRUCE OPORTUNIDADES'!$C$10:$D$113,2,FALSE),"")</f>
        <v/>
      </c>
      <c r="Y153" s="14">
        <v>7.7300000000001203</v>
      </c>
      <c r="Z153" s="14" t="str">
        <f>IFERROR(VLOOKUP(Y153,'CRUCE OPORTUNIDADES'!$C$10:$D$113,2,FALSE),"")</f>
        <v/>
      </c>
      <c r="AA153" s="14">
        <v>8.7300000000001408</v>
      </c>
      <c r="AB153" s="14" t="str">
        <f>IFERROR(VLOOKUP(AA153,'CRUCE OPORTUNIDADES'!$C$10:$D$113,2,FALSE),"")</f>
        <v/>
      </c>
      <c r="AC153" s="14">
        <v>9.7300000000001603</v>
      </c>
      <c r="AD153" s="14" t="str">
        <f>IFERROR(VLOOKUP(AC153,'CRUCE OPORTUNIDADES'!$C$10:$D$113,2,FALSE),"")</f>
        <v/>
      </c>
      <c r="AE153" s="14">
        <v>10.730000000000199</v>
      </c>
      <c r="AF153" s="14" t="str">
        <f>IFERROR(VLOOKUP(AE153,'CRUCE OPORTUNIDADES'!$C$10:$D$113,2,FALSE),"")</f>
        <v/>
      </c>
      <c r="AG153" s="14">
        <v>11.730000000000199</v>
      </c>
      <c r="AH153" s="14" t="str">
        <f>IFERROR(VLOOKUP(AG153,'CRUCE OPORTUNIDADES'!$C$10:$D$113,2,FALSE),"")</f>
        <v/>
      </c>
      <c r="AI153" s="14">
        <v>12.730000000000199</v>
      </c>
      <c r="AJ153" s="14" t="str">
        <f>IFERROR(VLOOKUP(AI153,'CRUCE OPORTUNIDADES'!$C$10:$D$113,2,FALSE),"")</f>
        <v/>
      </c>
      <c r="AK153" s="14">
        <v>13.730000000000199</v>
      </c>
      <c r="AL153" s="14" t="str">
        <f>IFERROR(VLOOKUP(AK153,'CRUCE OPORTUNIDADES'!$C$10:$D$113,2,FALSE),"")</f>
        <v/>
      </c>
      <c r="AM153" s="14">
        <v>14.730000000000301</v>
      </c>
      <c r="AN153" s="14" t="str">
        <f>IFERROR(VLOOKUP(AM153,'CRUCE OPORTUNIDADES'!$C$10:$D$113,2,FALSE),"")</f>
        <v/>
      </c>
      <c r="AO153" s="14">
        <v>15.730000000000301</v>
      </c>
      <c r="AP153" s="14" t="str">
        <f>IFERROR(VLOOKUP(AO153,'CRUCE OPORTUNIDADES'!$C$10:$D$113,2,FALSE),"")</f>
        <v/>
      </c>
      <c r="AQ153" s="14">
        <v>16.730000000000299</v>
      </c>
      <c r="AR153" s="14" t="str">
        <f>IFERROR(VLOOKUP(AQ153,'CRUCE OPORTUNIDADES'!$C$10:$D$113,2,FALSE),"")</f>
        <v/>
      </c>
      <c r="AS153" s="14">
        <v>17.730000000000299</v>
      </c>
      <c r="AT153" s="14" t="str">
        <f>IFERROR(VLOOKUP(AS153,'CRUCE OPORTUNIDADES'!$C$10:$D$113,2,FALSE),"")</f>
        <v/>
      </c>
      <c r="AU153" s="14">
        <v>18.730000000000299</v>
      </c>
      <c r="AV153" s="14" t="str">
        <f>IFERROR(VLOOKUP(AU153,'CRUCE OPORTUNIDADES'!$C$10:$D$113,2,FALSE),"")</f>
        <v/>
      </c>
      <c r="AW153" s="14">
        <v>19.730000000000398</v>
      </c>
      <c r="AX153" s="14" t="str">
        <f>IFERROR(VLOOKUP(AW153,'CRUCE OPORTUNIDADES'!$C$10:$D$113,2,FALSE),"")</f>
        <v/>
      </c>
      <c r="AY153" s="14">
        <v>20.730000000000398</v>
      </c>
      <c r="AZ153" s="14" t="str">
        <f>IFERROR(VLOOKUP(AY153,'CRUCE OPORTUNIDADES'!$C$10:$D$113,2,FALSE),"")</f>
        <v/>
      </c>
      <c r="BA153" s="14">
        <v>21.730000000000398</v>
      </c>
      <c r="BB153" s="14" t="str">
        <f>IFERROR(VLOOKUP(BA153,'CRUCE OPORTUNIDADES'!$C$10:$D$113,2,FALSE),"")</f>
        <v/>
      </c>
      <c r="BC153" s="14">
        <v>22.730000000000398</v>
      </c>
      <c r="BD153" s="14" t="str">
        <f>IFERROR(VLOOKUP(BC153,'CRUCE OPORTUNIDADES'!$C$10:$D$113,2,FALSE),"")</f>
        <v/>
      </c>
      <c r="BE153" s="14">
        <v>23.730000000000398</v>
      </c>
      <c r="BF153" s="14" t="str">
        <f>IFERROR(VLOOKUP(BE153,'CRUCE OPORTUNIDADES'!$C$10:$D$113,2,FALSE),"")</f>
        <v/>
      </c>
      <c r="BG153" s="14">
        <v>24.730000000000501</v>
      </c>
      <c r="BH153" s="14" t="str">
        <f>IFERROR(VLOOKUP(BG153,'CRUCE OPORTUNIDADES'!$C$10:$D$113,2,FALSE),"")</f>
        <v/>
      </c>
      <c r="BI153" s="14">
        <v>25.730000000000501</v>
      </c>
      <c r="BJ153" s="14" t="str">
        <f>IFERROR(VLOOKUP(BI153,'CRUCE OPORTUNIDADES'!$C$10:$D$113,2,FALSE),"")</f>
        <v/>
      </c>
    </row>
    <row r="154" spans="13:62" x14ac:dyDescent="0.3">
      <c r="N154" s="14" t="str">
        <f>IF(N155&lt;&gt;""," -O","")</f>
        <v/>
      </c>
      <c r="P154" s="14" t="str">
        <f>IF(P155&lt;&gt;""," -O","")</f>
        <v/>
      </c>
      <c r="R154" s="14" t="str">
        <f>IF(R155&lt;&gt;""," -O","")</f>
        <v/>
      </c>
      <c r="T154" s="14" t="str">
        <f>IF(T155&lt;&gt;""," -O","")</f>
        <v/>
      </c>
      <c r="V154" s="14" t="str">
        <f>IF(V155&lt;&gt;""," -O","")</f>
        <v/>
      </c>
      <c r="X154" s="14" t="str">
        <f>IF(X155&lt;&gt;""," -O","")</f>
        <v/>
      </c>
      <c r="Z154" s="14" t="str">
        <f>IF(Z155&lt;&gt;""," -O","")</f>
        <v/>
      </c>
      <c r="AB154" s="14" t="str">
        <f>IF(AB155&lt;&gt;""," -O","")</f>
        <v/>
      </c>
      <c r="AD154" s="14" t="str">
        <f>IF(AD155&lt;&gt;""," -O","")</f>
        <v/>
      </c>
      <c r="AF154" s="14" t="str">
        <f>IF(AF155&lt;&gt;""," -O","")</f>
        <v/>
      </c>
      <c r="AH154" s="14" t="str">
        <f>IF(AH155&lt;&gt;""," -O","")</f>
        <v/>
      </c>
      <c r="AJ154" s="14" t="str">
        <f>IF(AJ155&lt;&gt;""," -O","")</f>
        <v/>
      </c>
      <c r="AL154" s="14" t="str">
        <f>IF(AL155&lt;&gt;""," -O","")</f>
        <v/>
      </c>
      <c r="AN154" s="14" t="str">
        <f>IF(AN155&lt;&gt;""," -O","")</f>
        <v/>
      </c>
      <c r="AP154" s="14" t="str">
        <f>IF(AP155&lt;&gt;""," -O","")</f>
        <v/>
      </c>
      <c r="AR154" s="14" t="str">
        <f>IF(AR155&lt;&gt;""," -O","")</f>
        <v/>
      </c>
      <c r="AT154" s="14" t="str">
        <f>IF(AT155&lt;&gt;""," -O","")</f>
        <v/>
      </c>
      <c r="AV154" s="14" t="str">
        <f>IF(AV155&lt;&gt;""," -O","")</f>
        <v/>
      </c>
      <c r="AX154" s="14" t="str">
        <f>IF(AX155&lt;&gt;""," -O","")</f>
        <v/>
      </c>
      <c r="AZ154" s="14" t="str">
        <f>IF(AZ155&lt;&gt;""," -O","")</f>
        <v/>
      </c>
      <c r="BB154" s="14" t="str">
        <f>IF(BB155&lt;&gt;""," -O","")</f>
        <v/>
      </c>
      <c r="BD154" s="14" t="str">
        <f>IF(BD155&lt;&gt;""," -O","")</f>
        <v/>
      </c>
      <c r="BF154" s="14" t="str">
        <f>IF(BF155&lt;&gt;""," -O","")</f>
        <v/>
      </c>
      <c r="BH154" s="14" t="str">
        <f>IF(BH155&lt;&gt;""," -O","")</f>
        <v/>
      </c>
      <c r="BJ154" s="14" t="str">
        <f>IF(BJ155&lt;&gt;""," -O","")</f>
        <v/>
      </c>
    </row>
    <row r="155" spans="13:62" x14ac:dyDescent="0.3">
      <c r="M155" s="14">
        <v>1.74</v>
      </c>
      <c r="N155" s="14" t="str">
        <f>IFERROR(VLOOKUP(M155,'CRUCE OPORTUNIDADES'!$C$10:$D$113,2,FALSE),"")</f>
        <v/>
      </c>
      <c r="O155" s="14">
        <v>2.7400000000000202</v>
      </c>
      <c r="P155" s="14" t="str">
        <f>IFERROR(VLOOKUP(O155,'CRUCE OPORTUNIDADES'!$C$10:$D$113,2,FALSE),"")</f>
        <v/>
      </c>
      <c r="Q155" s="14">
        <v>3.7400000000000402</v>
      </c>
      <c r="R155" s="14" t="str">
        <f>IFERROR(VLOOKUP(Q155,'CRUCE OPORTUNIDADES'!$C$10:$D$113,2,FALSE),"")</f>
        <v/>
      </c>
      <c r="S155" s="14">
        <v>4.7400000000000597</v>
      </c>
      <c r="T155" s="14" t="str">
        <f>IFERROR(VLOOKUP(S155,'CRUCE OPORTUNIDADES'!$C$10:$D$113,2,FALSE),"")</f>
        <v/>
      </c>
      <c r="U155" s="14">
        <v>5.7400000000000801</v>
      </c>
      <c r="V155" s="14" t="str">
        <f>IFERROR(VLOOKUP(U155,'CRUCE OPORTUNIDADES'!$C$10:$D$113,2,FALSE),"")</f>
        <v/>
      </c>
      <c r="W155" s="14">
        <v>6.7400000000000997</v>
      </c>
      <c r="X155" s="14" t="str">
        <f>IFERROR(VLOOKUP(W155,'CRUCE OPORTUNIDADES'!$C$10:$D$113,2,FALSE),"")</f>
        <v/>
      </c>
      <c r="Y155" s="14">
        <v>7.7400000000001201</v>
      </c>
      <c r="Z155" s="14" t="str">
        <f>IFERROR(VLOOKUP(Y155,'CRUCE OPORTUNIDADES'!$C$10:$D$113,2,FALSE),"")</f>
        <v/>
      </c>
      <c r="AA155" s="14">
        <v>8.7400000000001405</v>
      </c>
      <c r="AB155" s="14" t="str">
        <f>IFERROR(VLOOKUP(AA155,'CRUCE OPORTUNIDADES'!$C$10:$D$113,2,FALSE),"")</f>
        <v/>
      </c>
      <c r="AC155" s="14">
        <v>9.7400000000001601</v>
      </c>
      <c r="AD155" s="14" t="str">
        <f>IFERROR(VLOOKUP(AC155,'CRUCE OPORTUNIDADES'!$C$10:$D$113,2,FALSE),"")</f>
        <v/>
      </c>
      <c r="AE155" s="14">
        <v>10.740000000000199</v>
      </c>
      <c r="AF155" s="14" t="str">
        <f>IFERROR(VLOOKUP(AE155,'CRUCE OPORTUNIDADES'!$C$10:$D$113,2,FALSE),"")</f>
        <v/>
      </c>
      <c r="AG155" s="14">
        <v>11.740000000000199</v>
      </c>
      <c r="AH155" s="14" t="str">
        <f>IFERROR(VLOOKUP(AG155,'CRUCE OPORTUNIDADES'!$C$10:$D$113,2,FALSE),"")</f>
        <v/>
      </c>
      <c r="AI155" s="14">
        <v>12.740000000000199</v>
      </c>
      <c r="AJ155" s="14" t="str">
        <f>IFERROR(VLOOKUP(AI155,'CRUCE OPORTUNIDADES'!$C$10:$D$113,2,FALSE),"")</f>
        <v/>
      </c>
      <c r="AK155" s="14">
        <v>13.740000000000199</v>
      </c>
      <c r="AL155" s="14" t="str">
        <f>IFERROR(VLOOKUP(AK155,'CRUCE OPORTUNIDADES'!$C$10:$D$113,2,FALSE),"")</f>
        <v/>
      </c>
      <c r="AM155" s="14">
        <v>14.7400000000003</v>
      </c>
      <c r="AN155" s="14" t="str">
        <f>IFERROR(VLOOKUP(AM155,'CRUCE OPORTUNIDADES'!$C$10:$D$113,2,FALSE),"")</f>
        <v/>
      </c>
      <c r="AO155" s="14">
        <v>15.7400000000003</v>
      </c>
      <c r="AP155" s="14" t="str">
        <f>IFERROR(VLOOKUP(AO155,'CRUCE OPORTUNIDADES'!$C$10:$D$113,2,FALSE),"")</f>
        <v/>
      </c>
      <c r="AQ155" s="14">
        <v>16.7400000000003</v>
      </c>
      <c r="AR155" s="14" t="str">
        <f>IFERROR(VLOOKUP(AQ155,'CRUCE OPORTUNIDADES'!$C$10:$D$113,2,FALSE),"")</f>
        <v/>
      </c>
      <c r="AS155" s="14">
        <v>17.7400000000003</v>
      </c>
      <c r="AT155" s="14" t="str">
        <f>IFERROR(VLOOKUP(AS155,'CRUCE OPORTUNIDADES'!$C$10:$D$113,2,FALSE),"")</f>
        <v/>
      </c>
      <c r="AU155" s="14">
        <v>18.7400000000003</v>
      </c>
      <c r="AV155" s="14" t="str">
        <f>IFERROR(VLOOKUP(AU155,'CRUCE OPORTUNIDADES'!$C$10:$D$113,2,FALSE),"")</f>
        <v/>
      </c>
      <c r="AW155" s="14">
        <v>19.7400000000004</v>
      </c>
      <c r="AX155" s="14" t="str">
        <f>IFERROR(VLOOKUP(AW155,'CRUCE OPORTUNIDADES'!$C$10:$D$113,2,FALSE),"")</f>
        <v/>
      </c>
      <c r="AY155" s="14">
        <v>20.7400000000004</v>
      </c>
      <c r="AZ155" s="14" t="str">
        <f>IFERROR(VLOOKUP(AY155,'CRUCE OPORTUNIDADES'!$C$10:$D$113,2,FALSE),"")</f>
        <v/>
      </c>
      <c r="BA155" s="14">
        <v>21.7400000000004</v>
      </c>
      <c r="BB155" s="14" t="str">
        <f>IFERROR(VLOOKUP(BA155,'CRUCE OPORTUNIDADES'!$C$10:$D$113,2,FALSE),"")</f>
        <v/>
      </c>
      <c r="BC155" s="14">
        <v>22.7400000000004</v>
      </c>
      <c r="BD155" s="14" t="str">
        <f>IFERROR(VLOOKUP(BC155,'CRUCE OPORTUNIDADES'!$C$10:$D$113,2,FALSE),"")</f>
        <v/>
      </c>
      <c r="BE155" s="14">
        <v>23.7400000000004</v>
      </c>
      <c r="BF155" s="14" t="str">
        <f>IFERROR(VLOOKUP(BE155,'CRUCE OPORTUNIDADES'!$C$10:$D$113,2,FALSE),"")</f>
        <v/>
      </c>
      <c r="BG155" s="14">
        <v>24.740000000000499</v>
      </c>
      <c r="BH155" s="14" t="str">
        <f>IFERROR(VLOOKUP(BG155,'CRUCE OPORTUNIDADES'!$C$10:$D$113,2,FALSE),"")</f>
        <v/>
      </c>
      <c r="BI155" s="14">
        <v>25.740000000000499</v>
      </c>
      <c r="BJ155" s="14" t="str">
        <f>IFERROR(VLOOKUP(BI155,'CRUCE OPORTUNIDADES'!$C$10:$D$113,2,FALSE),"")</f>
        <v/>
      </c>
    </row>
    <row r="156" spans="13:62" x14ac:dyDescent="0.3">
      <c r="N156" s="14" t="str">
        <f>IF(N157&lt;&gt;""," -O","")</f>
        <v/>
      </c>
      <c r="P156" s="14" t="str">
        <f>IF(P157&lt;&gt;""," -O","")</f>
        <v/>
      </c>
      <c r="R156" s="14" t="str">
        <f>IF(R157&lt;&gt;""," -O","")</f>
        <v/>
      </c>
      <c r="T156" s="14" t="str">
        <f>IF(T157&lt;&gt;""," -O","")</f>
        <v/>
      </c>
      <c r="V156" s="14" t="str">
        <f>IF(V157&lt;&gt;""," -O","")</f>
        <v/>
      </c>
      <c r="X156" s="14" t="str">
        <f>IF(X157&lt;&gt;""," -O","")</f>
        <v/>
      </c>
      <c r="Z156" s="14" t="str">
        <f>IF(Z157&lt;&gt;""," -O","")</f>
        <v/>
      </c>
      <c r="AB156" s="14" t="str">
        <f>IF(AB157&lt;&gt;""," -O","")</f>
        <v/>
      </c>
      <c r="AD156" s="14" t="str">
        <f>IF(AD157&lt;&gt;""," -O","")</f>
        <v/>
      </c>
      <c r="AF156" s="14" t="str">
        <f>IF(AF157&lt;&gt;""," -O","")</f>
        <v/>
      </c>
      <c r="AH156" s="14" t="str">
        <f>IF(AH157&lt;&gt;""," -O","")</f>
        <v/>
      </c>
      <c r="AJ156" s="14" t="str">
        <f>IF(AJ157&lt;&gt;""," -O","")</f>
        <v/>
      </c>
      <c r="AL156" s="14" t="str">
        <f>IF(AL157&lt;&gt;""," -O","")</f>
        <v/>
      </c>
      <c r="AN156" s="14" t="str">
        <f>IF(AN157&lt;&gt;""," -O","")</f>
        <v/>
      </c>
      <c r="AP156" s="14" t="str">
        <f>IF(AP157&lt;&gt;""," -O","")</f>
        <v/>
      </c>
      <c r="AR156" s="14" t="str">
        <f>IF(AR157&lt;&gt;""," -O","")</f>
        <v/>
      </c>
      <c r="AT156" s="14" t="str">
        <f>IF(AT157&lt;&gt;""," -O","")</f>
        <v/>
      </c>
      <c r="AV156" s="14" t="str">
        <f>IF(AV157&lt;&gt;""," -O","")</f>
        <v/>
      </c>
      <c r="AX156" s="14" t="str">
        <f>IF(AX157&lt;&gt;""," -O","")</f>
        <v/>
      </c>
      <c r="AZ156" s="14" t="str">
        <f>IF(AZ157&lt;&gt;""," -O","")</f>
        <v/>
      </c>
      <c r="BB156" s="14" t="str">
        <f>IF(BB157&lt;&gt;""," -O","")</f>
        <v/>
      </c>
      <c r="BD156" s="14" t="str">
        <f>IF(BD157&lt;&gt;""," -O","")</f>
        <v/>
      </c>
      <c r="BF156" s="14" t="str">
        <f>IF(BF157&lt;&gt;""," -O","")</f>
        <v/>
      </c>
      <c r="BH156" s="14" t="str">
        <f>IF(BH157&lt;&gt;""," -O","")</f>
        <v/>
      </c>
      <c r="BJ156" s="14" t="str">
        <f>IF(BJ157&lt;&gt;""," -O","")</f>
        <v/>
      </c>
    </row>
    <row r="157" spans="13:62" x14ac:dyDescent="0.3">
      <c r="M157" s="14">
        <v>1.75</v>
      </c>
      <c r="N157" s="14" t="str">
        <f>IFERROR(VLOOKUP(M157,'CRUCE OPORTUNIDADES'!$C$10:$D$113,2,FALSE),"")</f>
        <v/>
      </c>
      <c r="O157" s="14">
        <v>2.75000000000002</v>
      </c>
      <c r="P157" s="14" t="str">
        <f>IFERROR(VLOOKUP(O157,'CRUCE OPORTUNIDADES'!$C$10:$D$113,2,FALSE),"")</f>
        <v/>
      </c>
      <c r="Q157" s="14">
        <v>3.75000000000004</v>
      </c>
      <c r="R157" s="14" t="str">
        <f>IFERROR(VLOOKUP(Q157,'CRUCE OPORTUNIDADES'!$C$10:$D$113,2,FALSE),"")</f>
        <v/>
      </c>
      <c r="S157" s="14">
        <v>4.7500000000000604</v>
      </c>
      <c r="T157" s="14" t="str">
        <f>IFERROR(VLOOKUP(S157,'CRUCE OPORTUNIDADES'!$C$10:$D$113,2,FALSE),"")</f>
        <v/>
      </c>
      <c r="U157" s="14">
        <v>5.7500000000000799</v>
      </c>
      <c r="V157" s="14" t="str">
        <f>IFERROR(VLOOKUP(U157,'CRUCE OPORTUNIDADES'!$C$10:$D$113,2,FALSE),"")</f>
        <v/>
      </c>
      <c r="W157" s="14">
        <v>6.7500000000001004</v>
      </c>
      <c r="X157" s="14" t="str">
        <f>IFERROR(VLOOKUP(W157,'CRUCE OPORTUNIDADES'!$C$10:$D$113,2,FALSE),"")</f>
        <v/>
      </c>
      <c r="Y157" s="14">
        <v>7.7500000000001199</v>
      </c>
      <c r="Z157" s="14" t="str">
        <f>IFERROR(VLOOKUP(Y157,'CRUCE OPORTUNIDADES'!$C$10:$D$113,2,FALSE),"")</f>
        <v/>
      </c>
      <c r="AA157" s="14">
        <v>8.7500000000001403</v>
      </c>
      <c r="AB157" s="14" t="str">
        <f>IFERROR(VLOOKUP(AA157,'CRUCE OPORTUNIDADES'!$C$10:$D$113,2,FALSE),"")</f>
        <v/>
      </c>
      <c r="AC157" s="14">
        <v>9.7500000000001599</v>
      </c>
      <c r="AD157" s="14" t="str">
        <f>IFERROR(VLOOKUP(AC157,'CRUCE OPORTUNIDADES'!$C$10:$D$113,2,FALSE),"")</f>
        <v/>
      </c>
      <c r="AE157" s="14">
        <v>10.750000000000201</v>
      </c>
      <c r="AF157" s="14" t="str">
        <f>IFERROR(VLOOKUP(AE157,'CRUCE OPORTUNIDADES'!$C$10:$D$113,2,FALSE),"")</f>
        <v/>
      </c>
      <c r="AG157" s="14">
        <v>11.750000000000201</v>
      </c>
      <c r="AH157" s="14" t="str">
        <f>IFERROR(VLOOKUP(AG157,'CRUCE OPORTUNIDADES'!$C$10:$D$113,2,FALSE),"")</f>
        <v/>
      </c>
      <c r="AI157" s="14">
        <v>12.750000000000201</v>
      </c>
      <c r="AJ157" s="14" t="str">
        <f>IFERROR(VLOOKUP(AI157,'CRUCE OPORTUNIDADES'!$C$10:$D$113,2,FALSE),"")</f>
        <v/>
      </c>
      <c r="AK157" s="14">
        <v>13.750000000000201</v>
      </c>
      <c r="AL157" s="14" t="str">
        <f>IFERROR(VLOOKUP(AK157,'CRUCE OPORTUNIDADES'!$C$10:$D$113,2,FALSE),"")</f>
        <v/>
      </c>
      <c r="AM157" s="14">
        <v>14.7500000000003</v>
      </c>
      <c r="AN157" s="14" t="str">
        <f>IFERROR(VLOOKUP(AM157,'CRUCE OPORTUNIDADES'!$C$10:$D$113,2,FALSE),"")</f>
        <v/>
      </c>
      <c r="AO157" s="14">
        <v>15.7500000000003</v>
      </c>
      <c r="AP157" s="14" t="str">
        <f>IFERROR(VLOOKUP(AO157,'CRUCE OPORTUNIDADES'!$C$10:$D$113,2,FALSE),"")</f>
        <v/>
      </c>
      <c r="AQ157" s="14">
        <v>16.750000000000298</v>
      </c>
      <c r="AR157" s="14" t="str">
        <f>IFERROR(VLOOKUP(AQ157,'CRUCE OPORTUNIDADES'!$C$10:$D$113,2,FALSE),"")</f>
        <v/>
      </c>
      <c r="AS157" s="14">
        <v>17.750000000000298</v>
      </c>
      <c r="AT157" s="14" t="str">
        <f>IFERROR(VLOOKUP(AS157,'CRUCE OPORTUNIDADES'!$C$10:$D$113,2,FALSE),"")</f>
        <v/>
      </c>
      <c r="AU157" s="14">
        <v>18.750000000000298</v>
      </c>
      <c r="AV157" s="14" t="str">
        <f>IFERROR(VLOOKUP(AU157,'CRUCE OPORTUNIDADES'!$C$10:$D$113,2,FALSE),"")</f>
        <v/>
      </c>
      <c r="AW157" s="14">
        <v>19.750000000000401</v>
      </c>
      <c r="AX157" s="14" t="str">
        <f>IFERROR(VLOOKUP(AW157,'CRUCE OPORTUNIDADES'!$C$10:$D$113,2,FALSE),"")</f>
        <v/>
      </c>
      <c r="AY157" s="14">
        <v>20.750000000000401</v>
      </c>
      <c r="AZ157" s="14" t="str">
        <f>IFERROR(VLOOKUP(AY157,'CRUCE OPORTUNIDADES'!$C$10:$D$113,2,FALSE),"")</f>
        <v/>
      </c>
      <c r="BA157" s="14">
        <v>21.750000000000401</v>
      </c>
      <c r="BB157" s="14" t="str">
        <f>IFERROR(VLOOKUP(BA157,'CRUCE OPORTUNIDADES'!$C$10:$D$113,2,FALSE),"")</f>
        <v/>
      </c>
      <c r="BC157" s="14">
        <v>22.750000000000401</v>
      </c>
      <c r="BD157" s="14" t="str">
        <f>IFERROR(VLOOKUP(BC157,'CRUCE OPORTUNIDADES'!$C$10:$D$113,2,FALSE),"")</f>
        <v/>
      </c>
      <c r="BE157" s="14">
        <v>23.750000000000401</v>
      </c>
      <c r="BF157" s="14" t="str">
        <f>IFERROR(VLOOKUP(BE157,'CRUCE OPORTUNIDADES'!$C$10:$D$113,2,FALSE),"")</f>
        <v/>
      </c>
      <c r="BG157" s="14">
        <v>24.750000000000501</v>
      </c>
      <c r="BH157" s="14" t="str">
        <f>IFERROR(VLOOKUP(BG157,'CRUCE OPORTUNIDADES'!$C$10:$D$113,2,FALSE),"")</f>
        <v/>
      </c>
      <c r="BI157" s="14">
        <v>25.750000000000501</v>
      </c>
      <c r="BJ157" s="14" t="str">
        <f>IFERROR(VLOOKUP(BI157,'CRUCE OPORTUNIDADES'!$C$10:$D$113,2,FALSE),"")</f>
        <v/>
      </c>
    </row>
    <row r="158" spans="13:62" x14ac:dyDescent="0.3">
      <c r="N158" s="14" t="str">
        <f>IF(N159&lt;&gt;""," -O","")</f>
        <v/>
      </c>
      <c r="P158" s="14" t="str">
        <f>IF(P159&lt;&gt;""," -O","")</f>
        <v/>
      </c>
      <c r="R158" s="14" t="str">
        <f>IF(R159&lt;&gt;""," -O","")</f>
        <v/>
      </c>
      <c r="T158" s="14" t="str">
        <f>IF(T159&lt;&gt;""," -O","")</f>
        <v/>
      </c>
      <c r="V158" s="14" t="str">
        <f>IF(V159&lt;&gt;""," -O","")</f>
        <v/>
      </c>
      <c r="X158" s="14" t="str">
        <f>IF(X159&lt;&gt;""," -O","")</f>
        <v/>
      </c>
      <c r="Z158" s="14" t="str">
        <f>IF(Z159&lt;&gt;""," -O","")</f>
        <v/>
      </c>
      <c r="AB158" s="14" t="str">
        <f>IF(AB159&lt;&gt;""," -O","")</f>
        <v/>
      </c>
      <c r="AD158" s="14" t="str">
        <f>IF(AD159&lt;&gt;""," -O","")</f>
        <v/>
      </c>
      <c r="AF158" s="14" t="str">
        <f>IF(AF159&lt;&gt;""," -O","")</f>
        <v/>
      </c>
      <c r="AH158" s="14" t="str">
        <f>IF(AH159&lt;&gt;""," -O","")</f>
        <v/>
      </c>
      <c r="AJ158" s="14" t="str">
        <f>IF(AJ159&lt;&gt;""," -O","")</f>
        <v/>
      </c>
      <c r="AL158" s="14" t="str">
        <f>IF(AL159&lt;&gt;""," -O","")</f>
        <v/>
      </c>
      <c r="AN158" s="14" t="str">
        <f>IF(AN159&lt;&gt;""," -O","")</f>
        <v/>
      </c>
      <c r="AP158" s="14" t="str">
        <f>IF(AP159&lt;&gt;""," -O","")</f>
        <v/>
      </c>
      <c r="AR158" s="14" t="str">
        <f>IF(AR159&lt;&gt;""," -O","")</f>
        <v/>
      </c>
      <c r="AT158" s="14" t="str">
        <f>IF(AT159&lt;&gt;""," -O","")</f>
        <v/>
      </c>
      <c r="AV158" s="14" t="str">
        <f>IF(AV159&lt;&gt;""," -O","")</f>
        <v/>
      </c>
      <c r="AX158" s="14" t="str">
        <f>IF(AX159&lt;&gt;""," -O","")</f>
        <v/>
      </c>
      <c r="AZ158" s="14" t="str">
        <f>IF(AZ159&lt;&gt;""," -O","")</f>
        <v/>
      </c>
      <c r="BB158" s="14" t="str">
        <f>IF(BB159&lt;&gt;""," -O","")</f>
        <v/>
      </c>
      <c r="BD158" s="14" t="str">
        <f>IF(BD159&lt;&gt;""," -O","")</f>
        <v/>
      </c>
      <c r="BF158" s="14" t="str">
        <f>IF(BF159&lt;&gt;""," -O","")</f>
        <v/>
      </c>
      <c r="BH158" s="14" t="str">
        <f>IF(BH159&lt;&gt;""," -O","")</f>
        <v/>
      </c>
      <c r="BJ158" s="14" t="str">
        <f>IF(BJ159&lt;&gt;""," -O","")</f>
        <v/>
      </c>
    </row>
    <row r="159" spans="13:62" x14ac:dyDescent="0.3">
      <c r="M159" s="14">
        <v>1.76</v>
      </c>
      <c r="N159" s="14" t="str">
        <f>IFERROR(VLOOKUP(M159,'CRUCE OPORTUNIDADES'!$C$10:$D$113,2,FALSE),"")</f>
        <v/>
      </c>
      <c r="O159" s="14">
        <v>2.7600000000000202</v>
      </c>
      <c r="P159" s="14" t="str">
        <f>IFERROR(VLOOKUP(O159,'CRUCE OPORTUNIDADES'!$C$10:$D$113,2,FALSE),"")</f>
        <v/>
      </c>
      <c r="Q159" s="14">
        <v>3.7600000000000402</v>
      </c>
      <c r="R159" s="14" t="str">
        <f>IFERROR(VLOOKUP(Q159,'CRUCE OPORTUNIDADES'!$C$10:$D$113,2,FALSE),"")</f>
        <v/>
      </c>
      <c r="S159" s="14">
        <v>4.7600000000000602</v>
      </c>
      <c r="T159" s="14" t="str">
        <f>IFERROR(VLOOKUP(S159,'CRUCE OPORTUNIDADES'!$C$10:$D$113,2,FALSE),"")</f>
        <v/>
      </c>
      <c r="U159" s="14">
        <v>5.7600000000000797</v>
      </c>
      <c r="V159" s="14" t="str">
        <f>IFERROR(VLOOKUP(U159,'CRUCE OPORTUNIDADES'!$C$10:$D$113,2,FALSE),"")</f>
        <v/>
      </c>
      <c r="W159" s="14">
        <v>6.7600000000001002</v>
      </c>
      <c r="X159" s="14" t="str">
        <f>IFERROR(VLOOKUP(W159,'CRUCE OPORTUNIDADES'!$C$10:$D$113,2,FALSE),"")</f>
        <v/>
      </c>
      <c r="Y159" s="14">
        <v>7.7600000000001197</v>
      </c>
      <c r="Z159" s="14" t="str">
        <f>IFERROR(VLOOKUP(Y159,'CRUCE OPORTUNIDADES'!$C$10:$D$113,2,FALSE),"")</f>
        <v/>
      </c>
      <c r="AA159" s="14">
        <v>8.7600000000001401</v>
      </c>
      <c r="AB159" s="14" t="str">
        <f>IFERROR(VLOOKUP(AA159,'CRUCE OPORTUNIDADES'!$C$10:$D$113,2,FALSE),"")</f>
        <v/>
      </c>
      <c r="AC159" s="14">
        <v>9.7600000000001597</v>
      </c>
      <c r="AD159" s="14" t="str">
        <f>IFERROR(VLOOKUP(AC159,'CRUCE OPORTUNIDADES'!$C$10:$D$113,2,FALSE),"")</f>
        <v/>
      </c>
      <c r="AE159" s="14">
        <v>10.760000000000201</v>
      </c>
      <c r="AF159" s="14" t="str">
        <f>IFERROR(VLOOKUP(AE159,'CRUCE OPORTUNIDADES'!$C$10:$D$113,2,FALSE),"")</f>
        <v/>
      </c>
      <c r="AG159" s="14">
        <v>11.760000000000201</v>
      </c>
      <c r="AH159" s="14" t="str">
        <f>IFERROR(VLOOKUP(AG159,'CRUCE OPORTUNIDADES'!$C$10:$D$113,2,FALSE),"")</f>
        <v/>
      </c>
      <c r="AI159" s="14">
        <v>12.760000000000201</v>
      </c>
      <c r="AJ159" s="14" t="str">
        <f>IFERROR(VLOOKUP(AI159,'CRUCE OPORTUNIDADES'!$C$10:$D$113,2,FALSE),"")</f>
        <v/>
      </c>
      <c r="AK159" s="14">
        <v>13.760000000000201</v>
      </c>
      <c r="AL159" s="14" t="str">
        <f>IFERROR(VLOOKUP(AK159,'CRUCE OPORTUNIDADES'!$C$10:$D$113,2,FALSE),"")</f>
        <v/>
      </c>
      <c r="AM159" s="14">
        <v>14.7600000000003</v>
      </c>
      <c r="AN159" s="14" t="str">
        <f>IFERROR(VLOOKUP(AM159,'CRUCE OPORTUNIDADES'!$C$10:$D$113,2,FALSE),"")</f>
        <v/>
      </c>
      <c r="AO159" s="14">
        <v>15.7600000000003</v>
      </c>
      <c r="AP159" s="14" t="str">
        <f>IFERROR(VLOOKUP(AO159,'CRUCE OPORTUNIDADES'!$C$10:$D$113,2,FALSE),"")</f>
        <v/>
      </c>
      <c r="AQ159" s="14">
        <v>16.7600000000003</v>
      </c>
      <c r="AR159" s="14" t="str">
        <f>IFERROR(VLOOKUP(AQ159,'CRUCE OPORTUNIDADES'!$C$10:$D$113,2,FALSE),"")</f>
        <v/>
      </c>
      <c r="AS159" s="14">
        <v>17.7600000000003</v>
      </c>
      <c r="AT159" s="14" t="str">
        <f>IFERROR(VLOOKUP(AS159,'CRUCE OPORTUNIDADES'!$C$10:$D$113,2,FALSE),"")</f>
        <v/>
      </c>
      <c r="AU159" s="14">
        <v>18.7600000000003</v>
      </c>
      <c r="AV159" s="14" t="str">
        <f>IFERROR(VLOOKUP(AU159,'CRUCE OPORTUNIDADES'!$C$10:$D$113,2,FALSE),"")</f>
        <v/>
      </c>
      <c r="AW159" s="14">
        <v>19.760000000000399</v>
      </c>
      <c r="AX159" s="14" t="str">
        <f>IFERROR(VLOOKUP(AW159,'CRUCE OPORTUNIDADES'!$C$10:$D$113,2,FALSE),"")</f>
        <v/>
      </c>
      <c r="AY159" s="14">
        <v>20.760000000000399</v>
      </c>
      <c r="AZ159" s="14" t="str">
        <f>IFERROR(VLOOKUP(AY159,'CRUCE OPORTUNIDADES'!$C$10:$D$113,2,FALSE),"")</f>
        <v/>
      </c>
      <c r="BA159" s="14">
        <v>21.760000000000399</v>
      </c>
      <c r="BB159" s="14" t="str">
        <f>IFERROR(VLOOKUP(BA159,'CRUCE OPORTUNIDADES'!$C$10:$D$113,2,FALSE),"")</f>
        <v/>
      </c>
      <c r="BC159" s="14">
        <v>22.760000000000399</v>
      </c>
      <c r="BD159" s="14" t="str">
        <f>IFERROR(VLOOKUP(BC159,'CRUCE OPORTUNIDADES'!$C$10:$D$113,2,FALSE),"")</f>
        <v/>
      </c>
      <c r="BE159" s="14">
        <v>23.760000000000399</v>
      </c>
      <c r="BF159" s="14" t="str">
        <f>IFERROR(VLOOKUP(BE159,'CRUCE OPORTUNIDADES'!$C$10:$D$113,2,FALSE),"")</f>
        <v/>
      </c>
      <c r="BG159" s="14">
        <v>24.760000000000499</v>
      </c>
      <c r="BH159" s="14" t="str">
        <f>IFERROR(VLOOKUP(BG159,'CRUCE OPORTUNIDADES'!$C$10:$D$113,2,FALSE),"")</f>
        <v/>
      </c>
      <c r="BI159" s="14">
        <v>25.760000000000499</v>
      </c>
      <c r="BJ159" s="14" t="str">
        <f>IFERROR(VLOOKUP(BI159,'CRUCE OPORTUNIDADES'!$C$10:$D$113,2,FALSE),"")</f>
        <v/>
      </c>
    </row>
    <row r="160" spans="13:62" x14ac:dyDescent="0.3">
      <c r="N160" s="14" t="str">
        <f>IF(N161&lt;&gt;""," -O","")</f>
        <v/>
      </c>
      <c r="P160" s="14" t="str">
        <f>IF(P161&lt;&gt;""," -O","")</f>
        <v/>
      </c>
      <c r="R160" s="14" t="str">
        <f>IF(R161&lt;&gt;""," -O","")</f>
        <v/>
      </c>
      <c r="T160" s="14" t="str">
        <f>IF(T161&lt;&gt;""," -O","")</f>
        <v/>
      </c>
      <c r="V160" s="14" t="str">
        <f>IF(V161&lt;&gt;""," -O","")</f>
        <v/>
      </c>
      <c r="X160" s="14" t="str">
        <f>IF(X161&lt;&gt;""," -O","")</f>
        <v/>
      </c>
      <c r="Z160" s="14" t="str">
        <f>IF(Z161&lt;&gt;""," -O","")</f>
        <v/>
      </c>
      <c r="AB160" s="14" t="str">
        <f>IF(AB161&lt;&gt;""," -O","")</f>
        <v/>
      </c>
      <c r="AD160" s="14" t="str">
        <f>IF(AD161&lt;&gt;""," -O","")</f>
        <v/>
      </c>
      <c r="AF160" s="14" t="str">
        <f>IF(AF161&lt;&gt;""," -O","")</f>
        <v/>
      </c>
      <c r="AH160" s="14" t="str">
        <f>IF(AH161&lt;&gt;""," -O","")</f>
        <v/>
      </c>
      <c r="AJ160" s="14" t="str">
        <f>IF(AJ161&lt;&gt;""," -O","")</f>
        <v/>
      </c>
      <c r="AL160" s="14" t="str">
        <f>IF(AL161&lt;&gt;""," -O","")</f>
        <v/>
      </c>
      <c r="AN160" s="14" t="str">
        <f>IF(AN161&lt;&gt;""," -O","")</f>
        <v/>
      </c>
      <c r="AP160" s="14" t="str">
        <f>IF(AP161&lt;&gt;""," -O","")</f>
        <v/>
      </c>
      <c r="AR160" s="14" t="str">
        <f>IF(AR161&lt;&gt;""," -O","")</f>
        <v/>
      </c>
      <c r="AT160" s="14" t="str">
        <f>IF(AT161&lt;&gt;""," -O","")</f>
        <v/>
      </c>
      <c r="AV160" s="14" t="str">
        <f>IF(AV161&lt;&gt;""," -O","")</f>
        <v/>
      </c>
      <c r="AX160" s="14" t="str">
        <f>IF(AX161&lt;&gt;""," -O","")</f>
        <v/>
      </c>
      <c r="AZ160" s="14" t="str">
        <f>IF(AZ161&lt;&gt;""," -O","")</f>
        <v/>
      </c>
      <c r="BB160" s="14" t="str">
        <f>IF(BB161&lt;&gt;""," -O","")</f>
        <v/>
      </c>
      <c r="BD160" s="14" t="str">
        <f>IF(BD161&lt;&gt;""," -O","")</f>
        <v/>
      </c>
      <c r="BF160" s="14" t="str">
        <f>IF(BF161&lt;&gt;""," -O","")</f>
        <v/>
      </c>
      <c r="BH160" s="14" t="str">
        <f>IF(BH161&lt;&gt;""," -O","")</f>
        <v/>
      </c>
      <c r="BJ160" s="14" t="str">
        <f>IF(BJ161&lt;&gt;""," -O","")</f>
        <v/>
      </c>
    </row>
    <row r="161" spans="13:62" x14ac:dyDescent="0.3">
      <c r="M161" s="14">
        <v>1.77</v>
      </c>
      <c r="N161" s="14" t="str">
        <f>IFERROR(VLOOKUP(M161,'CRUCE OPORTUNIDADES'!$C$10:$D$113,2,FALSE),"")</f>
        <v/>
      </c>
      <c r="O161" s="14">
        <v>2.77000000000002</v>
      </c>
      <c r="P161" s="14" t="str">
        <f>IFERROR(VLOOKUP(O161,'CRUCE OPORTUNIDADES'!$C$10:$D$113,2,FALSE),"")</f>
        <v/>
      </c>
      <c r="Q161" s="14">
        <v>3.77000000000004</v>
      </c>
      <c r="R161" s="14" t="str">
        <f>IFERROR(VLOOKUP(Q161,'CRUCE OPORTUNIDADES'!$C$10:$D$113,2,FALSE),"")</f>
        <v/>
      </c>
      <c r="S161" s="14">
        <v>4.77000000000006</v>
      </c>
      <c r="T161" s="14" t="str">
        <f>IFERROR(VLOOKUP(S161,'CRUCE OPORTUNIDADES'!$C$10:$D$113,2,FALSE),"")</f>
        <v/>
      </c>
      <c r="U161" s="14">
        <v>5.7700000000000804</v>
      </c>
      <c r="V161" s="14" t="str">
        <f>IFERROR(VLOOKUP(U161,'CRUCE OPORTUNIDADES'!$C$10:$D$113,2,FALSE),"")</f>
        <v/>
      </c>
      <c r="W161" s="14">
        <v>6.7700000000000999</v>
      </c>
      <c r="X161" s="14" t="str">
        <f>IFERROR(VLOOKUP(W161,'CRUCE OPORTUNIDADES'!$C$10:$D$113,2,FALSE),"")</f>
        <v/>
      </c>
      <c r="Y161" s="14">
        <v>7.7700000000001204</v>
      </c>
      <c r="Z161" s="14" t="str">
        <f>IFERROR(VLOOKUP(Y161,'CRUCE OPORTUNIDADES'!$C$10:$D$113,2,FALSE),"")</f>
        <v/>
      </c>
      <c r="AA161" s="14">
        <v>8.7700000000001399</v>
      </c>
      <c r="AB161" s="14" t="str">
        <f>IFERROR(VLOOKUP(AA161,'CRUCE OPORTUNIDADES'!$C$10:$D$113,2,FALSE),"")</f>
        <v/>
      </c>
      <c r="AC161" s="14">
        <v>9.7700000000001594</v>
      </c>
      <c r="AD161" s="14" t="str">
        <f>IFERROR(VLOOKUP(AC161,'CRUCE OPORTUNIDADES'!$C$10:$D$113,2,FALSE),"")</f>
        <v/>
      </c>
      <c r="AE161" s="14">
        <v>10.7700000000002</v>
      </c>
      <c r="AF161" s="14" t="str">
        <f>IFERROR(VLOOKUP(AE161,'CRUCE OPORTUNIDADES'!$C$10:$D$113,2,FALSE),"")</f>
        <v/>
      </c>
      <c r="AG161" s="14">
        <v>11.7700000000002</v>
      </c>
      <c r="AH161" s="14" t="str">
        <f>IFERROR(VLOOKUP(AG161,'CRUCE OPORTUNIDADES'!$C$10:$D$113,2,FALSE),"")</f>
        <v/>
      </c>
      <c r="AI161" s="14">
        <v>12.7700000000002</v>
      </c>
      <c r="AJ161" s="14" t="str">
        <f>IFERROR(VLOOKUP(AI161,'CRUCE OPORTUNIDADES'!$C$10:$D$113,2,FALSE),"")</f>
        <v/>
      </c>
      <c r="AK161" s="14">
        <v>13.7700000000002</v>
      </c>
      <c r="AL161" s="14" t="str">
        <f>IFERROR(VLOOKUP(AK161,'CRUCE OPORTUNIDADES'!$C$10:$D$113,2,FALSE),"")</f>
        <v/>
      </c>
      <c r="AM161" s="14">
        <v>14.7700000000003</v>
      </c>
      <c r="AN161" s="14" t="str">
        <f>IFERROR(VLOOKUP(AM161,'CRUCE OPORTUNIDADES'!$C$10:$D$113,2,FALSE),"")</f>
        <v/>
      </c>
      <c r="AO161" s="14">
        <v>15.7700000000003</v>
      </c>
      <c r="AP161" s="14" t="str">
        <f>IFERROR(VLOOKUP(AO161,'CRUCE OPORTUNIDADES'!$C$10:$D$113,2,FALSE),"")</f>
        <v/>
      </c>
      <c r="AQ161" s="14">
        <v>16.770000000000302</v>
      </c>
      <c r="AR161" s="14" t="str">
        <f>IFERROR(VLOOKUP(AQ161,'CRUCE OPORTUNIDADES'!$C$10:$D$113,2,FALSE),"")</f>
        <v/>
      </c>
      <c r="AS161" s="14">
        <v>17.770000000000302</v>
      </c>
      <c r="AT161" s="14" t="str">
        <f>IFERROR(VLOOKUP(AS161,'CRUCE OPORTUNIDADES'!$C$10:$D$113,2,FALSE),"")</f>
        <v/>
      </c>
      <c r="AU161" s="14">
        <v>18.770000000000302</v>
      </c>
      <c r="AV161" s="14" t="str">
        <f>IFERROR(VLOOKUP(AU161,'CRUCE OPORTUNIDADES'!$C$10:$D$113,2,FALSE),"")</f>
        <v/>
      </c>
      <c r="AW161" s="14">
        <v>19.770000000000401</v>
      </c>
      <c r="AX161" s="14" t="str">
        <f>IFERROR(VLOOKUP(AW161,'CRUCE OPORTUNIDADES'!$C$10:$D$113,2,FALSE),"")</f>
        <v/>
      </c>
      <c r="AY161" s="14">
        <v>20.770000000000401</v>
      </c>
      <c r="AZ161" s="14" t="str">
        <f>IFERROR(VLOOKUP(AY161,'CRUCE OPORTUNIDADES'!$C$10:$D$113,2,FALSE),"")</f>
        <v/>
      </c>
      <c r="BA161" s="14">
        <v>21.770000000000401</v>
      </c>
      <c r="BB161" s="14" t="str">
        <f>IFERROR(VLOOKUP(BA161,'CRUCE OPORTUNIDADES'!$C$10:$D$113,2,FALSE),"")</f>
        <v/>
      </c>
      <c r="BC161" s="14">
        <v>22.770000000000401</v>
      </c>
      <c r="BD161" s="14" t="str">
        <f>IFERROR(VLOOKUP(BC161,'CRUCE OPORTUNIDADES'!$C$10:$D$113,2,FALSE),"")</f>
        <v/>
      </c>
      <c r="BE161" s="14">
        <v>23.770000000000401</v>
      </c>
      <c r="BF161" s="14" t="str">
        <f>IFERROR(VLOOKUP(BE161,'CRUCE OPORTUNIDADES'!$C$10:$D$113,2,FALSE),"")</f>
        <v/>
      </c>
      <c r="BG161" s="14">
        <v>24.770000000000501</v>
      </c>
      <c r="BH161" s="14" t="str">
        <f>IFERROR(VLOOKUP(BG161,'CRUCE OPORTUNIDADES'!$C$10:$D$113,2,FALSE),"")</f>
        <v/>
      </c>
      <c r="BI161" s="14">
        <v>25.770000000000501</v>
      </c>
      <c r="BJ161" s="14" t="str">
        <f>IFERROR(VLOOKUP(BI161,'CRUCE OPORTUNIDADES'!$C$10:$D$113,2,FALSE),"")</f>
        <v/>
      </c>
    </row>
    <row r="162" spans="13:62" x14ac:dyDescent="0.3">
      <c r="N162" s="14" t="str">
        <f>IF(N163&lt;&gt;""," -O","")</f>
        <v/>
      </c>
      <c r="P162" s="14" t="str">
        <f>IF(P163&lt;&gt;""," -O","")</f>
        <v/>
      </c>
      <c r="R162" s="14" t="str">
        <f>IF(R163&lt;&gt;""," -O","")</f>
        <v/>
      </c>
      <c r="T162" s="14" t="str">
        <f>IF(T163&lt;&gt;""," -O","")</f>
        <v/>
      </c>
      <c r="V162" s="14" t="str">
        <f>IF(V163&lt;&gt;""," -O","")</f>
        <v/>
      </c>
      <c r="X162" s="14" t="str">
        <f>IF(X163&lt;&gt;""," -O","")</f>
        <v/>
      </c>
      <c r="Z162" s="14" t="str">
        <f>IF(Z163&lt;&gt;""," -O","")</f>
        <v/>
      </c>
      <c r="AB162" s="14" t="str">
        <f>IF(AB163&lt;&gt;""," -O","")</f>
        <v/>
      </c>
      <c r="AD162" s="14" t="str">
        <f>IF(AD163&lt;&gt;""," -O","")</f>
        <v/>
      </c>
      <c r="AF162" s="14" t="str">
        <f>IF(AF163&lt;&gt;""," -O","")</f>
        <v/>
      </c>
      <c r="AH162" s="14" t="str">
        <f>IF(AH163&lt;&gt;""," -O","")</f>
        <v/>
      </c>
      <c r="AJ162" s="14" t="str">
        <f>IF(AJ163&lt;&gt;""," -O","")</f>
        <v/>
      </c>
      <c r="AL162" s="14" t="str">
        <f>IF(AL163&lt;&gt;""," -O","")</f>
        <v/>
      </c>
      <c r="AN162" s="14" t="str">
        <f>IF(AN163&lt;&gt;""," -O","")</f>
        <v/>
      </c>
      <c r="AP162" s="14" t="str">
        <f>IF(AP163&lt;&gt;""," -O","")</f>
        <v/>
      </c>
      <c r="AR162" s="14" t="str">
        <f>IF(AR163&lt;&gt;""," -O","")</f>
        <v/>
      </c>
      <c r="AT162" s="14" t="str">
        <f>IF(AT163&lt;&gt;""," -O","")</f>
        <v/>
      </c>
      <c r="AV162" s="14" t="str">
        <f>IF(AV163&lt;&gt;""," -O","")</f>
        <v/>
      </c>
      <c r="AX162" s="14" t="str">
        <f>IF(AX163&lt;&gt;""," -O","")</f>
        <v/>
      </c>
      <c r="AZ162" s="14" t="str">
        <f>IF(AZ163&lt;&gt;""," -O","")</f>
        <v/>
      </c>
      <c r="BB162" s="14" t="str">
        <f>IF(BB163&lt;&gt;""," -O","")</f>
        <v/>
      </c>
      <c r="BD162" s="14" t="str">
        <f>IF(BD163&lt;&gt;""," -O","")</f>
        <v/>
      </c>
      <c r="BF162" s="14" t="str">
        <f>IF(BF163&lt;&gt;""," -O","")</f>
        <v/>
      </c>
      <c r="BH162" s="14" t="str">
        <f>IF(BH163&lt;&gt;""," -O","")</f>
        <v/>
      </c>
      <c r="BJ162" s="14" t="str">
        <f>IF(BJ163&lt;&gt;""," -O","")</f>
        <v/>
      </c>
    </row>
    <row r="163" spans="13:62" x14ac:dyDescent="0.3">
      <c r="M163" s="14">
        <v>1.78</v>
      </c>
      <c r="N163" s="14" t="str">
        <f>IFERROR(VLOOKUP(M163,'CRUCE OPORTUNIDADES'!$C$10:$D$113,2,FALSE),"")</f>
        <v/>
      </c>
      <c r="O163" s="14">
        <v>2.7800000000000198</v>
      </c>
      <c r="P163" s="14" t="str">
        <f>IFERROR(VLOOKUP(O163,'CRUCE OPORTUNIDADES'!$C$10:$D$113,2,FALSE),"")</f>
        <v/>
      </c>
      <c r="Q163" s="14">
        <v>3.7800000000000402</v>
      </c>
      <c r="R163" s="14" t="str">
        <f>IFERROR(VLOOKUP(Q163,'CRUCE OPORTUNIDADES'!$C$10:$D$113,2,FALSE),"")</f>
        <v/>
      </c>
      <c r="S163" s="14">
        <v>4.7800000000000598</v>
      </c>
      <c r="T163" s="14" t="str">
        <f>IFERROR(VLOOKUP(S163,'CRUCE OPORTUNIDADES'!$C$10:$D$113,2,FALSE),"")</f>
        <v/>
      </c>
      <c r="U163" s="14">
        <v>5.7800000000000802</v>
      </c>
      <c r="V163" s="14" t="str">
        <f>IFERROR(VLOOKUP(U163,'CRUCE OPORTUNIDADES'!$C$10:$D$113,2,FALSE),"")</f>
        <v/>
      </c>
      <c r="W163" s="14">
        <v>6.7800000000000997</v>
      </c>
      <c r="X163" s="14" t="str">
        <f>IFERROR(VLOOKUP(W163,'CRUCE OPORTUNIDADES'!$C$10:$D$113,2,FALSE),"")</f>
        <v/>
      </c>
      <c r="Y163" s="14">
        <v>7.7800000000001202</v>
      </c>
      <c r="Z163" s="14" t="str">
        <f>IFERROR(VLOOKUP(Y163,'CRUCE OPORTUNIDADES'!$C$10:$D$113,2,FALSE),"")</f>
        <v/>
      </c>
      <c r="AA163" s="14">
        <v>8.7800000000001397</v>
      </c>
      <c r="AB163" s="14" t="str">
        <f>IFERROR(VLOOKUP(AA163,'CRUCE OPORTUNIDADES'!$C$10:$D$113,2,FALSE),"")</f>
        <v/>
      </c>
      <c r="AC163" s="14">
        <v>9.7800000000001592</v>
      </c>
      <c r="AD163" s="14" t="str">
        <f>IFERROR(VLOOKUP(AC163,'CRUCE OPORTUNIDADES'!$C$10:$D$113,2,FALSE),"")</f>
        <v/>
      </c>
      <c r="AE163" s="14">
        <v>10.7800000000002</v>
      </c>
      <c r="AF163" s="14" t="str">
        <f>IFERROR(VLOOKUP(AE163,'CRUCE OPORTUNIDADES'!$C$10:$D$113,2,FALSE),"")</f>
        <v/>
      </c>
      <c r="AG163" s="14">
        <v>11.7800000000002</v>
      </c>
      <c r="AH163" s="14" t="str">
        <f>IFERROR(VLOOKUP(AG163,'CRUCE OPORTUNIDADES'!$C$10:$D$113,2,FALSE),"")</f>
        <v/>
      </c>
      <c r="AI163" s="14">
        <v>12.7800000000002</v>
      </c>
      <c r="AJ163" s="14" t="str">
        <f>IFERROR(VLOOKUP(AI163,'CRUCE OPORTUNIDADES'!$C$10:$D$113,2,FALSE),"")</f>
        <v/>
      </c>
      <c r="AK163" s="14">
        <v>13.7800000000002</v>
      </c>
      <c r="AL163" s="14" t="str">
        <f>IFERROR(VLOOKUP(AK163,'CRUCE OPORTUNIDADES'!$C$10:$D$113,2,FALSE),"")</f>
        <v/>
      </c>
      <c r="AM163" s="14">
        <v>14.7800000000003</v>
      </c>
      <c r="AN163" s="14" t="str">
        <f>IFERROR(VLOOKUP(AM163,'CRUCE OPORTUNIDADES'!$C$10:$D$113,2,FALSE),"")</f>
        <v/>
      </c>
      <c r="AO163" s="14">
        <v>15.7800000000003</v>
      </c>
      <c r="AP163" s="14" t="str">
        <f>IFERROR(VLOOKUP(AO163,'CRUCE OPORTUNIDADES'!$C$10:$D$113,2,FALSE),"")</f>
        <v/>
      </c>
      <c r="AQ163" s="14">
        <v>16.7800000000003</v>
      </c>
      <c r="AR163" s="14" t="str">
        <f>IFERROR(VLOOKUP(AQ163,'CRUCE OPORTUNIDADES'!$C$10:$D$113,2,FALSE),"")</f>
        <v/>
      </c>
      <c r="AS163" s="14">
        <v>17.7800000000003</v>
      </c>
      <c r="AT163" s="14" t="str">
        <f>IFERROR(VLOOKUP(AS163,'CRUCE OPORTUNIDADES'!$C$10:$D$113,2,FALSE),"")</f>
        <v/>
      </c>
      <c r="AU163" s="14">
        <v>18.7800000000003</v>
      </c>
      <c r="AV163" s="14" t="str">
        <f>IFERROR(VLOOKUP(AU163,'CRUCE OPORTUNIDADES'!$C$10:$D$113,2,FALSE),"")</f>
        <v/>
      </c>
      <c r="AW163" s="14">
        <v>19.780000000000399</v>
      </c>
      <c r="AX163" s="14" t="str">
        <f>IFERROR(VLOOKUP(AW163,'CRUCE OPORTUNIDADES'!$C$10:$D$113,2,FALSE),"")</f>
        <v/>
      </c>
      <c r="AY163" s="14">
        <v>20.780000000000399</v>
      </c>
      <c r="AZ163" s="14" t="str">
        <f>IFERROR(VLOOKUP(AY163,'CRUCE OPORTUNIDADES'!$C$10:$D$113,2,FALSE),"")</f>
        <v/>
      </c>
      <c r="BA163" s="14">
        <v>21.780000000000399</v>
      </c>
      <c r="BB163" s="14" t="str">
        <f>IFERROR(VLOOKUP(BA163,'CRUCE OPORTUNIDADES'!$C$10:$D$113,2,FALSE),"")</f>
        <v/>
      </c>
      <c r="BC163" s="14">
        <v>22.780000000000399</v>
      </c>
      <c r="BD163" s="14" t="str">
        <f>IFERROR(VLOOKUP(BC163,'CRUCE OPORTUNIDADES'!$C$10:$D$113,2,FALSE),"")</f>
        <v/>
      </c>
      <c r="BE163" s="14">
        <v>23.780000000000399</v>
      </c>
      <c r="BF163" s="14" t="str">
        <f>IFERROR(VLOOKUP(BE163,'CRUCE OPORTUNIDADES'!$C$10:$D$113,2,FALSE),"")</f>
        <v/>
      </c>
      <c r="BG163" s="14">
        <v>24.780000000000499</v>
      </c>
      <c r="BH163" s="14" t="str">
        <f>IFERROR(VLOOKUP(BG163,'CRUCE OPORTUNIDADES'!$C$10:$D$113,2,FALSE),"")</f>
        <v/>
      </c>
      <c r="BI163" s="14">
        <v>25.780000000000499</v>
      </c>
      <c r="BJ163" s="14" t="str">
        <f>IFERROR(VLOOKUP(BI163,'CRUCE OPORTUNIDADES'!$C$10:$D$113,2,FALSE),"")</f>
        <v/>
      </c>
    </row>
    <row r="164" spans="13:62" x14ac:dyDescent="0.3">
      <c r="N164" s="14" t="str">
        <f>IF(N165&lt;&gt;""," -O","")</f>
        <v/>
      </c>
      <c r="P164" s="14" t="str">
        <f>IF(P165&lt;&gt;""," -O","")</f>
        <v/>
      </c>
      <c r="R164" s="14" t="str">
        <f>IF(R165&lt;&gt;""," -O","")</f>
        <v/>
      </c>
      <c r="T164" s="14" t="str">
        <f>IF(T165&lt;&gt;""," -O","")</f>
        <v/>
      </c>
      <c r="V164" s="14" t="str">
        <f>IF(V165&lt;&gt;""," -O","")</f>
        <v/>
      </c>
      <c r="X164" s="14" t="str">
        <f>IF(X165&lt;&gt;""," -O","")</f>
        <v/>
      </c>
      <c r="Z164" s="14" t="str">
        <f>IF(Z165&lt;&gt;""," -O","")</f>
        <v/>
      </c>
      <c r="AB164" s="14" t="str">
        <f>IF(AB165&lt;&gt;""," -O","")</f>
        <v/>
      </c>
      <c r="AD164" s="14" t="str">
        <f>IF(AD165&lt;&gt;""," -O","")</f>
        <v/>
      </c>
      <c r="AF164" s="14" t="str">
        <f>IF(AF165&lt;&gt;""," -O","")</f>
        <v/>
      </c>
      <c r="AH164" s="14" t="str">
        <f>IF(AH165&lt;&gt;""," -O","")</f>
        <v/>
      </c>
      <c r="AJ164" s="14" t="str">
        <f>IF(AJ165&lt;&gt;""," -O","")</f>
        <v/>
      </c>
      <c r="AL164" s="14" t="str">
        <f>IF(AL165&lt;&gt;""," -O","")</f>
        <v/>
      </c>
      <c r="AN164" s="14" t="str">
        <f>IF(AN165&lt;&gt;""," -O","")</f>
        <v/>
      </c>
      <c r="AP164" s="14" t="str">
        <f>IF(AP165&lt;&gt;""," -O","")</f>
        <v/>
      </c>
      <c r="AR164" s="14" t="str">
        <f>IF(AR165&lt;&gt;""," -O","")</f>
        <v/>
      </c>
      <c r="AT164" s="14" t="str">
        <f>IF(AT165&lt;&gt;""," -O","")</f>
        <v/>
      </c>
      <c r="AV164" s="14" t="str">
        <f>IF(AV165&lt;&gt;""," -O","")</f>
        <v/>
      </c>
      <c r="AX164" s="14" t="str">
        <f>IF(AX165&lt;&gt;""," -O","")</f>
        <v/>
      </c>
      <c r="AZ164" s="14" t="str">
        <f>IF(AZ165&lt;&gt;""," -O","")</f>
        <v/>
      </c>
      <c r="BB164" s="14" t="str">
        <f>IF(BB165&lt;&gt;""," -O","")</f>
        <v/>
      </c>
      <c r="BD164" s="14" t="str">
        <f>IF(BD165&lt;&gt;""," -O","")</f>
        <v/>
      </c>
      <c r="BF164" s="14" t="str">
        <f>IF(BF165&lt;&gt;""," -O","")</f>
        <v/>
      </c>
      <c r="BH164" s="14" t="str">
        <f>IF(BH165&lt;&gt;""," -O","")</f>
        <v/>
      </c>
      <c r="BJ164" s="14" t="str">
        <f>IF(BJ165&lt;&gt;""," -O","")</f>
        <v/>
      </c>
    </row>
    <row r="165" spans="13:62" x14ac:dyDescent="0.3">
      <c r="M165" s="14">
        <v>1.79</v>
      </c>
      <c r="N165" s="14" t="str">
        <f>IFERROR(VLOOKUP(M165,'CRUCE OPORTUNIDADES'!$C$10:$D$113,2,FALSE),"")</f>
        <v/>
      </c>
      <c r="O165" s="14">
        <v>2.79000000000002</v>
      </c>
      <c r="P165" s="14" t="str">
        <f>IFERROR(VLOOKUP(O165,'CRUCE OPORTUNIDADES'!$C$10:$D$113,2,FALSE),"")</f>
        <v/>
      </c>
      <c r="Q165" s="14">
        <v>3.79000000000004</v>
      </c>
      <c r="R165" s="14" t="str">
        <f>IFERROR(VLOOKUP(Q165,'CRUCE OPORTUNIDADES'!$C$10:$D$113,2,FALSE),"")</f>
        <v/>
      </c>
      <c r="S165" s="14">
        <v>4.7900000000000604</v>
      </c>
      <c r="T165" s="14" t="str">
        <f>IFERROR(VLOOKUP(S165,'CRUCE OPORTUNIDADES'!$C$10:$D$113,2,FALSE),"")</f>
        <v/>
      </c>
      <c r="U165" s="14">
        <v>5.79000000000008</v>
      </c>
      <c r="V165" s="14" t="str">
        <f>IFERROR(VLOOKUP(U165,'CRUCE OPORTUNIDADES'!$C$10:$D$113,2,FALSE),"")</f>
        <v/>
      </c>
      <c r="W165" s="14">
        <v>6.7900000000001004</v>
      </c>
      <c r="X165" s="14" t="str">
        <f>IFERROR(VLOOKUP(W165,'CRUCE OPORTUNIDADES'!$C$10:$D$113,2,FALSE),"")</f>
        <v/>
      </c>
      <c r="Y165" s="14">
        <v>7.7900000000001199</v>
      </c>
      <c r="Z165" s="14" t="str">
        <f>IFERROR(VLOOKUP(Y165,'CRUCE OPORTUNIDADES'!$C$10:$D$113,2,FALSE),"")</f>
        <v/>
      </c>
      <c r="AA165" s="14">
        <v>8.7900000000001395</v>
      </c>
      <c r="AB165" s="14" t="str">
        <f>IFERROR(VLOOKUP(AA165,'CRUCE OPORTUNIDADES'!$C$10:$D$113,2,FALSE),"")</f>
        <v/>
      </c>
      <c r="AC165" s="14">
        <v>9.7900000000001608</v>
      </c>
      <c r="AD165" s="14" t="str">
        <f>IFERROR(VLOOKUP(AC165,'CRUCE OPORTUNIDADES'!$C$10:$D$113,2,FALSE),"")</f>
        <v/>
      </c>
      <c r="AE165" s="14">
        <v>10.7900000000002</v>
      </c>
      <c r="AF165" s="14" t="str">
        <f>IFERROR(VLOOKUP(AE165,'CRUCE OPORTUNIDADES'!$C$10:$D$113,2,FALSE),"")</f>
        <v/>
      </c>
      <c r="AG165" s="14">
        <v>11.7900000000002</v>
      </c>
      <c r="AH165" s="14" t="str">
        <f>IFERROR(VLOOKUP(AG165,'CRUCE OPORTUNIDADES'!$C$10:$D$113,2,FALSE),"")</f>
        <v/>
      </c>
      <c r="AI165" s="14">
        <v>12.7900000000002</v>
      </c>
      <c r="AJ165" s="14" t="str">
        <f>IFERROR(VLOOKUP(AI165,'CRUCE OPORTUNIDADES'!$C$10:$D$113,2,FALSE),"")</f>
        <v/>
      </c>
      <c r="AK165" s="14">
        <v>13.7900000000002</v>
      </c>
      <c r="AL165" s="14" t="str">
        <f>IFERROR(VLOOKUP(AK165,'CRUCE OPORTUNIDADES'!$C$10:$D$113,2,FALSE),"")</f>
        <v/>
      </c>
      <c r="AM165" s="14">
        <v>14.790000000000299</v>
      </c>
      <c r="AN165" s="14" t="str">
        <f>IFERROR(VLOOKUP(AM165,'CRUCE OPORTUNIDADES'!$C$10:$D$113,2,FALSE),"")</f>
        <v/>
      </c>
      <c r="AO165" s="14">
        <v>15.790000000000299</v>
      </c>
      <c r="AP165" s="14" t="str">
        <f>IFERROR(VLOOKUP(AO165,'CRUCE OPORTUNIDADES'!$C$10:$D$113,2,FALSE),"")</f>
        <v/>
      </c>
      <c r="AQ165" s="14">
        <v>16.790000000000301</v>
      </c>
      <c r="AR165" s="14" t="str">
        <f>IFERROR(VLOOKUP(AQ165,'CRUCE OPORTUNIDADES'!$C$10:$D$113,2,FALSE),"")</f>
        <v/>
      </c>
      <c r="AS165" s="14">
        <v>17.790000000000301</v>
      </c>
      <c r="AT165" s="14" t="str">
        <f>IFERROR(VLOOKUP(AS165,'CRUCE OPORTUNIDADES'!$C$10:$D$113,2,FALSE),"")</f>
        <v/>
      </c>
      <c r="AU165" s="14">
        <v>18.790000000000301</v>
      </c>
      <c r="AV165" s="14" t="str">
        <f>IFERROR(VLOOKUP(AU165,'CRUCE OPORTUNIDADES'!$C$10:$D$113,2,FALSE),"")</f>
        <v/>
      </c>
      <c r="AW165" s="14">
        <v>19.790000000000401</v>
      </c>
      <c r="AX165" s="14" t="str">
        <f>IFERROR(VLOOKUP(AW165,'CRUCE OPORTUNIDADES'!$C$10:$D$113,2,FALSE),"")</f>
        <v/>
      </c>
      <c r="AY165" s="14">
        <v>20.790000000000401</v>
      </c>
      <c r="AZ165" s="14" t="str">
        <f>IFERROR(VLOOKUP(AY165,'CRUCE OPORTUNIDADES'!$C$10:$D$113,2,FALSE),"")</f>
        <v/>
      </c>
      <c r="BA165" s="14">
        <v>21.790000000000401</v>
      </c>
      <c r="BB165" s="14" t="str">
        <f>IFERROR(VLOOKUP(BA165,'CRUCE OPORTUNIDADES'!$C$10:$D$113,2,FALSE),"")</f>
        <v/>
      </c>
      <c r="BC165" s="14">
        <v>22.790000000000401</v>
      </c>
      <c r="BD165" s="14" t="str">
        <f>IFERROR(VLOOKUP(BC165,'CRUCE OPORTUNIDADES'!$C$10:$D$113,2,FALSE),"")</f>
        <v/>
      </c>
      <c r="BE165" s="14">
        <v>23.790000000000401</v>
      </c>
      <c r="BF165" s="14" t="str">
        <f>IFERROR(VLOOKUP(BE165,'CRUCE OPORTUNIDADES'!$C$10:$D$113,2,FALSE),"")</f>
        <v/>
      </c>
      <c r="BG165" s="14">
        <v>24.7900000000005</v>
      </c>
      <c r="BH165" s="14" t="str">
        <f>IFERROR(VLOOKUP(BG165,'CRUCE OPORTUNIDADES'!$C$10:$D$113,2,FALSE),"")</f>
        <v/>
      </c>
      <c r="BI165" s="14">
        <v>25.7900000000005</v>
      </c>
      <c r="BJ165" s="14" t="str">
        <f>IFERROR(VLOOKUP(BI165,'CRUCE OPORTUNIDADES'!$C$10:$D$113,2,FALSE),"")</f>
        <v/>
      </c>
    </row>
    <row r="166" spans="13:62" x14ac:dyDescent="0.3">
      <c r="N166" s="14" t="str">
        <f>IF(N167&lt;&gt;""," -O","")</f>
        <v/>
      </c>
      <c r="P166" s="14" t="str">
        <f>IF(P167&lt;&gt;""," -O","")</f>
        <v/>
      </c>
      <c r="R166" s="14" t="str">
        <f>IF(R167&lt;&gt;""," -O","")</f>
        <v/>
      </c>
      <c r="T166" s="14" t="str">
        <f>IF(T167&lt;&gt;""," -O","")</f>
        <v/>
      </c>
      <c r="V166" s="14" t="str">
        <f>IF(V167&lt;&gt;""," -O","")</f>
        <v/>
      </c>
      <c r="X166" s="14" t="str">
        <f>IF(X167&lt;&gt;""," -O","")</f>
        <v/>
      </c>
      <c r="Z166" s="14" t="str">
        <f>IF(Z167&lt;&gt;""," -O","")</f>
        <v/>
      </c>
      <c r="AB166" s="14" t="str">
        <f>IF(AB167&lt;&gt;""," -O","")</f>
        <v/>
      </c>
      <c r="AD166" s="14" t="str">
        <f>IF(AD167&lt;&gt;""," -O","")</f>
        <v/>
      </c>
      <c r="AF166" s="14" t="str">
        <f>IF(AF167&lt;&gt;""," -O","")</f>
        <v/>
      </c>
      <c r="AH166" s="14" t="str">
        <f>IF(AH167&lt;&gt;""," -O","")</f>
        <v/>
      </c>
      <c r="AJ166" s="14" t="str">
        <f>IF(AJ167&lt;&gt;""," -O","")</f>
        <v/>
      </c>
      <c r="AL166" s="14" t="str">
        <f>IF(AL167&lt;&gt;""," -O","")</f>
        <v/>
      </c>
      <c r="AN166" s="14" t="str">
        <f>IF(AN167&lt;&gt;""," -O","")</f>
        <v/>
      </c>
      <c r="AP166" s="14" t="str">
        <f>IF(AP167&lt;&gt;""," -O","")</f>
        <v/>
      </c>
      <c r="AR166" s="14" t="str">
        <f>IF(AR167&lt;&gt;""," -O","")</f>
        <v/>
      </c>
      <c r="AT166" s="14" t="str">
        <f>IF(AT167&lt;&gt;""," -O","")</f>
        <v/>
      </c>
      <c r="AV166" s="14" t="str">
        <f>IF(AV167&lt;&gt;""," -O","")</f>
        <v/>
      </c>
      <c r="AX166" s="14" t="str">
        <f>IF(AX167&lt;&gt;""," -O","")</f>
        <v/>
      </c>
      <c r="AZ166" s="14" t="str">
        <f>IF(AZ167&lt;&gt;""," -O","")</f>
        <v/>
      </c>
      <c r="BB166" s="14" t="str">
        <f>IF(BB167&lt;&gt;""," -O","")</f>
        <v/>
      </c>
      <c r="BD166" s="14" t="str">
        <f>IF(BD167&lt;&gt;""," -O","")</f>
        <v/>
      </c>
      <c r="BF166" s="14" t="str">
        <f>IF(BF167&lt;&gt;""," -O","")</f>
        <v/>
      </c>
      <c r="BH166" s="14" t="str">
        <f>IF(BH167&lt;&gt;""," -O","")</f>
        <v/>
      </c>
      <c r="BJ166" s="14" t="str">
        <f>IF(BJ167&lt;&gt;""," -O","")</f>
        <v/>
      </c>
    </row>
    <row r="167" spans="13:62" x14ac:dyDescent="0.3">
      <c r="M167" s="14">
        <v>1.8</v>
      </c>
      <c r="N167" s="14" t="str">
        <f>IFERROR(VLOOKUP(M167,'CRUCE OPORTUNIDADES'!$C$10:$D$113,2,FALSE),"")</f>
        <v/>
      </c>
      <c r="O167" s="14">
        <v>2.8000000000000198</v>
      </c>
      <c r="P167" s="14" t="str">
        <f>IFERROR(VLOOKUP(O167,'CRUCE OPORTUNIDADES'!$C$10:$D$113,2,FALSE),"")</f>
        <v/>
      </c>
      <c r="Q167" s="14">
        <v>3.8000000000000398</v>
      </c>
      <c r="R167" s="14" t="str">
        <f>IFERROR(VLOOKUP(Q167,'CRUCE OPORTUNIDADES'!$C$10:$D$113,2,FALSE),"")</f>
        <v/>
      </c>
      <c r="S167" s="14">
        <v>4.8000000000000602</v>
      </c>
      <c r="T167" s="14" t="str">
        <f>IFERROR(VLOOKUP(S167,'CRUCE OPORTUNIDADES'!$C$10:$D$113,2,FALSE),"")</f>
        <v/>
      </c>
      <c r="U167" s="14">
        <v>5.8000000000000798</v>
      </c>
      <c r="V167" s="14" t="str">
        <f>IFERROR(VLOOKUP(U167,'CRUCE OPORTUNIDADES'!$C$10:$D$113,2,FALSE),"")</f>
        <v/>
      </c>
      <c r="W167" s="14">
        <v>6.8000000000001002</v>
      </c>
      <c r="X167" s="14" t="str">
        <f>IFERROR(VLOOKUP(W167,'CRUCE OPORTUNIDADES'!$C$10:$D$113,2,FALSE),"")</f>
        <v/>
      </c>
      <c r="Y167" s="14">
        <v>7.8000000000001197</v>
      </c>
      <c r="Z167" s="14" t="str">
        <f>IFERROR(VLOOKUP(Y167,'CRUCE OPORTUNIDADES'!$C$10:$D$113,2,FALSE),"")</f>
        <v/>
      </c>
      <c r="AA167" s="14">
        <v>8.8000000000001393</v>
      </c>
      <c r="AB167" s="14" t="str">
        <f>IFERROR(VLOOKUP(AA167,'CRUCE OPORTUNIDADES'!$C$10:$D$113,2,FALSE),"")</f>
        <v/>
      </c>
      <c r="AC167" s="14">
        <v>9.8000000000001606</v>
      </c>
      <c r="AD167" s="14" t="str">
        <f>IFERROR(VLOOKUP(AC167,'CRUCE OPORTUNIDADES'!$C$10:$D$113,2,FALSE),"")</f>
        <v/>
      </c>
      <c r="AE167" s="14">
        <v>10.8000000000002</v>
      </c>
      <c r="AF167" s="14" t="str">
        <f>IFERROR(VLOOKUP(AE167,'CRUCE OPORTUNIDADES'!$C$10:$D$113,2,FALSE),"")</f>
        <v/>
      </c>
      <c r="AG167" s="14">
        <v>11.8000000000002</v>
      </c>
      <c r="AH167" s="14" t="str">
        <f>IFERROR(VLOOKUP(AG167,'CRUCE OPORTUNIDADES'!$C$10:$D$113,2,FALSE),"")</f>
        <v/>
      </c>
      <c r="AI167" s="14">
        <v>12.8000000000002</v>
      </c>
      <c r="AJ167" s="14" t="str">
        <f>IFERROR(VLOOKUP(AI167,'CRUCE OPORTUNIDADES'!$C$10:$D$113,2,FALSE),"")</f>
        <v/>
      </c>
      <c r="AK167" s="14">
        <v>13.8000000000002</v>
      </c>
      <c r="AL167" s="14" t="str">
        <f>IFERROR(VLOOKUP(AK167,'CRUCE OPORTUNIDADES'!$C$10:$D$113,2,FALSE),"")</f>
        <v/>
      </c>
      <c r="AM167" s="14">
        <v>14.800000000000299</v>
      </c>
      <c r="AN167" s="14" t="str">
        <f>IFERROR(VLOOKUP(AM167,'CRUCE OPORTUNIDADES'!$C$10:$D$113,2,FALSE),"")</f>
        <v/>
      </c>
      <c r="AO167" s="14">
        <v>15.800000000000299</v>
      </c>
      <c r="AP167" s="14" t="str">
        <f>IFERROR(VLOOKUP(AO167,'CRUCE OPORTUNIDADES'!$C$10:$D$113,2,FALSE),"")</f>
        <v/>
      </c>
      <c r="AQ167" s="14">
        <v>16.800000000000299</v>
      </c>
      <c r="AR167" s="14" t="str">
        <f>IFERROR(VLOOKUP(AQ167,'CRUCE OPORTUNIDADES'!$C$10:$D$113,2,FALSE),"")</f>
        <v/>
      </c>
      <c r="AS167" s="14">
        <v>17.800000000000299</v>
      </c>
      <c r="AT167" s="14" t="str">
        <f>IFERROR(VLOOKUP(AS167,'CRUCE OPORTUNIDADES'!$C$10:$D$113,2,FALSE),"")</f>
        <v/>
      </c>
      <c r="AU167" s="14">
        <v>18.800000000000299</v>
      </c>
      <c r="AV167" s="14" t="str">
        <f>IFERROR(VLOOKUP(AU167,'CRUCE OPORTUNIDADES'!$C$10:$D$113,2,FALSE),"")</f>
        <v/>
      </c>
      <c r="AW167" s="14">
        <v>19.800000000000399</v>
      </c>
      <c r="AX167" s="14" t="str">
        <f>IFERROR(VLOOKUP(AW167,'CRUCE OPORTUNIDADES'!$C$10:$D$113,2,FALSE),"")</f>
        <v/>
      </c>
      <c r="AY167" s="14">
        <v>20.800000000000399</v>
      </c>
      <c r="AZ167" s="14" t="str">
        <f>IFERROR(VLOOKUP(AY167,'CRUCE OPORTUNIDADES'!$C$10:$D$113,2,FALSE),"")</f>
        <v/>
      </c>
      <c r="BA167" s="14">
        <v>21.800000000000399</v>
      </c>
      <c r="BB167" s="14" t="str">
        <f>IFERROR(VLOOKUP(BA167,'CRUCE OPORTUNIDADES'!$C$10:$D$113,2,FALSE),"")</f>
        <v/>
      </c>
      <c r="BC167" s="14">
        <v>22.800000000000399</v>
      </c>
      <c r="BD167" s="14" t="str">
        <f>IFERROR(VLOOKUP(BC167,'CRUCE OPORTUNIDADES'!$C$10:$D$113,2,FALSE),"")</f>
        <v/>
      </c>
      <c r="BE167" s="14">
        <v>23.800000000000399</v>
      </c>
      <c r="BF167" s="14" t="str">
        <f>IFERROR(VLOOKUP(BE167,'CRUCE OPORTUNIDADES'!$C$10:$D$113,2,FALSE),"")</f>
        <v/>
      </c>
      <c r="BG167" s="14">
        <v>24.800000000000502</v>
      </c>
      <c r="BH167" s="14" t="str">
        <f>IFERROR(VLOOKUP(BG167,'CRUCE OPORTUNIDADES'!$C$10:$D$113,2,FALSE),"")</f>
        <v/>
      </c>
      <c r="BI167" s="14">
        <v>25.800000000000502</v>
      </c>
      <c r="BJ167" s="14" t="str">
        <f>IFERROR(VLOOKUP(BI167,'CRUCE OPORTUNIDADES'!$C$10:$D$113,2,FALSE),"")</f>
        <v/>
      </c>
    </row>
    <row r="168" spans="13:62" x14ac:dyDescent="0.3">
      <c r="N168" s="14" t="str">
        <f>IF(N169&lt;&gt;""," -O","")</f>
        <v/>
      </c>
      <c r="P168" s="14" t="str">
        <f>IF(P169&lt;&gt;""," -O","")</f>
        <v/>
      </c>
      <c r="R168" s="14" t="str">
        <f>IF(R169&lt;&gt;""," -O","")</f>
        <v/>
      </c>
      <c r="T168" s="14" t="str">
        <f>IF(T169&lt;&gt;""," -O","")</f>
        <v/>
      </c>
      <c r="V168" s="14" t="str">
        <f>IF(V169&lt;&gt;""," -O","")</f>
        <v/>
      </c>
      <c r="X168" s="14" t="str">
        <f>IF(X169&lt;&gt;""," -O","")</f>
        <v/>
      </c>
      <c r="Z168" s="14" t="str">
        <f>IF(Z169&lt;&gt;""," -O","")</f>
        <v/>
      </c>
      <c r="AB168" s="14" t="str">
        <f>IF(AB169&lt;&gt;""," -O","")</f>
        <v/>
      </c>
      <c r="AD168" s="14" t="str">
        <f>IF(AD169&lt;&gt;""," -O","")</f>
        <v/>
      </c>
      <c r="AF168" s="14" t="str">
        <f>IF(AF169&lt;&gt;""," -O","")</f>
        <v/>
      </c>
      <c r="AH168" s="14" t="str">
        <f>IF(AH169&lt;&gt;""," -O","")</f>
        <v/>
      </c>
      <c r="AJ168" s="14" t="str">
        <f>IF(AJ169&lt;&gt;""," -O","")</f>
        <v/>
      </c>
      <c r="AL168" s="14" t="str">
        <f>IF(AL169&lt;&gt;""," -O","")</f>
        <v/>
      </c>
      <c r="AN168" s="14" t="str">
        <f>IF(AN169&lt;&gt;""," -O","")</f>
        <v/>
      </c>
      <c r="AP168" s="14" t="str">
        <f>IF(AP169&lt;&gt;""," -O","")</f>
        <v/>
      </c>
      <c r="AR168" s="14" t="str">
        <f>IF(AR169&lt;&gt;""," -O","")</f>
        <v/>
      </c>
      <c r="AT168" s="14" t="str">
        <f>IF(AT169&lt;&gt;""," -O","")</f>
        <v/>
      </c>
      <c r="AV168" s="14" t="str">
        <f>IF(AV169&lt;&gt;""," -O","")</f>
        <v/>
      </c>
      <c r="AX168" s="14" t="str">
        <f>IF(AX169&lt;&gt;""," -O","")</f>
        <v/>
      </c>
      <c r="AZ168" s="14" t="str">
        <f>IF(AZ169&lt;&gt;""," -O","")</f>
        <v/>
      </c>
      <c r="BB168" s="14" t="str">
        <f>IF(BB169&lt;&gt;""," -O","")</f>
        <v/>
      </c>
      <c r="BD168" s="14" t="str">
        <f>IF(BD169&lt;&gt;""," -O","")</f>
        <v/>
      </c>
      <c r="BF168" s="14" t="str">
        <f>IF(BF169&lt;&gt;""," -O","")</f>
        <v/>
      </c>
      <c r="BH168" s="14" t="str">
        <f>IF(BH169&lt;&gt;""," -O","")</f>
        <v/>
      </c>
      <c r="BJ168" s="14" t="str">
        <f>IF(BJ169&lt;&gt;""," -O","")</f>
        <v/>
      </c>
    </row>
    <row r="169" spans="13:62" x14ac:dyDescent="0.3">
      <c r="M169" s="14">
        <v>1.81</v>
      </c>
      <c r="N169" s="14" t="str">
        <f>IFERROR(VLOOKUP(M169,'CRUCE OPORTUNIDADES'!$C$10:$D$113,2,FALSE),"")</f>
        <v/>
      </c>
      <c r="O169" s="14">
        <v>2.81000000000002</v>
      </c>
      <c r="P169" s="14" t="str">
        <f>IFERROR(VLOOKUP(O169,'CRUCE OPORTUNIDADES'!$C$10:$D$113,2,FALSE),"")</f>
        <v/>
      </c>
      <c r="Q169" s="14">
        <v>3.81000000000004</v>
      </c>
      <c r="R169" s="14" t="str">
        <f>IFERROR(VLOOKUP(Q169,'CRUCE OPORTUNIDADES'!$C$10:$D$113,2,FALSE),"")</f>
        <v/>
      </c>
      <c r="S169" s="14">
        <v>4.81000000000006</v>
      </c>
      <c r="T169" s="14" t="str">
        <f>IFERROR(VLOOKUP(S169,'CRUCE OPORTUNIDADES'!$C$10:$D$113,2,FALSE),"")</f>
        <v/>
      </c>
      <c r="U169" s="14">
        <v>5.8100000000000804</v>
      </c>
      <c r="V169" s="14" t="str">
        <f>IFERROR(VLOOKUP(U169,'CRUCE OPORTUNIDADES'!$C$10:$D$113,2,FALSE),"")</f>
        <v/>
      </c>
      <c r="W169" s="14">
        <v>6.8100000000001</v>
      </c>
      <c r="X169" s="14" t="str">
        <f>IFERROR(VLOOKUP(W169,'CRUCE OPORTUNIDADES'!$C$10:$D$113,2,FALSE),"")</f>
        <v/>
      </c>
      <c r="Y169" s="14">
        <v>7.8100000000001204</v>
      </c>
      <c r="Z169" s="14" t="str">
        <f>IFERROR(VLOOKUP(Y169,'CRUCE OPORTUNIDADES'!$C$10:$D$113,2,FALSE),"")</f>
        <v/>
      </c>
      <c r="AA169" s="14">
        <v>8.8100000000001408</v>
      </c>
      <c r="AB169" s="14" t="str">
        <f>IFERROR(VLOOKUP(AA169,'CRUCE OPORTUNIDADES'!$C$10:$D$113,2,FALSE),"")</f>
        <v/>
      </c>
      <c r="AC169" s="14">
        <v>9.8100000000001604</v>
      </c>
      <c r="AD169" s="14" t="str">
        <f>IFERROR(VLOOKUP(AC169,'CRUCE OPORTUNIDADES'!$C$10:$D$113,2,FALSE),"")</f>
        <v/>
      </c>
      <c r="AE169" s="14">
        <v>10.810000000000199</v>
      </c>
      <c r="AF169" s="14" t="str">
        <f>IFERROR(VLOOKUP(AE169,'CRUCE OPORTUNIDADES'!$C$10:$D$113,2,FALSE),"")</f>
        <v/>
      </c>
      <c r="AG169" s="14">
        <v>11.810000000000199</v>
      </c>
      <c r="AH169" s="14" t="str">
        <f>IFERROR(VLOOKUP(AG169,'CRUCE OPORTUNIDADES'!$C$10:$D$113,2,FALSE),"")</f>
        <v/>
      </c>
      <c r="AI169" s="14">
        <v>12.810000000000199</v>
      </c>
      <c r="AJ169" s="14" t="str">
        <f>IFERROR(VLOOKUP(AI169,'CRUCE OPORTUNIDADES'!$C$10:$D$113,2,FALSE),"")</f>
        <v/>
      </c>
      <c r="AK169" s="14">
        <v>13.810000000000199</v>
      </c>
      <c r="AL169" s="14" t="str">
        <f>IFERROR(VLOOKUP(AK169,'CRUCE OPORTUNIDADES'!$C$10:$D$113,2,FALSE),"")</f>
        <v/>
      </c>
      <c r="AM169" s="14">
        <v>14.810000000000301</v>
      </c>
      <c r="AN169" s="14" t="str">
        <f>IFERROR(VLOOKUP(AM169,'CRUCE OPORTUNIDADES'!$C$10:$D$113,2,FALSE),"")</f>
        <v/>
      </c>
      <c r="AO169" s="14">
        <v>15.810000000000301</v>
      </c>
      <c r="AP169" s="14" t="str">
        <f>IFERROR(VLOOKUP(AO169,'CRUCE OPORTUNIDADES'!$C$10:$D$113,2,FALSE),"")</f>
        <v/>
      </c>
      <c r="AQ169" s="14">
        <v>16.810000000000301</v>
      </c>
      <c r="AR169" s="14" t="str">
        <f>IFERROR(VLOOKUP(AQ169,'CRUCE OPORTUNIDADES'!$C$10:$D$113,2,FALSE),"")</f>
        <v/>
      </c>
      <c r="AS169" s="14">
        <v>17.810000000000301</v>
      </c>
      <c r="AT169" s="14" t="str">
        <f>IFERROR(VLOOKUP(AS169,'CRUCE OPORTUNIDADES'!$C$10:$D$113,2,FALSE),"")</f>
        <v/>
      </c>
      <c r="AU169" s="14">
        <v>18.810000000000301</v>
      </c>
      <c r="AV169" s="14" t="str">
        <f>IFERROR(VLOOKUP(AU169,'CRUCE OPORTUNIDADES'!$C$10:$D$113,2,FALSE),"")</f>
        <v/>
      </c>
      <c r="AW169" s="14">
        <v>19.8100000000004</v>
      </c>
      <c r="AX169" s="14" t="str">
        <f>IFERROR(VLOOKUP(AW169,'CRUCE OPORTUNIDADES'!$C$10:$D$113,2,FALSE),"")</f>
        <v/>
      </c>
      <c r="AY169" s="14">
        <v>20.8100000000004</v>
      </c>
      <c r="AZ169" s="14" t="str">
        <f>IFERROR(VLOOKUP(AY169,'CRUCE OPORTUNIDADES'!$C$10:$D$113,2,FALSE),"")</f>
        <v/>
      </c>
      <c r="BA169" s="14">
        <v>21.8100000000004</v>
      </c>
      <c r="BB169" s="14" t="str">
        <f>IFERROR(VLOOKUP(BA169,'CRUCE OPORTUNIDADES'!$C$10:$D$113,2,FALSE),"")</f>
        <v/>
      </c>
      <c r="BC169" s="14">
        <v>22.8100000000004</v>
      </c>
      <c r="BD169" s="14" t="str">
        <f>IFERROR(VLOOKUP(BC169,'CRUCE OPORTUNIDADES'!$C$10:$D$113,2,FALSE),"")</f>
        <v/>
      </c>
      <c r="BE169" s="14">
        <v>23.8100000000004</v>
      </c>
      <c r="BF169" s="14" t="str">
        <f>IFERROR(VLOOKUP(BE169,'CRUCE OPORTUNIDADES'!$C$10:$D$113,2,FALSE),"")</f>
        <v/>
      </c>
      <c r="BG169" s="14">
        <v>24.8100000000005</v>
      </c>
      <c r="BH169" s="14" t="str">
        <f>IFERROR(VLOOKUP(BG169,'CRUCE OPORTUNIDADES'!$C$10:$D$113,2,FALSE),"")</f>
        <v/>
      </c>
      <c r="BI169" s="14">
        <v>25.8100000000005</v>
      </c>
      <c r="BJ169" s="14" t="str">
        <f>IFERROR(VLOOKUP(BI169,'CRUCE OPORTUNIDADES'!$C$10:$D$113,2,FALSE),"")</f>
        <v/>
      </c>
    </row>
    <row r="170" spans="13:62" x14ac:dyDescent="0.3">
      <c r="N170" s="14" t="str">
        <f>IF(N171&lt;&gt;""," -O","")</f>
        <v/>
      </c>
      <c r="P170" s="14" t="str">
        <f>IF(P171&lt;&gt;""," -O","")</f>
        <v/>
      </c>
      <c r="R170" s="14" t="str">
        <f>IF(R171&lt;&gt;""," -O","")</f>
        <v/>
      </c>
      <c r="T170" s="14" t="str">
        <f>IF(T171&lt;&gt;""," -O","")</f>
        <v/>
      </c>
      <c r="V170" s="14" t="str">
        <f>IF(V171&lt;&gt;""," -O","")</f>
        <v/>
      </c>
      <c r="X170" s="14" t="str">
        <f>IF(X171&lt;&gt;""," -O","")</f>
        <v/>
      </c>
      <c r="Z170" s="14" t="str">
        <f>IF(Z171&lt;&gt;""," -O","")</f>
        <v/>
      </c>
      <c r="AB170" s="14" t="str">
        <f>IF(AB171&lt;&gt;""," -O","")</f>
        <v/>
      </c>
      <c r="AD170" s="14" t="str">
        <f>IF(AD171&lt;&gt;""," -O","")</f>
        <v/>
      </c>
      <c r="AF170" s="14" t="str">
        <f>IF(AF171&lt;&gt;""," -O","")</f>
        <v/>
      </c>
      <c r="AH170" s="14" t="str">
        <f>IF(AH171&lt;&gt;""," -O","")</f>
        <v/>
      </c>
      <c r="AJ170" s="14" t="str">
        <f>IF(AJ171&lt;&gt;""," -O","")</f>
        <v/>
      </c>
      <c r="AL170" s="14" t="str">
        <f>IF(AL171&lt;&gt;""," -O","")</f>
        <v/>
      </c>
      <c r="AN170" s="14" t="str">
        <f>IF(AN171&lt;&gt;""," -O","")</f>
        <v/>
      </c>
      <c r="AP170" s="14" t="str">
        <f>IF(AP171&lt;&gt;""," -O","")</f>
        <v/>
      </c>
      <c r="AR170" s="14" t="str">
        <f>IF(AR171&lt;&gt;""," -O","")</f>
        <v/>
      </c>
      <c r="AT170" s="14" t="str">
        <f>IF(AT171&lt;&gt;""," -O","")</f>
        <v/>
      </c>
      <c r="AV170" s="14" t="str">
        <f>IF(AV171&lt;&gt;""," -O","")</f>
        <v/>
      </c>
      <c r="AX170" s="14" t="str">
        <f>IF(AX171&lt;&gt;""," -O","")</f>
        <v/>
      </c>
      <c r="AZ170" s="14" t="str">
        <f>IF(AZ171&lt;&gt;""," -O","")</f>
        <v/>
      </c>
      <c r="BB170" s="14" t="str">
        <f>IF(BB171&lt;&gt;""," -O","")</f>
        <v/>
      </c>
      <c r="BD170" s="14" t="str">
        <f>IF(BD171&lt;&gt;""," -O","")</f>
        <v/>
      </c>
      <c r="BF170" s="14" t="str">
        <f>IF(BF171&lt;&gt;""," -O","")</f>
        <v/>
      </c>
      <c r="BH170" s="14" t="str">
        <f>IF(BH171&lt;&gt;""," -O","")</f>
        <v/>
      </c>
      <c r="BJ170" s="14" t="str">
        <f>IF(BJ171&lt;&gt;""," -O","")</f>
        <v/>
      </c>
    </row>
    <row r="171" spans="13:62" x14ac:dyDescent="0.3">
      <c r="M171" s="14">
        <v>1.82</v>
      </c>
      <c r="N171" s="14" t="str">
        <f>IFERROR(VLOOKUP(M171,'CRUCE OPORTUNIDADES'!$C$10:$D$113,2,FALSE),"")</f>
        <v/>
      </c>
      <c r="O171" s="14">
        <v>2.8200000000000198</v>
      </c>
      <c r="P171" s="14" t="str">
        <f>IFERROR(VLOOKUP(O171,'CRUCE OPORTUNIDADES'!$C$10:$D$113,2,FALSE),"")</f>
        <v/>
      </c>
      <c r="Q171" s="14">
        <v>3.8200000000000398</v>
      </c>
      <c r="R171" s="14" t="str">
        <f>IFERROR(VLOOKUP(Q171,'CRUCE OPORTUNIDADES'!$C$10:$D$113,2,FALSE),"")</f>
        <v/>
      </c>
      <c r="S171" s="14">
        <v>4.8200000000000598</v>
      </c>
      <c r="T171" s="14" t="str">
        <f>IFERROR(VLOOKUP(S171,'CRUCE OPORTUNIDADES'!$C$10:$D$113,2,FALSE),"")</f>
        <v/>
      </c>
      <c r="U171" s="14">
        <v>5.8200000000000802</v>
      </c>
      <c r="V171" s="14" t="str">
        <f>IFERROR(VLOOKUP(U171,'CRUCE OPORTUNIDADES'!$C$10:$D$113,2,FALSE),"")</f>
        <v/>
      </c>
      <c r="W171" s="14">
        <v>6.8200000000000998</v>
      </c>
      <c r="X171" s="14" t="str">
        <f>IFERROR(VLOOKUP(W171,'CRUCE OPORTUNIDADES'!$C$10:$D$113,2,FALSE),"")</f>
        <v/>
      </c>
      <c r="Y171" s="14">
        <v>7.8200000000001202</v>
      </c>
      <c r="Z171" s="14" t="str">
        <f>IFERROR(VLOOKUP(Y171,'CRUCE OPORTUNIDADES'!$C$10:$D$113,2,FALSE),"")</f>
        <v/>
      </c>
      <c r="AA171" s="14">
        <v>8.8200000000001406</v>
      </c>
      <c r="AB171" s="14" t="str">
        <f>IFERROR(VLOOKUP(AA171,'CRUCE OPORTUNIDADES'!$C$10:$D$113,2,FALSE),"")</f>
        <v/>
      </c>
      <c r="AC171" s="14">
        <v>9.8200000000001602</v>
      </c>
      <c r="AD171" s="14" t="str">
        <f>IFERROR(VLOOKUP(AC171,'CRUCE OPORTUNIDADES'!$C$10:$D$113,2,FALSE),"")</f>
        <v/>
      </c>
      <c r="AE171" s="14">
        <v>10.820000000000199</v>
      </c>
      <c r="AF171" s="14" t="str">
        <f>IFERROR(VLOOKUP(AE171,'CRUCE OPORTUNIDADES'!$C$10:$D$113,2,FALSE),"")</f>
        <v/>
      </c>
      <c r="AG171" s="14">
        <v>11.820000000000199</v>
      </c>
      <c r="AH171" s="14" t="str">
        <f>IFERROR(VLOOKUP(AG171,'CRUCE OPORTUNIDADES'!$C$10:$D$113,2,FALSE),"")</f>
        <v/>
      </c>
      <c r="AI171" s="14">
        <v>12.820000000000199</v>
      </c>
      <c r="AJ171" s="14" t="str">
        <f>IFERROR(VLOOKUP(AI171,'CRUCE OPORTUNIDADES'!$C$10:$D$113,2,FALSE),"")</f>
        <v/>
      </c>
      <c r="AK171" s="14">
        <v>13.820000000000199</v>
      </c>
      <c r="AL171" s="14" t="str">
        <f>IFERROR(VLOOKUP(AK171,'CRUCE OPORTUNIDADES'!$C$10:$D$113,2,FALSE),"")</f>
        <v/>
      </c>
      <c r="AM171" s="14">
        <v>14.8200000000003</v>
      </c>
      <c r="AN171" s="14" t="str">
        <f>IFERROR(VLOOKUP(AM171,'CRUCE OPORTUNIDADES'!$C$10:$D$113,2,FALSE),"")</f>
        <v/>
      </c>
      <c r="AO171" s="14">
        <v>15.8200000000003</v>
      </c>
      <c r="AP171" s="14" t="str">
        <f>IFERROR(VLOOKUP(AO171,'CRUCE OPORTUNIDADES'!$C$10:$D$113,2,FALSE),"")</f>
        <v/>
      </c>
      <c r="AQ171" s="14">
        <v>16.820000000000299</v>
      </c>
      <c r="AR171" s="14" t="str">
        <f>IFERROR(VLOOKUP(AQ171,'CRUCE OPORTUNIDADES'!$C$10:$D$113,2,FALSE),"")</f>
        <v/>
      </c>
      <c r="AS171" s="14">
        <v>17.820000000000299</v>
      </c>
      <c r="AT171" s="14" t="str">
        <f>IFERROR(VLOOKUP(AS171,'CRUCE OPORTUNIDADES'!$C$10:$D$113,2,FALSE),"")</f>
        <v/>
      </c>
      <c r="AU171" s="14">
        <v>18.820000000000299</v>
      </c>
      <c r="AV171" s="14" t="str">
        <f>IFERROR(VLOOKUP(AU171,'CRUCE OPORTUNIDADES'!$C$10:$D$113,2,FALSE),"")</f>
        <v/>
      </c>
      <c r="AW171" s="14">
        <v>19.820000000000402</v>
      </c>
      <c r="AX171" s="14" t="str">
        <f>IFERROR(VLOOKUP(AW171,'CRUCE OPORTUNIDADES'!$C$10:$D$113,2,FALSE),"")</f>
        <v/>
      </c>
      <c r="AY171" s="14">
        <v>20.820000000000402</v>
      </c>
      <c r="AZ171" s="14" t="str">
        <f>IFERROR(VLOOKUP(AY171,'CRUCE OPORTUNIDADES'!$C$10:$D$113,2,FALSE),"")</f>
        <v/>
      </c>
      <c r="BA171" s="14">
        <v>21.820000000000402</v>
      </c>
      <c r="BB171" s="14" t="str">
        <f>IFERROR(VLOOKUP(BA171,'CRUCE OPORTUNIDADES'!$C$10:$D$113,2,FALSE),"")</f>
        <v/>
      </c>
      <c r="BC171" s="14">
        <v>22.820000000000402</v>
      </c>
      <c r="BD171" s="14" t="str">
        <f>IFERROR(VLOOKUP(BC171,'CRUCE OPORTUNIDADES'!$C$10:$D$113,2,FALSE),"")</f>
        <v/>
      </c>
      <c r="BE171" s="14">
        <v>23.820000000000402</v>
      </c>
      <c r="BF171" s="14" t="str">
        <f>IFERROR(VLOOKUP(BE171,'CRUCE OPORTUNIDADES'!$C$10:$D$113,2,FALSE),"")</f>
        <v/>
      </c>
      <c r="BG171" s="14">
        <v>24.820000000000501</v>
      </c>
      <c r="BH171" s="14" t="str">
        <f>IFERROR(VLOOKUP(BG171,'CRUCE OPORTUNIDADES'!$C$10:$D$113,2,FALSE),"")</f>
        <v/>
      </c>
      <c r="BI171" s="14">
        <v>25.820000000000501</v>
      </c>
      <c r="BJ171" s="14" t="str">
        <f>IFERROR(VLOOKUP(BI171,'CRUCE OPORTUNIDADES'!$C$10:$D$113,2,FALSE),"")</f>
        <v/>
      </c>
    </row>
    <row r="172" spans="13:62" x14ac:dyDescent="0.3">
      <c r="N172" s="14" t="str">
        <f>IF(N173&lt;&gt;""," -O","")</f>
        <v/>
      </c>
      <c r="P172" s="14" t="str">
        <f>IF(P173&lt;&gt;""," -O","")</f>
        <v/>
      </c>
      <c r="R172" s="14" t="str">
        <f>IF(R173&lt;&gt;""," -O","")</f>
        <v/>
      </c>
      <c r="T172" s="14" t="str">
        <f>IF(T173&lt;&gt;""," -O","")</f>
        <v/>
      </c>
      <c r="V172" s="14" t="str">
        <f>IF(V173&lt;&gt;""," -O","")</f>
        <v/>
      </c>
      <c r="X172" s="14" t="str">
        <f>IF(X173&lt;&gt;""," -O","")</f>
        <v/>
      </c>
      <c r="Z172" s="14" t="str">
        <f>IF(Z173&lt;&gt;""," -O","")</f>
        <v/>
      </c>
      <c r="AB172" s="14" t="str">
        <f>IF(AB173&lt;&gt;""," -O","")</f>
        <v/>
      </c>
      <c r="AD172" s="14" t="str">
        <f>IF(AD173&lt;&gt;""," -O","")</f>
        <v/>
      </c>
      <c r="AF172" s="14" t="str">
        <f>IF(AF173&lt;&gt;""," -O","")</f>
        <v/>
      </c>
      <c r="AH172" s="14" t="str">
        <f>IF(AH173&lt;&gt;""," -O","")</f>
        <v/>
      </c>
      <c r="AJ172" s="14" t="str">
        <f>IF(AJ173&lt;&gt;""," -O","")</f>
        <v/>
      </c>
      <c r="AL172" s="14" t="str">
        <f>IF(AL173&lt;&gt;""," -O","")</f>
        <v/>
      </c>
      <c r="AN172" s="14" t="str">
        <f>IF(AN173&lt;&gt;""," -O","")</f>
        <v/>
      </c>
      <c r="AP172" s="14" t="str">
        <f>IF(AP173&lt;&gt;""," -O","")</f>
        <v/>
      </c>
      <c r="AR172" s="14" t="str">
        <f>IF(AR173&lt;&gt;""," -O","")</f>
        <v/>
      </c>
      <c r="AT172" s="14" t="str">
        <f>IF(AT173&lt;&gt;""," -O","")</f>
        <v/>
      </c>
      <c r="AV172" s="14" t="str">
        <f>IF(AV173&lt;&gt;""," -O","")</f>
        <v/>
      </c>
      <c r="AX172" s="14" t="str">
        <f>IF(AX173&lt;&gt;""," -O","")</f>
        <v/>
      </c>
      <c r="AZ172" s="14" t="str">
        <f>IF(AZ173&lt;&gt;""," -O","")</f>
        <v/>
      </c>
      <c r="BB172" s="14" t="str">
        <f>IF(BB173&lt;&gt;""," -O","")</f>
        <v/>
      </c>
      <c r="BD172" s="14" t="str">
        <f>IF(BD173&lt;&gt;""," -O","")</f>
        <v/>
      </c>
      <c r="BF172" s="14" t="str">
        <f>IF(BF173&lt;&gt;""," -O","")</f>
        <v/>
      </c>
      <c r="BH172" s="14" t="str">
        <f>IF(BH173&lt;&gt;""," -O","")</f>
        <v/>
      </c>
      <c r="BJ172" s="14" t="str">
        <f>IF(BJ173&lt;&gt;""," -O","")</f>
        <v/>
      </c>
    </row>
    <row r="173" spans="13:62" x14ac:dyDescent="0.3">
      <c r="M173" s="14">
        <v>1.83</v>
      </c>
      <c r="N173" s="14" t="str">
        <f>IFERROR(VLOOKUP(M173,'CRUCE OPORTUNIDADES'!$C$10:$D$113,2,FALSE),"")</f>
        <v/>
      </c>
      <c r="O173" s="14">
        <v>2.8300000000000201</v>
      </c>
      <c r="P173" s="14" t="str">
        <f>IFERROR(VLOOKUP(O173,'CRUCE OPORTUNIDADES'!$C$10:$D$113,2,FALSE),"")</f>
        <v/>
      </c>
      <c r="Q173" s="14">
        <v>3.83000000000004</v>
      </c>
      <c r="R173" s="14" t="str">
        <f>IFERROR(VLOOKUP(Q173,'CRUCE OPORTUNIDADES'!$C$10:$D$113,2,FALSE),"")</f>
        <v/>
      </c>
      <c r="S173" s="14">
        <v>4.8300000000000596</v>
      </c>
      <c r="T173" s="14" t="str">
        <f>IFERROR(VLOOKUP(S173,'CRUCE OPORTUNIDADES'!$C$10:$D$113,2,FALSE),"")</f>
        <v/>
      </c>
      <c r="U173" s="14">
        <v>5.83000000000008</v>
      </c>
      <c r="V173" s="14" t="str">
        <f>IFERROR(VLOOKUP(U173,'CRUCE OPORTUNIDADES'!$C$10:$D$113,2,FALSE),"")</f>
        <v/>
      </c>
      <c r="W173" s="14">
        <v>6.8300000000001004</v>
      </c>
      <c r="X173" s="14" t="str">
        <f>IFERROR(VLOOKUP(W173,'CRUCE OPORTUNIDADES'!$C$10:$D$113,2,FALSE),"")</f>
        <v/>
      </c>
      <c r="Y173" s="14">
        <v>7.83000000000012</v>
      </c>
      <c r="Z173" s="14" t="str">
        <f>IFERROR(VLOOKUP(Y173,'CRUCE OPORTUNIDADES'!$C$10:$D$113,2,FALSE),"")</f>
        <v/>
      </c>
      <c r="AA173" s="14">
        <v>8.8300000000001404</v>
      </c>
      <c r="AB173" s="14" t="str">
        <f>IFERROR(VLOOKUP(AA173,'CRUCE OPORTUNIDADES'!$C$10:$D$113,2,FALSE),"")</f>
        <v/>
      </c>
      <c r="AC173" s="14">
        <v>9.8300000000001599</v>
      </c>
      <c r="AD173" s="14" t="str">
        <f>IFERROR(VLOOKUP(AC173,'CRUCE OPORTUNIDADES'!$C$10:$D$113,2,FALSE),"")</f>
        <v/>
      </c>
      <c r="AE173" s="14">
        <v>10.830000000000201</v>
      </c>
      <c r="AF173" s="14" t="str">
        <f>IFERROR(VLOOKUP(AE173,'CRUCE OPORTUNIDADES'!$C$10:$D$113,2,FALSE),"")</f>
        <v/>
      </c>
      <c r="AG173" s="14">
        <v>11.830000000000201</v>
      </c>
      <c r="AH173" s="14" t="str">
        <f>IFERROR(VLOOKUP(AG173,'CRUCE OPORTUNIDADES'!$C$10:$D$113,2,FALSE),"")</f>
        <v/>
      </c>
      <c r="AI173" s="14">
        <v>12.830000000000201</v>
      </c>
      <c r="AJ173" s="14" t="str">
        <f>IFERROR(VLOOKUP(AI173,'CRUCE OPORTUNIDADES'!$C$10:$D$113,2,FALSE),"")</f>
        <v/>
      </c>
      <c r="AK173" s="14">
        <v>13.830000000000201</v>
      </c>
      <c r="AL173" s="14" t="str">
        <f>IFERROR(VLOOKUP(AK173,'CRUCE OPORTUNIDADES'!$C$10:$D$113,2,FALSE),"")</f>
        <v/>
      </c>
      <c r="AM173" s="14">
        <v>14.8300000000003</v>
      </c>
      <c r="AN173" s="14" t="str">
        <f>IFERROR(VLOOKUP(AM173,'CRUCE OPORTUNIDADES'!$C$10:$D$113,2,FALSE),"")</f>
        <v/>
      </c>
      <c r="AO173" s="14">
        <v>15.8300000000003</v>
      </c>
      <c r="AP173" s="14" t="str">
        <f>IFERROR(VLOOKUP(AO173,'CRUCE OPORTUNIDADES'!$C$10:$D$113,2,FALSE),"")</f>
        <v/>
      </c>
      <c r="AQ173" s="14">
        <v>16.8300000000003</v>
      </c>
      <c r="AR173" s="14" t="str">
        <f>IFERROR(VLOOKUP(AQ173,'CRUCE OPORTUNIDADES'!$C$10:$D$113,2,FALSE),"")</f>
        <v/>
      </c>
      <c r="AS173" s="14">
        <v>17.8300000000003</v>
      </c>
      <c r="AT173" s="14" t="str">
        <f>IFERROR(VLOOKUP(AS173,'CRUCE OPORTUNIDADES'!$C$10:$D$113,2,FALSE),"")</f>
        <v/>
      </c>
      <c r="AU173" s="14">
        <v>18.8300000000003</v>
      </c>
      <c r="AV173" s="14" t="str">
        <f>IFERROR(VLOOKUP(AU173,'CRUCE OPORTUNIDADES'!$C$10:$D$113,2,FALSE),"")</f>
        <v/>
      </c>
      <c r="AW173" s="14">
        <v>19.8300000000004</v>
      </c>
      <c r="AX173" s="14" t="str">
        <f>IFERROR(VLOOKUP(AW173,'CRUCE OPORTUNIDADES'!$C$10:$D$113,2,FALSE),"")</f>
        <v/>
      </c>
      <c r="AY173" s="14">
        <v>20.8300000000004</v>
      </c>
      <c r="AZ173" s="14" t="str">
        <f>IFERROR(VLOOKUP(AY173,'CRUCE OPORTUNIDADES'!$C$10:$D$113,2,FALSE),"")</f>
        <v/>
      </c>
      <c r="BA173" s="14">
        <v>21.8300000000004</v>
      </c>
      <c r="BB173" s="14" t="str">
        <f>IFERROR(VLOOKUP(BA173,'CRUCE OPORTUNIDADES'!$C$10:$D$113,2,FALSE),"")</f>
        <v/>
      </c>
      <c r="BC173" s="14">
        <v>22.8300000000004</v>
      </c>
      <c r="BD173" s="14" t="str">
        <f>IFERROR(VLOOKUP(BC173,'CRUCE OPORTUNIDADES'!$C$10:$D$113,2,FALSE),"")</f>
        <v/>
      </c>
      <c r="BE173" s="14">
        <v>23.8300000000004</v>
      </c>
      <c r="BF173" s="14" t="str">
        <f>IFERROR(VLOOKUP(BE173,'CRUCE OPORTUNIDADES'!$C$10:$D$113,2,FALSE),"")</f>
        <v/>
      </c>
      <c r="BG173" s="14">
        <v>24.830000000000499</v>
      </c>
      <c r="BH173" s="14" t="str">
        <f>IFERROR(VLOOKUP(BG173,'CRUCE OPORTUNIDADES'!$C$10:$D$113,2,FALSE),"")</f>
        <v/>
      </c>
      <c r="BI173" s="14">
        <v>25.830000000000499</v>
      </c>
      <c r="BJ173" s="14" t="str">
        <f>IFERROR(VLOOKUP(BI173,'CRUCE OPORTUNIDADES'!$C$10:$D$113,2,FALSE),"")</f>
        <v/>
      </c>
    </row>
    <row r="174" spans="13:62" x14ac:dyDescent="0.3">
      <c r="N174" s="14" t="str">
        <f>IF(N175&lt;&gt;""," -O","")</f>
        <v/>
      </c>
      <c r="P174" s="14" t="str">
        <f>IF(P175&lt;&gt;""," -O","")</f>
        <v/>
      </c>
      <c r="R174" s="14" t="str">
        <f>IF(R175&lt;&gt;""," -O","")</f>
        <v/>
      </c>
      <c r="T174" s="14" t="str">
        <f>IF(T175&lt;&gt;""," -O","")</f>
        <v/>
      </c>
      <c r="V174" s="14" t="str">
        <f>IF(V175&lt;&gt;""," -O","")</f>
        <v/>
      </c>
      <c r="X174" s="14" t="str">
        <f>IF(X175&lt;&gt;""," -O","")</f>
        <v/>
      </c>
      <c r="Z174" s="14" t="str">
        <f>IF(Z175&lt;&gt;""," -O","")</f>
        <v/>
      </c>
      <c r="AB174" s="14" t="str">
        <f>IF(AB175&lt;&gt;""," -O","")</f>
        <v/>
      </c>
      <c r="AD174" s="14" t="str">
        <f>IF(AD175&lt;&gt;""," -O","")</f>
        <v/>
      </c>
      <c r="AF174" s="14" t="str">
        <f>IF(AF175&lt;&gt;""," -O","")</f>
        <v/>
      </c>
      <c r="AH174" s="14" t="str">
        <f>IF(AH175&lt;&gt;""," -O","")</f>
        <v/>
      </c>
      <c r="AJ174" s="14" t="str">
        <f>IF(AJ175&lt;&gt;""," -O","")</f>
        <v/>
      </c>
      <c r="AL174" s="14" t="str">
        <f>IF(AL175&lt;&gt;""," -O","")</f>
        <v/>
      </c>
      <c r="AN174" s="14" t="str">
        <f>IF(AN175&lt;&gt;""," -O","")</f>
        <v/>
      </c>
      <c r="AP174" s="14" t="str">
        <f>IF(AP175&lt;&gt;""," -O","")</f>
        <v/>
      </c>
      <c r="AR174" s="14" t="str">
        <f>IF(AR175&lt;&gt;""," -O","")</f>
        <v/>
      </c>
      <c r="AT174" s="14" t="str">
        <f>IF(AT175&lt;&gt;""," -O","")</f>
        <v/>
      </c>
      <c r="AV174" s="14" t="str">
        <f>IF(AV175&lt;&gt;""," -O","")</f>
        <v/>
      </c>
      <c r="AX174" s="14" t="str">
        <f>IF(AX175&lt;&gt;""," -O","")</f>
        <v/>
      </c>
      <c r="AZ174" s="14" t="str">
        <f>IF(AZ175&lt;&gt;""," -O","")</f>
        <v/>
      </c>
      <c r="BB174" s="14" t="str">
        <f>IF(BB175&lt;&gt;""," -O","")</f>
        <v/>
      </c>
      <c r="BD174" s="14" t="str">
        <f>IF(BD175&lt;&gt;""," -O","")</f>
        <v/>
      </c>
      <c r="BF174" s="14" t="str">
        <f>IF(BF175&lt;&gt;""," -O","")</f>
        <v/>
      </c>
      <c r="BH174" s="14" t="str">
        <f>IF(BH175&lt;&gt;""," -O","")</f>
        <v/>
      </c>
      <c r="BJ174" s="14" t="str">
        <f>IF(BJ175&lt;&gt;""," -O","")</f>
        <v/>
      </c>
    </row>
    <row r="175" spans="13:62" x14ac:dyDescent="0.3">
      <c r="M175" s="14">
        <v>1.84</v>
      </c>
      <c r="N175" s="14" t="str">
        <f>IFERROR(VLOOKUP(M175,'CRUCE OPORTUNIDADES'!$C$10:$D$113,2,FALSE),"")</f>
        <v/>
      </c>
      <c r="O175" s="14">
        <v>2.8400000000000198</v>
      </c>
      <c r="P175" s="14" t="str">
        <f>IFERROR(VLOOKUP(O175,'CRUCE OPORTUNIDADES'!$C$10:$D$113,2,FALSE),"")</f>
        <v/>
      </c>
      <c r="Q175" s="14">
        <v>3.8400000000000398</v>
      </c>
      <c r="R175" s="14" t="str">
        <f>IFERROR(VLOOKUP(Q175,'CRUCE OPORTUNIDADES'!$C$10:$D$113,2,FALSE),"")</f>
        <v/>
      </c>
      <c r="S175" s="14">
        <v>4.8400000000000603</v>
      </c>
      <c r="T175" s="14" t="str">
        <f>IFERROR(VLOOKUP(S175,'CRUCE OPORTUNIDADES'!$C$10:$D$113,2,FALSE),"")</f>
        <v/>
      </c>
      <c r="U175" s="14">
        <v>5.8400000000000798</v>
      </c>
      <c r="V175" s="14" t="str">
        <f>IFERROR(VLOOKUP(U175,'CRUCE OPORTUNIDADES'!$C$10:$D$113,2,FALSE),"")</f>
        <v/>
      </c>
      <c r="W175" s="14">
        <v>6.8400000000001002</v>
      </c>
      <c r="X175" s="14" t="str">
        <f>IFERROR(VLOOKUP(W175,'CRUCE OPORTUNIDADES'!$C$10:$D$113,2,FALSE),"")</f>
        <v/>
      </c>
      <c r="Y175" s="14">
        <v>7.8400000000001198</v>
      </c>
      <c r="Z175" s="14" t="str">
        <f>IFERROR(VLOOKUP(Y175,'CRUCE OPORTUNIDADES'!$C$10:$D$113,2,FALSE),"")</f>
        <v/>
      </c>
      <c r="AA175" s="14">
        <v>8.8400000000001402</v>
      </c>
      <c r="AB175" s="14" t="str">
        <f>IFERROR(VLOOKUP(AA175,'CRUCE OPORTUNIDADES'!$C$10:$D$113,2,FALSE),"")</f>
        <v/>
      </c>
      <c r="AC175" s="14">
        <v>9.8400000000001597</v>
      </c>
      <c r="AD175" s="14" t="str">
        <f>IFERROR(VLOOKUP(AC175,'CRUCE OPORTUNIDADES'!$C$10:$D$113,2,FALSE),"")</f>
        <v/>
      </c>
      <c r="AE175" s="14">
        <v>10.840000000000201</v>
      </c>
      <c r="AF175" s="14" t="str">
        <f>IFERROR(VLOOKUP(AE175,'CRUCE OPORTUNIDADES'!$C$10:$D$113,2,FALSE),"")</f>
        <v/>
      </c>
      <c r="AG175" s="14">
        <v>11.840000000000201</v>
      </c>
      <c r="AH175" s="14" t="str">
        <f>IFERROR(VLOOKUP(AG175,'CRUCE OPORTUNIDADES'!$C$10:$D$113,2,FALSE),"")</f>
        <v/>
      </c>
      <c r="AI175" s="14">
        <v>12.840000000000201</v>
      </c>
      <c r="AJ175" s="14" t="str">
        <f>IFERROR(VLOOKUP(AI175,'CRUCE OPORTUNIDADES'!$C$10:$D$113,2,FALSE),"")</f>
        <v/>
      </c>
      <c r="AK175" s="14">
        <v>13.840000000000201</v>
      </c>
      <c r="AL175" s="14" t="str">
        <f>IFERROR(VLOOKUP(AK175,'CRUCE OPORTUNIDADES'!$C$10:$D$113,2,FALSE),"")</f>
        <v/>
      </c>
      <c r="AM175" s="14">
        <v>14.8400000000003</v>
      </c>
      <c r="AN175" s="14" t="str">
        <f>IFERROR(VLOOKUP(AM175,'CRUCE OPORTUNIDADES'!$C$10:$D$113,2,FALSE),"")</f>
        <v/>
      </c>
      <c r="AO175" s="14">
        <v>15.8400000000003</v>
      </c>
      <c r="AP175" s="14" t="str">
        <f>IFERROR(VLOOKUP(AO175,'CRUCE OPORTUNIDADES'!$C$10:$D$113,2,FALSE),"")</f>
        <v/>
      </c>
      <c r="AQ175" s="14">
        <v>16.840000000000298</v>
      </c>
      <c r="AR175" s="14" t="str">
        <f>IFERROR(VLOOKUP(AQ175,'CRUCE OPORTUNIDADES'!$C$10:$D$113,2,FALSE),"")</f>
        <v/>
      </c>
      <c r="AS175" s="14">
        <v>17.840000000000298</v>
      </c>
      <c r="AT175" s="14" t="str">
        <f>IFERROR(VLOOKUP(AS175,'CRUCE OPORTUNIDADES'!$C$10:$D$113,2,FALSE),"")</f>
        <v/>
      </c>
      <c r="AU175" s="14">
        <v>18.840000000000298</v>
      </c>
      <c r="AV175" s="14" t="str">
        <f>IFERROR(VLOOKUP(AU175,'CRUCE OPORTUNIDADES'!$C$10:$D$113,2,FALSE),"")</f>
        <v/>
      </c>
      <c r="AW175" s="14">
        <v>19.840000000000401</v>
      </c>
      <c r="AX175" s="14" t="str">
        <f>IFERROR(VLOOKUP(AW175,'CRUCE OPORTUNIDADES'!$C$10:$D$113,2,FALSE),"")</f>
        <v/>
      </c>
      <c r="AY175" s="14">
        <v>20.840000000000401</v>
      </c>
      <c r="AZ175" s="14" t="str">
        <f>IFERROR(VLOOKUP(AY175,'CRUCE OPORTUNIDADES'!$C$10:$D$113,2,FALSE),"")</f>
        <v/>
      </c>
      <c r="BA175" s="14">
        <v>21.840000000000401</v>
      </c>
      <c r="BB175" s="14" t="str">
        <f>IFERROR(VLOOKUP(BA175,'CRUCE OPORTUNIDADES'!$C$10:$D$113,2,FALSE),"")</f>
        <v/>
      </c>
      <c r="BC175" s="14">
        <v>22.840000000000401</v>
      </c>
      <c r="BD175" s="14" t="str">
        <f>IFERROR(VLOOKUP(BC175,'CRUCE OPORTUNIDADES'!$C$10:$D$113,2,FALSE),"")</f>
        <v/>
      </c>
      <c r="BE175" s="14">
        <v>23.840000000000401</v>
      </c>
      <c r="BF175" s="14" t="str">
        <f>IFERROR(VLOOKUP(BE175,'CRUCE OPORTUNIDADES'!$C$10:$D$113,2,FALSE),"")</f>
        <v/>
      </c>
      <c r="BG175" s="14">
        <v>24.840000000000501</v>
      </c>
      <c r="BH175" s="14" t="str">
        <f>IFERROR(VLOOKUP(BG175,'CRUCE OPORTUNIDADES'!$C$10:$D$113,2,FALSE),"")</f>
        <v/>
      </c>
      <c r="BI175" s="14">
        <v>25.840000000000501</v>
      </c>
      <c r="BJ175" s="14" t="str">
        <f>IFERROR(VLOOKUP(BI175,'CRUCE OPORTUNIDADES'!$C$10:$D$113,2,FALSE),"")</f>
        <v/>
      </c>
    </row>
    <row r="176" spans="13:62" x14ac:dyDescent="0.3">
      <c r="N176" s="14" t="str">
        <f>IF(N177&lt;&gt;""," -O","")</f>
        <v/>
      </c>
      <c r="P176" s="14" t="str">
        <f>IF(P177&lt;&gt;""," -O","")</f>
        <v/>
      </c>
      <c r="R176" s="14" t="str">
        <f>IF(R177&lt;&gt;""," -O","")</f>
        <v/>
      </c>
      <c r="T176" s="14" t="str">
        <f>IF(T177&lt;&gt;""," -O","")</f>
        <v/>
      </c>
      <c r="V176" s="14" t="str">
        <f>IF(V177&lt;&gt;""," -O","")</f>
        <v/>
      </c>
      <c r="X176" s="14" t="str">
        <f>IF(X177&lt;&gt;""," -O","")</f>
        <v/>
      </c>
      <c r="Z176" s="14" t="str">
        <f>IF(Z177&lt;&gt;""," -O","")</f>
        <v/>
      </c>
      <c r="AB176" s="14" t="str">
        <f>IF(AB177&lt;&gt;""," -O","")</f>
        <v/>
      </c>
      <c r="AD176" s="14" t="str">
        <f>IF(AD177&lt;&gt;""," -O","")</f>
        <v/>
      </c>
      <c r="AF176" s="14" t="str">
        <f>IF(AF177&lt;&gt;""," -O","")</f>
        <v/>
      </c>
      <c r="AH176" s="14" t="str">
        <f>IF(AH177&lt;&gt;""," -O","")</f>
        <v/>
      </c>
      <c r="AJ176" s="14" t="str">
        <f>IF(AJ177&lt;&gt;""," -O","")</f>
        <v/>
      </c>
      <c r="AL176" s="14" t="str">
        <f>IF(AL177&lt;&gt;""," -O","")</f>
        <v/>
      </c>
      <c r="AN176" s="14" t="str">
        <f>IF(AN177&lt;&gt;""," -O","")</f>
        <v/>
      </c>
      <c r="AP176" s="14" t="str">
        <f>IF(AP177&lt;&gt;""," -O","")</f>
        <v/>
      </c>
      <c r="AR176" s="14" t="str">
        <f>IF(AR177&lt;&gt;""," -O","")</f>
        <v/>
      </c>
      <c r="AT176" s="14" t="str">
        <f>IF(AT177&lt;&gt;""," -O","")</f>
        <v/>
      </c>
      <c r="AV176" s="14" t="str">
        <f>IF(AV177&lt;&gt;""," -O","")</f>
        <v/>
      </c>
      <c r="AX176" s="14" t="str">
        <f>IF(AX177&lt;&gt;""," -O","")</f>
        <v/>
      </c>
      <c r="AZ176" s="14" t="str">
        <f>IF(AZ177&lt;&gt;""," -O","")</f>
        <v/>
      </c>
      <c r="BB176" s="14" t="str">
        <f>IF(BB177&lt;&gt;""," -O","")</f>
        <v/>
      </c>
      <c r="BD176" s="14" t="str">
        <f>IF(BD177&lt;&gt;""," -O","")</f>
        <v/>
      </c>
      <c r="BF176" s="14" t="str">
        <f>IF(BF177&lt;&gt;""," -O","")</f>
        <v/>
      </c>
      <c r="BH176" s="14" t="str">
        <f>IF(BH177&lt;&gt;""," -O","")</f>
        <v/>
      </c>
      <c r="BJ176" s="14" t="str">
        <f>IF(BJ177&lt;&gt;""," -O","")</f>
        <v/>
      </c>
    </row>
    <row r="177" spans="13:62" x14ac:dyDescent="0.3">
      <c r="M177" s="14">
        <v>1.85</v>
      </c>
      <c r="N177" s="14" t="str">
        <f>IFERROR(VLOOKUP(M177,'CRUCE OPORTUNIDADES'!$C$10:$D$113,2,FALSE),"")</f>
        <v/>
      </c>
      <c r="O177" s="14">
        <v>2.8500000000000201</v>
      </c>
      <c r="P177" s="14" t="str">
        <f>IFERROR(VLOOKUP(O177,'CRUCE OPORTUNIDADES'!$C$10:$D$113,2,FALSE),"")</f>
        <v/>
      </c>
      <c r="Q177" s="14">
        <v>3.8500000000000401</v>
      </c>
      <c r="R177" s="14" t="str">
        <f>IFERROR(VLOOKUP(Q177,'CRUCE OPORTUNIDADES'!$C$10:$D$113,2,FALSE),"")</f>
        <v/>
      </c>
      <c r="S177" s="14">
        <v>4.85000000000006</v>
      </c>
      <c r="T177" s="14" t="str">
        <f>IFERROR(VLOOKUP(S177,'CRUCE OPORTUNIDADES'!$C$10:$D$113,2,FALSE),"")</f>
        <v/>
      </c>
      <c r="U177" s="14">
        <v>5.8500000000000796</v>
      </c>
      <c r="V177" s="14" t="str">
        <f>IFERROR(VLOOKUP(U177,'CRUCE OPORTUNIDADES'!$C$10:$D$113,2,FALSE),"")</f>
        <v/>
      </c>
      <c r="W177" s="14">
        <v>6.8500000000001</v>
      </c>
      <c r="X177" s="14" t="str">
        <f>IFERROR(VLOOKUP(W177,'CRUCE OPORTUNIDADES'!$C$10:$D$113,2,FALSE),"")</f>
        <v/>
      </c>
      <c r="Y177" s="14">
        <v>7.8500000000001204</v>
      </c>
      <c r="Z177" s="14" t="str">
        <f>IFERROR(VLOOKUP(Y177,'CRUCE OPORTUNIDADES'!$C$10:$D$113,2,FALSE),"")</f>
        <v/>
      </c>
      <c r="AA177" s="14">
        <v>8.85000000000014</v>
      </c>
      <c r="AB177" s="14" t="str">
        <f>IFERROR(VLOOKUP(AA177,'CRUCE OPORTUNIDADES'!$C$10:$D$113,2,FALSE),"")</f>
        <v/>
      </c>
      <c r="AC177" s="14">
        <v>9.8500000000001595</v>
      </c>
      <c r="AD177" s="14" t="str">
        <f>IFERROR(VLOOKUP(AC177,'CRUCE OPORTUNIDADES'!$C$10:$D$113,2,FALSE),"")</f>
        <v/>
      </c>
      <c r="AE177" s="14">
        <v>10.8500000000002</v>
      </c>
      <c r="AF177" s="14" t="str">
        <f>IFERROR(VLOOKUP(AE177,'CRUCE OPORTUNIDADES'!$C$10:$D$113,2,FALSE),"")</f>
        <v/>
      </c>
      <c r="AG177" s="14">
        <v>11.8500000000002</v>
      </c>
      <c r="AH177" s="14" t="str">
        <f>IFERROR(VLOOKUP(AG177,'CRUCE OPORTUNIDADES'!$C$10:$D$113,2,FALSE),"")</f>
        <v/>
      </c>
      <c r="AI177" s="14">
        <v>12.8500000000002</v>
      </c>
      <c r="AJ177" s="14" t="str">
        <f>IFERROR(VLOOKUP(AI177,'CRUCE OPORTUNIDADES'!$C$10:$D$113,2,FALSE),"")</f>
        <v/>
      </c>
      <c r="AK177" s="14">
        <v>13.8500000000002</v>
      </c>
      <c r="AL177" s="14" t="str">
        <f>IFERROR(VLOOKUP(AK177,'CRUCE OPORTUNIDADES'!$C$10:$D$113,2,FALSE),"")</f>
        <v/>
      </c>
      <c r="AM177" s="14">
        <v>14.8500000000003</v>
      </c>
      <c r="AN177" s="14" t="str">
        <f>IFERROR(VLOOKUP(AM177,'CRUCE OPORTUNIDADES'!$C$10:$D$113,2,FALSE),"")</f>
        <v/>
      </c>
      <c r="AO177" s="14">
        <v>15.8500000000003</v>
      </c>
      <c r="AP177" s="14" t="str">
        <f>IFERROR(VLOOKUP(AO177,'CRUCE OPORTUNIDADES'!$C$10:$D$113,2,FALSE),"")</f>
        <v/>
      </c>
      <c r="AQ177" s="14">
        <v>16.8500000000003</v>
      </c>
      <c r="AR177" s="14" t="str">
        <f>IFERROR(VLOOKUP(AQ177,'CRUCE OPORTUNIDADES'!$C$10:$D$113,2,FALSE),"")</f>
        <v/>
      </c>
      <c r="AS177" s="14">
        <v>17.8500000000003</v>
      </c>
      <c r="AT177" s="14" t="str">
        <f>IFERROR(VLOOKUP(AS177,'CRUCE OPORTUNIDADES'!$C$10:$D$113,2,FALSE),"")</f>
        <v/>
      </c>
      <c r="AU177" s="14">
        <v>18.8500000000003</v>
      </c>
      <c r="AV177" s="14" t="str">
        <f>IFERROR(VLOOKUP(AU177,'CRUCE OPORTUNIDADES'!$C$10:$D$113,2,FALSE),"")</f>
        <v/>
      </c>
      <c r="AW177" s="14">
        <v>19.850000000000399</v>
      </c>
      <c r="AX177" s="14" t="str">
        <f>IFERROR(VLOOKUP(AW177,'CRUCE OPORTUNIDADES'!$C$10:$D$113,2,FALSE),"")</f>
        <v/>
      </c>
      <c r="AY177" s="14">
        <v>20.850000000000399</v>
      </c>
      <c r="AZ177" s="14" t="str">
        <f>IFERROR(VLOOKUP(AY177,'CRUCE OPORTUNIDADES'!$C$10:$D$113,2,FALSE),"")</f>
        <v/>
      </c>
      <c r="BA177" s="14">
        <v>21.850000000000399</v>
      </c>
      <c r="BB177" s="14" t="str">
        <f>IFERROR(VLOOKUP(BA177,'CRUCE OPORTUNIDADES'!$C$10:$D$113,2,FALSE),"")</f>
        <v/>
      </c>
      <c r="BC177" s="14">
        <v>22.850000000000399</v>
      </c>
      <c r="BD177" s="14" t="str">
        <f>IFERROR(VLOOKUP(BC177,'CRUCE OPORTUNIDADES'!$C$10:$D$113,2,FALSE),"")</f>
        <v/>
      </c>
      <c r="BE177" s="14">
        <v>23.850000000000399</v>
      </c>
      <c r="BF177" s="14" t="str">
        <f>IFERROR(VLOOKUP(BE177,'CRUCE OPORTUNIDADES'!$C$10:$D$113,2,FALSE),"")</f>
        <v/>
      </c>
      <c r="BG177" s="14">
        <v>24.850000000000499</v>
      </c>
      <c r="BH177" s="14" t="str">
        <f>IFERROR(VLOOKUP(BG177,'CRUCE OPORTUNIDADES'!$C$10:$D$113,2,FALSE),"")</f>
        <v/>
      </c>
      <c r="BI177" s="14">
        <v>25.850000000000499</v>
      </c>
      <c r="BJ177" s="14" t="str">
        <f>IFERROR(VLOOKUP(BI177,'CRUCE OPORTUNIDADES'!$C$10:$D$113,2,FALSE),"")</f>
        <v/>
      </c>
    </row>
    <row r="178" spans="13:62" x14ac:dyDescent="0.3">
      <c r="N178" s="14" t="str">
        <f>IF(N179&lt;&gt;""," -O","")</f>
        <v/>
      </c>
      <c r="P178" s="14" t="str">
        <f>IF(P179&lt;&gt;""," -O","")</f>
        <v/>
      </c>
      <c r="R178" s="14" t="str">
        <f>IF(R179&lt;&gt;""," -O","")</f>
        <v/>
      </c>
      <c r="T178" s="14" t="str">
        <f>IF(T179&lt;&gt;""," -O","")</f>
        <v/>
      </c>
      <c r="V178" s="14" t="str">
        <f>IF(V179&lt;&gt;""," -O","")</f>
        <v/>
      </c>
      <c r="X178" s="14" t="str">
        <f>IF(X179&lt;&gt;""," -O","")</f>
        <v/>
      </c>
      <c r="Z178" s="14" t="str">
        <f>IF(Z179&lt;&gt;""," -O","")</f>
        <v/>
      </c>
      <c r="AB178" s="14" t="str">
        <f>IF(AB179&lt;&gt;""," -O","")</f>
        <v/>
      </c>
      <c r="AD178" s="14" t="str">
        <f>IF(AD179&lt;&gt;""," -O","")</f>
        <v/>
      </c>
      <c r="AF178" s="14" t="str">
        <f>IF(AF179&lt;&gt;""," -O","")</f>
        <v/>
      </c>
      <c r="AH178" s="14" t="str">
        <f>IF(AH179&lt;&gt;""," -O","")</f>
        <v/>
      </c>
      <c r="AJ178" s="14" t="str">
        <f>IF(AJ179&lt;&gt;""," -O","")</f>
        <v/>
      </c>
      <c r="AL178" s="14" t="str">
        <f>IF(AL179&lt;&gt;""," -O","")</f>
        <v/>
      </c>
      <c r="AN178" s="14" t="str">
        <f>IF(AN179&lt;&gt;""," -O","")</f>
        <v/>
      </c>
      <c r="AP178" s="14" t="str">
        <f>IF(AP179&lt;&gt;""," -O","")</f>
        <v/>
      </c>
      <c r="AR178" s="14" t="str">
        <f>IF(AR179&lt;&gt;""," -O","")</f>
        <v/>
      </c>
      <c r="AT178" s="14" t="str">
        <f>IF(AT179&lt;&gt;""," -O","")</f>
        <v/>
      </c>
      <c r="AV178" s="14" t="str">
        <f>IF(AV179&lt;&gt;""," -O","")</f>
        <v/>
      </c>
      <c r="AX178" s="14" t="str">
        <f>IF(AX179&lt;&gt;""," -O","")</f>
        <v/>
      </c>
      <c r="AZ178" s="14" t="str">
        <f>IF(AZ179&lt;&gt;""," -O","")</f>
        <v/>
      </c>
      <c r="BB178" s="14" t="str">
        <f>IF(BB179&lt;&gt;""," -O","")</f>
        <v/>
      </c>
      <c r="BD178" s="14" t="str">
        <f>IF(BD179&lt;&gt;""," -O","")</f>
        <v/>
      </c>
      <c r="BF178" s="14" t="str">
        <f>IF(BF179&lt;&gt;""," -O","")</f>
        <v/>
      </c>
      <c r="BH178" s="14" t="str">
        <f>IF(BH179&lt;&gt;""," -O","")</f>
        <v/>
      </c>
      <c r="BJ178" s="14" t="str">
        <f>IF(BJ179&lt;&gt;""," -O","")</f>
        <v/>
      </c>
    </row>
    <row r="179" spans="13:62" x14ac:dyDescent="0.3">
      <c r="M179" s="14">
        <v>1.86</v>
      </c>
      <c r="N179" s="14" t="str">
        <f>IFERROR(VLOOKUP(M179,'CRUCE OPORTUNIDADES'!$C$10:$D$113,2,FALSE),"")</f>
        <v/>
      </c>
      <c r="O179" s="14">
        <v>2.8600000000000199</v>
      </c>
      <c r="P179" s="14" t="str">
        <f>IFERROR(VLOOKUP(O179,'CRUCE OPORTUNIDADES'!$C$10:$D$113,2,FALSE),"")</f>
        <v/>
      </c>
      <c r="Q179" s="14">
        <v>3.8600000000000398</v>
      </c>
      <c r="R179" s="14" t="str">
        <f>IFERROR(VLOOKUP(Q179,'CRUCE OPORTUNIDADES'!$C$10:$D$113,2,FALSE),"")</f>
        <v/>
      </c>
      <c r="S179" s="14">
        <v>4.8600000000000598</v>
      </c>
      <c r="T179" s="14" t="str">
        <f>IFERROR(VLOOKUP(S179,'CRUCE OPORTUNIDADES'!$C$10:$D$113,2,FALSE),"")</f>
        <v/>
      </c>
      <c r="U179" s="14">
        <v>5.8600000000000803</v>
      </c>
      <c r="V179" s="14" t="str">
        <f>IFERROR(VLOOKUP(U179,'CRUCE OPORTUNIDADES'!$C$10:$D$113,2,FALSE),"")</f>
        <v/>
      </c>
      <c r="W179" s="14">
        <v>6.8600000000000998</v>
      </c>
      <c r="X179" s="14" t="str">
        <f>IFERROR(VLOOKUP(W179,'CRUCE OPORTUNIDADES'!$C$10:$D$113,2,FALSE),"")</f>
        <v/>
      </c>
      <c r="Y179" s="14">
        <v>7.8600000000001202</v>
      </c>
      <c r="Z179" s="14" t="str">
        <f>IFERROR(VLOOKUP(Y179,'CRUCE OPORTUNIDADES'!$C$10:$D$113,2,FALSE),"")</f>
        <v/>
      </c>
      <c r="AA179" s="14">
        <v>8.8600000000001398</v>
      </c>
      <c r="AB179" s="14" t="str">
        <f>IFERROR(VLOOKUP(AA179,'CRUCE OPORTUNIDADES'!$C$10:$D$113,2,FALSE),"")</f>
        <v/>
      </c>
      <c r="AC179" s="14">
        <v>9.8600000000001593</v>
      </c>
      <c r="AD179" s="14" t="str">
        <f>IFERROR(VLOOKUP(AC179,'CRUCE OPORTUNIDADES'!$C$10:$D$113,2,FALSE),"")</f>
        <v/>
      </c>
      <c r="AE179" s="14">
        <v>10.8600000000002</v>
      </c>
      <c r="AF179" s="14" t="str">
        <f>IFERROR(VLOOKUP(AE179,'CRUCE OPORTUNIDADES'!$C$10:$D$113,2,FALSE),"")</f>
        <v/>
      </c>
      <c r="AG179" s="14">
        <v>11.8600000000002</v>
      </c>
      <c r="AH179" s="14" t="str">
        <f>IFERROR(VLOOKUP(AG179,'CRUCE OPORTUNIDADES'!$C$10:$D$113,2,FALSE),"")</f>
        <v/>
      </c>
      <c r="AI179" s="14">
        <v>12.8600000000002</v>
      </c>
      <c r="AJ179" s="14" t="str">
        <f>IFERROR(VLOOKUP(AI179,'CRUCE OPORTUNIDADES'!$C$10:$D$113,2,FALSE),"")</f>
        <v/>
      </c>
      <c r="AK179" s="14">
        <v>13.8600000000002</v>
      </c>
      <c r="AL179" s="14" t="str">
        <f>IFERROR(VLOOKUP(AK179,'CRUCE OPORTUNIDADES'!$C$10:$D$113,2,FALSE),"")</f>
        <v/>
      </c>
      <c r="AM179" s="14">
        <v>14.8600000000003</v>
      </c>
      <c r="AN179" s="14" t="str">
        <f>IFERROR(VLOOKUP(AM179,'CRUCE OPORTUNIDADES'!$C$10:$D$113,2,FALSE),"")</f>
        <v/>
      </c>
      <c r="AO179" s="14">
        <v>15.8600000000003</v>
      </c>
      <c r="AP179" s="14" t="str">
        <f>IFERROR(VLOOKUP(AO179,'CRUCE OPORTUNIDADES'!$C$10:$D$113,2,FALSE),"")</f>
        <v/>
      </c>
      <c r="AQ179" s="14">
        <v>16.860000000000301</v>
      </c>
      <c r="AR179" s="14" t="str">
        <f>IFERROR(VLOOKUP(AQ179,'CRUCE OPORTUNIDADES'!$C$10:$D$113,2,FALSE),"")</f>
        <v/>
      </c>
      <c r="AS179" s="14">
        <v>17.860000000000301</v>
      </c>
      <c r="AT179" s="14" t="str">
        <f>IFERROR(VLOOKUP(AS179,'CRUCE OPORTUNIDADES'!$C$10:$D$113,2,FALSE),"")</f>
        <v/>
      </c>
      <c r="AU179" s="14">
        <v>18.860000000000301</v>
      </c>
      <c r="AV179" s="14" t="str">
        <f>IFERROR(VLOOKUP(AU179,'CRUCE OPORTUNIDADES'!$C$10:$D$113,2,FALSE),"")</f>
        <v/>
      </c>
      <c r="AW179" s="14">
        <v>19.860000000000401</v>
      </c>
      <c r="AX179" s="14" t="str">
        <f>IFERROR(VLOOKUP(AW179,'CRUCE OPORTUNIDADES'!$C$10:$D$113,2,FALSE),"")</f>
        <v/>
      </c>
      <c r="AY179" s="14">
        <v>20.860000000000401</v>
      </c>
      <c r="AZ179" s="14" t="str">
        <f>IFERROR(VLOOKUP(AY179,'CRUCE OPORTUNIDADES'!$C$10:$D$113,2,FALSE),"")</f>
        <v/>
      </c>
      <c r="BA179" s="14">
        <v>21.860000000000401</v>
      </c>
      <c r="BB179" s="14" t="str">
        <f>IFERROR(VLOOKUP(BA179,'CRUCE OPORTUNIDADES'!$C$10:$D$113,2,FALSE),"")</f>
        <v/>
      </c>
      <c r="BC179" s="14">
        <v>22.860000000000401</v>
      </c>
      <c r="BD179" s="14" t="str">
        <f>IFERROR(VLOOKUP(BC179,'CRUCE OPORTUNIDADES'!$C$10:$D$113,2,FALSE),"")</f>
        <v/>
      </c>
      <c r="BE179" s="14">
        <v>23.860000000000401</v>
      </c>
      <c r="BF179" s="14" t="str">
        <f>IFERROR(VLOOKUP(BE179,'CRUCE OPORTUNIDADES'!$C$10:$D$113,2,FALSE),"")</f>
        <v/>
      </c>
      <c r="BG179" s="14">
        <v>24.8600000000005</v>
      </c>
      <c r="BH179" s="14" t="str">
        <f>IFERROR(VLOOKUP(BG179,'CRUCE OPORTUNIDADES'!$C$10:$D$113,2,FALSE),"")</f>
        <v/>
      </c>
      <c r="BI179" s="14">
        <v>25.8600000000005</v>
      </c>
      <c r="BJ179" s="14" t="str">
        <f>IFERROR(VLOOKUP(BI179,'CRUCE OPORTUNIDADES'!$C$10:$D$113,2,FALSE),"")</f>
        <v/>
      </c>
    </row>
    <row r="180" spans="13:62" x14ac:dyDescent="0.3">
      <c r="N180" s="14" t="str">
        <f>IF(N181&lt;&gt;""," -O","")</f>
        <v/>
      </c>
      <c r="P180" s="14" t="str">
        <f>IF(P181&lt;&gt;""," -O","")</f>
        <v/>
      </c>
      <c r="R180" s="14" t="str">
        <f>IF(R181&lt;&gt;""," -O","")</f>
        <v/>
      </c>
      <c r="T180" s="14" t="str">
        <f>IF(T181&lt;&gt;""," -O","")</f>
        <v/>
      </c>
      <c r="V180" s="14" t="str">
        <f>IF(V181&lt;&gt;""," -O","")</f>
        <v/>
      </c>
      <c r="X180" s="14" t="str">
        <f>IF(X181&lt;&gt;""," -O","")</f>
        <v/>
      </c>
      <c r="Z180" s="14" t="str">
        <f>IF(Z181&lt;&gt;""," -O","")</f>
        <v/>
      </c>
      <c r="AB180" s="14" t="str">
        <f>IF(AB181&lt;&gt;""," -O","")</f>
        <v/>
      </c>
      <c r="AD180" s="14" t="str">
        <f>IF(AD181&lt;&gt;""," -O","")</f>
        <v/>
      </c>
      <c r="AF180" s="14" t="str">
        <f>IF(AF181&lt;&gt;""," -O","")</f>
        <v/>
      </c>
      <c r="AH180" s="14" t="str">
        <f>IF(AH181&lt;&gt;""," -O","")</f>
        <v/>
      </c>
      <c r="AJ180" s="14" t="str">
        <f>IF(AJ181&lt;&gt;""," -O","")</f>
        <v/>
      </c>
      <c r="AL180" s="14" t="str">
        <f>IF(AL181&lt;&gt;""," -O","")</f>
        <v/>
      </c>
      <c r="AN180" s="14" t="str">
        <f>IF(AN181&lt;&gt;""," -O","")</f>
        <v/>
      </c>
      <c r="AP180" s="14" t="str">
        <f>IF(AP181&lt;&gt;""," -O","")</f>
        <v/>
      </c>
      <c r="AR180" s="14" t="str">
        <f>IF(AR181&lt;&gt;""," -O","")</f>
        <v/>
      </c>
      <c r="AT180" s="14" t="str">
        <f>IF(AT181&lt;&gt;""," -O","")</f>
        <v/>
      </c>
      <c r="AV180" s="14" t="str">
        <f>IF(AV181&lt;&gt;""," -O","")</f>
        <v/>
      </c>
      <c r="AX180" s="14" t="str">
        <f>IF(AX181&lt;&gt;""," -O","")</f>
        <v/>
      </c>
      <c r="AZ180" s="14" t="str">
        <f>IF(AZ181&lt;&gt;""," -O","")</f>
        <v/>
      </c>
      <c r="BB180" s="14" t="str">
        <f>IF(BB181&lt;&gt;""," -O","")</f>
        <v/>
      </c>
      <c r="BD180" s="14" t="str">
        <f>IF(BD181&lt;&gt;""," -O","")</f>
        <v/>
      </c>
      <c r="BF180" s="14" t="str">
        <f>IF(BF181&lt;&gt;""," -O","")</f>
        <v/>
      </c>
      <c r="BH180" s="14" t="str">
        <f>IF(BH181&lt;&gt;""," -O","")</f>
        <v/>
      </c>
      <c r="BJ180" s="14" t="str">
        <f>IF(BJ181&lt;&gt;""," -O","")</f>
        <v/>
      </c>
    </row>
    <row r="181" spans="13:62" x14ac:dyDescent="0.3">
      <c r="M181" s="14">
        <v>1.87</v>
      </c>
      <c r="N181" s="14" t="str">
        <f>IFERROR(VLOOKUP(M181,'CRUCE OPORTUNIDADES'!$C$10:$D$113,2,FALSE),"")</f>
        <v/>
      </c>
      <c r="O181" s="14">
        <v>2.8700000000000201</v>
      </c>
      <c r="P181" s="14" t="str">
        <f>IFERROR(VLOOKUP(O181,'CRUCE OPORTUNIDADES'!$C$10:$D$113,2,FALSE),"")</f>
        <v/>
      </c>
      <c r="Q181" s="14">
        <v>3.8700000000000401</v>
      </c>
      <c r="R181" s="14" t="str">
        <f>IFERROR(VLOOKUP(Q181,'CRUCE OPORTUNIDADES'!$C$10:$D$113,2,FALSE),"")</f>
        <v/>
      </c>
      <c r="S181" s="14">
        <v>4.8700000000000596</v>
      </c>
      <c r="T181" s="14" t="str">
        <f>IFERROR(VLOOKUP(S181,'CRUCE OPORTUNIDADES'!$C$10:$D$113,2,FALSE),"")</f>
        <v/>
      </c>
      <c r="U181" s="14">
        <v>5.87000000000008</v>
      </c>
      <c r="V181" s="14" t="str">
        <f>IFERROR(VLOOKUP(U181,'CRUCE OPORTUNIDADES'!$C$10:$D$113,2,FALSE),"")</f>
        <v/>
      </c>
      <c r="W181" s="14">
        <v>6.8700000000000996</v>
      </c>
      <c r="X181" s="14" t="str">
        <f>IFERROR(VLOOKUP(W181,'CRUCE OPORTUNIDADES'!$C$10:$D$113,2,FALSE),"")</f>
        <v/>
      </c>
      <c r="Y181" s="14">
        <v>7.87000000000012</v>
      </c>
      <c r="Z181" s="14" t="str">
        <f>IFERROR(VLOOKUP(Y181,'CRUCE OPORTUNIDADES'!$C$10:$D$113,2,FALSE),"")</f>
        <v/>
      </c>
      <c r="AA181" s="14">
        <v>8.8700000000001396</v>
      </c>
      <c r="AB181" s="14" t="str">
        <f>IFERROR(VLOOKUP(AA181,'CRUCE OPORTUNIDADES'!$C$10:$D$113,2,FALSE),"")</f>
        <v/>
      </c>
      <c r="AC181" s="14">
        <v>9.8700000000001609</v>
      </c>
      <c r="AD181" s="14" t="str">
        <f>IFERROR(VLOOKUP(AC181,'CRUCE OPORTUNIDADES'!$C$10:$D$113,2,FALSE),"")</f>
        <v/>
      </c>
      <c r="AE181" s="14">
        <v>10.8700000000002</v>
      </c>
      <c r="AF181" s="14" t="str">
        <f>IFERROR(VLOOKUP(AE181,'CRUCE OPORTUNIDADES'!$C$10:$D$113,2,FALSE),"")</f>
        <v/>
      </c>
      <c r="AG181" s="14">
        <v>11.8700000000002</v>
      </c>
      <c r="AH181" s="14" t="str">
        <f>IFERROR(VLOOKUP(AG181,'CRUCE OPORTUNIDADES'!$C$10:$D$113,2,FALSE),"")</f>
        <v/>
      </c>
      <c r="AI181" s="14">
        <v>12.8700000000002</v>
      </c>
      <c r="AJ181" s="14" t="str">
        <f>IFERROR(VLOOKUP(AI181,'CRUCE OPORTUNIDADES'!$C$10:$D$113,2,FALSE),"")</f>
        <v/>
      </c>
      <c r="AK181" s="14">
        <v>13.8700000000002</v>
      </c>
      <c r="AL181" s="14" t="str">
        <f>IFERROR(VLOOKUP(AK181,'CRUCE OPORTUNIDADES'!$C$10:$D$113,2,FALSE),"")</f>
        <v/>
      </c>
      <c r="AM181" s="14">
        <v>14.870000000000299</v>
      </c>
      <c r="AN181" s="14" t="str">
        <f>IFERROR(VLOOKUP(AM181,'CRUCE OPORTUNIDADES'!$C$10:$D$113,2,FALSE),"")</f>
        <v/>
      </c>
      <c r="AO181" s="14">
        <v>15.870000000000299</v>
      </c>
      <c r="AP181" s="14" t="str">
        <f>IFERROR(VLOOKUP(AO181,'CRUCE OPORTUNIDADES'!$C$10:$D$113,2,FALSE),"")</f>
        <v/>
      </c>
      <c r="AQ181" s="14">
        <v>16.870000000000299</v>
      </c>
      <c r="AR181" s="14" t="str">
        <f>IFERROR(VLOOKUP(AQ181,'CRUCE OPORTUNIDADES'!$C$10:$D$113,2,FALSE),"")</f>
        <v/>
      </c>
      <c r="AS181" s="14">
        <v>17.870000000000299</v>
      </c>
      <c r="AT181" s="14" t="str">
        <f>IFERROR(VLOOKUP(AS181,'CRUCE OPORTUNIDADES'!$C$10:$D$113,2,FALSE),"")</f>
        <v/>
      </c>
      <c r="AU181" s="14">
        <v>18.870000000000299</v>
      </c>
      <c r="AV181" s="14" t="str">
        <f>IFERROR(VLOOKUP(AU181,'CRUCE OPORTUNIDADES'!$C$10:$D$113,2,FALSE),"")</f>
        <v/>
      </c>
      <c r="AW181" s="14">
        <v>19.870000000000399</v>
      </c>
      <c r="AX181" s="14" t="str">
        <f>IFERROR(VLOOKUP(AW181,'CRUCE OPORTUNIDADES'!$C$10:$D$113,2,FALSE),"")</f>
        <v/>
      </c>
      <c r="AY181" s="14">
        <v>20.870000000000399</v>
      </c>
      <c r="AZ181" s="14" t="str">
        <f>IFERROR(VLOOKUP(AY181,'CRUCE OPORTUNIDADES'!$C$10:$D$113,2,FALSE),"")</f>
        <v/>
      </c>
      <c r="BA181" s="14">
        <v>21.870000000000399</v>
      </c>
      <c r="BB181" s="14" t="str">
        <f>IFERROR(VLOOKUP(BA181,'CRUCE OPORTUNIDADES'!$C$10:$D$113,2,FALSE),"")</f>
        <v/>
      </c>
      <c r="BC181" s="14">
        <v>22.870000000000399</v>
      </c>
      <c r="BD181" s="14" t="str">
        <f>IFERROR(VLOOKUP(BC181,'CRUCE OPORTUNIDADES'!$C$10:$D$113,2,FALSE),"")</f>
        <v/>
      </c>
      <c r="BE181" s="14">
        <v>23.870000000000399</v>
      </c>
      <c r="BF181" s="14" t="str">
        <f>IFERROR(VLOOKUP(BE181,'CRUCE OPORTUNIDADES'!$C$10:$D$113,2,FALSE),"")</f>
        <v/>
      </c>
      <c r="BG181" s="14">
        <v>24.870000000000498</v>
      </c>
      <c r="BH181" s="14" t="str">
        <f>IFERROR(VLOOKUP(BG181,'CRUCE OPORTUNIDADES'!$C$10:$D$113,2,FALSE),"")</f>
        <v/>
      </c>
      <c r="BI181" s="14">
        <v>25.870000000000498</v>
      </c>
      <c r="BJ181" s="14" t="str">
        <f>IFERROR(VLOOKUP(BI181,'CRUCE OPORTUNIDADES'!$C$10:$D$113,2,FALSE),"")</f>
        <v/>
      </c>
    </row>
    <row r="182" spans="13:62" x14ac:dyDescent="0.3">
      <c r="N182" s="14" t="str">
        <f>IF(N183&lt;&gt;""," -O","")</f>
        <v/>
      </c>
      <c r="P182" s="14" t="str">
        <f>IF(P183&lt;&gt;""," -O","")</f>
        <v/>
      </c>
      <c r="R182" s="14" t="str">
        <f>IF(R183&lt;&gt;""," -O","")</f>
        <v/>
      </c>
      <c r="T182" s="14" t="str">
        <f>IF(T183&lt;&gt;""," -O","")</f>
        <v/>
      </c>
      <c r="V182" s="14" t="str">
        <f>IF(V183&lt;&gt;""," -O","")</f>
        <v/>
      </c>
      <c r="X182" s="14" t="str">
        <f>IF(X183&lt;&gt;""," -O","")</f>
        <v/>
      </c>
      <c r="Z182" s="14" t="str">
        <f>IF(Z183&lt;&gt;""," -O","")</f>
        <v/>
      </c>
      <c r="AB182" s="14" t="str">
        <f>IF(AB183&lt;&gt;""," -O","")</f>
        <v/>
      </c>
      <c r="AD182" s="14" t="str">
        <f>IF(AD183&lt;&gt;""," -O","")</f>
        <v/>
      </c>
      <c r="AF182" s="14" t="str">
        <f>IF(AF183&lt;&gt;""," -O","")</f>
        <v/>
      </c>
      <c r="AH182" s="14" t="str">
        <f>IF(AH183&lt;&gt;""," -O","")</f>
        <v/>
      </c>
      <c r="AJ182" s="14" t="str">
        <f>IF(AJ183&lt;&gt;""," -O","")</f>
        <v/>
      </c>
      <c r="AL182" s="14" t="str">
        <f>IF(AL183&lt;&gt;""," -O","")</f>
        <v/>
      </c>
      <c r="AN182" s="14" t="str">
        <f>IF(AN183&lt;&gt;""," -O","")</f>
        <v/>
      </c>
      <c r="AP182" s="14" t="str">
        <f>IF(AP183&lt;&gt;""," -O","")</f>
        <v/>
      </c>
      <c r="AR182" s="14" t="str">
        <f>IF(AR183&lt;&gt;""," -O","")</f>
        <v/>
      </c>
      <c r="AT182" s="14" t="str">
        <f>IF(AT183&lt;&gt;""," -O","")</f>
        <v/>
      </c>
      <c r="AV182" s="14" t="str">
        <f>IF(AV183&lt;&gt;""," -O","")</f>
        <v/>
      </c>
      <c r="AX182" s="14" t="str">
        <f>IF(AX183&lt;&gt;""," -O","")</f>
        <v/>
      </c>
      <c r="AZ182" s="14" t="str">
        <f>IF(AZ183&lt;&gt;""," -O","")</f>
        <v/>
      </c>
      <c r="BB182" s="14" t="str">
        <f>IF(BB183&lt;&gt;""," -O","")</f>
        <v/>
      </c>
      <c r="BD182" s="14" t="str">
        <f>IF(BD183&lt;&gt;""," -O","")</f>
        <v/>
      </c>
      <c r="BF182" s="14" t="str">
        <f>IF(BF183&lt;&gt;""," -O","")</f>
        <v/>
      </c>
      <c r="BH182" s="14" t="str">
        <f>IF(BH183&lt;&gt;""," -O","")</f>
        <v/>
      </c>
      <c r="BJ182" s="14" t="str">
        <f>IF(BJ183&lt;&gt;""," -O","")</f>
        <v/>
      </c>
    </row>
    <row r="183" spans="13:62" x14ac:dyDescent="0.3">
      <c r="M183" s="14">
        <v>1.88</v>
      </c>
      <c r="N183" s="14" t="str">
        <f>IFERROR(VLOOKUP(M183,'CRUCE OPORTUNIDADES'!$C$10:$D$113,2,FALSE),"")</f>
        <v/>
      </c>
      <c r="O183" s="14">
        <v>2.8800000000000199</v>
      </c>
      <c r="P183" s="14" t="str">
        <f>IFERROR(VLOOKUP(O183,'CRUCE OPORTUNIDADES'!$C$10:$D$113,2,FALSE),"")</f>
        <v/>
      </c>
      <c r="Q183" s="14">
        <v>3.8800000000000399</v>
      </c>
      <c r="R183" s="14" t="str">
        <f>IFERROR(VLOOKUP(Q183,'CRUCE OPORTUNIDADES'!$C$10:$D$113,2,FALSE),"")</f>
        <v/>
      </c>
      <c r="S183" s="14">
        <v>4.8800000000000603</v>
      </c>
      <c r="T183" s="14" t="str">
        <f>IFERROR(VLOOKUP(S183,'CRUCE OPORTUNIDADES'!$C$10:$D$113,2,FALSE),"")</f>
        <v/>
      </c>
      <c r="U183" s="14">
        <v>5.8800000000000798</v>
      </c>
      <c r="V183" s="14" t="str">
        <f>IFERROR(VLOOKUP(U183,'CRUCE OPORTUNIDADES'!$C$10:$D$113,2,FALSE),"")</f>
        <v/>
      </c>
      <c r="W183" s="14">
        <v>6.8800000000001003</v>
      </c>
      <c r="X183" s="14" t="str">
        <f>IFERROR(VLOOKUP(W183,'CRUCE OPORTUNIDADES'!$C$10:$D$113,2,FALSE),"")</f>
        <v/>
      </c>
      <c r="Y183" s="14">
        <v>7.8800000000001198</v>
      </c>
      <c r="Z183" s="14" t="str">
        <f>IFERROR(VLOOKUP(Y183,'CRUCE OPORTUNIDADES'!$C$10:$D$113,2,FALSE),"")</f>
        <v/>
      </c>
      <c r="AA183" s="14">
        <v>8.8800000000001393</v>
      </c>
      <c r="AB183" s="14" t="str">
        <f>IFERROR(VLOOKUP(AA183,'CRUCE OPORTUNIDADES'!$C$10:$D$113,2,FALSE),"")</f>
        <v/>
      </c>
      <c r="AC183" s="14">
        <v>9.8800000000001607</v>
      </c>
      <c r="AD183" s="14" t="str">
        <f>IFERROR(VLOOKUP(AC183,'CRUCE OPORTUNIDADES'!$C$10:$D$113,2,FALSE),"")</f>
        <v/>
      </c>
      <c r="AE183" s="14">
        <v>10.8800000000002</v>
      </c>
      <c r="AF183" s="14" t="str">
        <f>IFERROR(VLOOKUP(AE183,'CRUCE OPORTUNIDADES'!$C$10:$D$113,2,FALSE),"")</f>
        <v/>
      </c>
      <c r="AG183" s="14">
        <v>11.8800000000002</v>
      </c>
      <c r="AH183" s="14" t="str">
        <f>IFERROR(VLOOKUP(AG183,'CRUCE OPORTUNIDADES'!$C$10:$D$113,2,FALSE),"")</f>
        <v/>
      </c>
      <c r="AI183" s="14">
        <v>12.8800000000002</v>
      </c>
      <c r="AJ183" s="14" t="str">
        <f>IFERROR(VLOOKUP(AI183,'CRUCE OPORTUNIDADES'!$C$10:$D$113,2,FALSE),"")</f>
        <v/>
      </c>
      <c r="AK183" s="14">
        <v>13.8800000000002</v>
      </c>
      <c r="AL183" s="14" t="str">
        <f>IFERROR(VLOOKUP(AK183,'CRUCE OPORTUNIDADES'!$C$10:$D$113,2,FALSE),"")</f>
        <v/>
      </c>
      <c r="AM183" s="14">
        <v>14.880000000000299</v>
      </c>
      <c r="AN183" s="14" t="str">
        <f>IFERROR(VLOOKUP(AM183,'CRUCE OPORTUNIDADES'!$C$10:$D$113,2,FALSE),"")</f>
        <v/>
      </c>
      <c r="AO183" s="14">
        <v>15.880000000000299</v>
      </c>
      <c r="AP183" s="14" t="str">
        <f>IFERROR(VLOOKUP(AO183,'CRUCE OPORTUNIDADES'!$C$10:$D$113,2,FALSE),"")</f>
        <v/>
      </c>
      <c r="AQ183" s="14">
        <v>16.880000000000301</v>
      </c>
      <c r="AR183" s="14" t="str">
        <f>IFERROR(VLOOKUP(AQ183,'CRUCE OPORTUNIDADES'!$C$10:$D$113,2,FALSE),"")</f>
        <v/>
      </c>
      <c r="AS183" s="14">
        <v>17.880000000000301</v>
      </c>
      <c r="AT183" s="14" t="str">
        <f>IFERROR(VLOOKUP(AS183,'CRUCE OPORTUNIDADES'!$C$10:$D$113,2,FALSE),"")</f>
        <v/>
      </c>
      <c r="AU183" s="14">
        <v>18.880000000000301</v>
      </c>
      <c r="AV183" s="14" t="str">
        <f>IFERROR(VLOOKUP(AU183,'CRUCE OPORTUNIDADES'!$C$10:$D$113,2,FALSE),"")</f>
        <v/>
      </c>
      <c r="AW183" s="14">
        <v>19.8800000000004</v>
      </c>
      <c r="AX183" s="14" t="str">
        <f>IFERROR(VLOOKUP(AW183,'CRUCE OPORTUNIDADES'!$C$10:$D$113,2,FALSE),"")</f>
        <v/>
      </c>
      <c r="AY183" s="14">
        <v>20.8800000000004</v>
      </c>
      <c r="AZ183" s="14" t="str">
        <f>IFERROR(VLOOKUP(AY183,'CRUCE OPORTUNIDADES'!$C$10:$D$113,2,FALSE),"")</f>
        <v/>
      </c>
      <c r="BA183" s="14">
        <v>21.8800000000004</v>
      </c>
      <c r="BB183" s="14" t="str">
        <f>IFERROR(VLOOKUP(BA183,'CRUCE OPORTUNIDADES'!$C$10:$D$113,2,FALSE),"")</f>
        <v/>
      </c>
      <c r="BC183" s="14">
        <v>22.8800000000004</v>
      </c>
      <c r="BD183" s="14" t="str">
        <f>IFERROR(VLOOKUP(BC183,'CRUCE OPORTUNIDADES'!$C$10:$D$113,2,FALSE),"")</f>
        <v/>
      </c>
      <c r="BE183" s="14">
        <v>23.8800000000004</v>
      </c>
      <c r="BF183" s="14" t="str">
        <f>IFERROR(VLOOKUP(BE183,'CRUCE OPORTUNIDADES'!$C$10:$D$113,2,FALSE),"")</f>
        <v/>
      </c>
      <c r="BG183" s="14">
        <v>24.8800000000005</v>
      </c>
      <c r="BH183" s="14" t="str">
        <f>IFERROR(VLOOKUP(BG183,'CRUCE OPORTUNIDADES'!$C$10:$D$113,2,FALSE),"")</f>
        <v/>
      </c>
      <c r="BI183" s="14">
        <v>25.8800000000005</v>
      </c>
      <c r="BJ183" s="14" t="str">
        <f>IFERROR(VLOOKUP(BI183,'CRUCE OPORTUNIDADES'!$C$10:$D$113,2,FALSE),"")</f>
        <v/>
      </c>
    </row>
    <row r="184" spans="13:62" x14ac:dyDescent="0.3">
      <c r="N184" s="14" t="str">
        <f>IF(N185&lt;&gt;""," -O","")</f>
        <v/>
      </c>
      <c r="P184" s="14" t="str">
        <f>IF(P185&lt;&gt;""," -O","")</f>
        <v/>
      </c>
      <c r="R184" s="14" t="str">
        <f>IF(R185&lt;&gt;""," -O","")</f>
        <v/>
      </c>
      <c r="T184" s="14" t="str">
        <f>IF(T185&lt;&gt;""," -O","")</f>
        <v/>
      </c>
      <c r="V184" s="14" t="str">
        <f>IF(V185&lt;&gt;""," -O","")</f>
        <v/>
      </c>
      <c r="X184" s="14" t="str">
        <f>IF(X185&lt;&gt;""," -O","")</f>
        <v/>
      </c>
      <c r="Z184" s="14" t="str">
        <f>IF(Z185&lt;&gt;""," -O","")</f>
        <v/>
      </c>
      <c r="AB184" s="14" t="str">
        <f>IF(AB185&lt;&gt;""," -O","")</f>
        <v/>
      </c>
      <c r="AD184" s="14" t="str">
        <f>IF(AD185&lt;&gt;""," -O","")</f>
        <v/>
      </c>
      <c r="AF184" s="14" t="str">
        <f>IF(AF185&lt;&gt;""," -O","")</f>
        <v/>
      </c>
      <c r="AH184" s="14" t="str">
        <f>IF(AH185&lt;&gt;""," -O","")</f>
        <v/>
      </c>
      <c r="AJ184" s="14" t="str">
        <f>IF(AJ185&lt;&gt;""," -O","")</f>
        <v/>
      </c>
      <c r="AL184" s="14" t="str">
        <f>IF(AL185&lt;&gt;""," -O","")</f>
        <v/>
      </c>
      <c r="AN184" s="14" t="str">
        <f>IF(AN185&lt;&gt;""," -O","")</f>
        <v/>
      </c>
      <c r="AP184" s="14" t="str">
        <f>IF(AP185&lt;&gt;""," -O","")</f>
        <v/>
      </c>
      <c r="AR184" s="14" t="str">
        <f>IF(AR185&lt;&gt;""," -O","")</f>
        <v/>
      </c>
      <c r="AT184" s="14" t="str">
        <f>IF(AT185&lt;&gt;""," -O","")</f>
        <v/>
      </c>
      <c r="AV184" s="14" t="str">
        <f>IF(AV185&lt;&gt;""," -O","")</f>
        <v/>
      </c>
      <c r="AX184" s="14" t="str">
        <f>IF(AX185&lt;&gt;""," -O","")</f>
        <v/>
      </c>
      <c r="AZ184" s="14" t="str">
        <f>IF(AZ185&lt;&gt;""," -O","")</f>
        <v/>
      </c>
      <c r="BB184" s="14" t="str">
        <f>IF(BB185&lt;&gt;""," -O","")</f>
        <v/>
      </c>
      <c r="BD184" s="14" t="str">
        <f>IF(BD185&lt;&gt;""," -O","")</f>
        <v/>
      </c>
      <c r="BF184" s="14" t="str">
        <f>IF(BF185&lt;&gt;""," -O","")</f>
        <v/>
      </c>
      <c r="BH184" s="14" t="str">
        <f>IF(BH185&lt;&gt;""," -O","")</f>
        <v/>
      </c>
      <c r="BJ184" s="14" t="str">
        <f>IF(BJ185&lt;&gt;""," -O","")</f>
        <v/>
      </c>
    </row>
    <row r="185" spans="13:62" x14ac:dyDescent="0.3">
      <c r="M185" s="14">
        <v>1.89</v>
      </c>
      <c r="N185" s="14" t="str">
        <f>IFERROR(VLOOKUP(M185,'CRUCE OPORTUNIDADES'!$C$10:$D$113,2,FALSE),"")</f>
        <v/>
      </c>
      <c r="O185" s="14">
        <v>2.8900000000000201</v>
      </c>
      <c r="P185" s="14" t="str">
        <f>IFERROR(VLOOKUP(O185,'CRUCE OPORTUNIDADES'!$C$10:$D$113,2,FALSE),"")</f>
        <v/>
      </c>
      <c r="Q185" s="14">
        <v>3.8900000000000401</v>
      </c>
      <c r="R185" s="14" t="str">
        <f>IFERROR(VLOOKUP(Q185,'CRUCE OPORTUNIDADES'!$C$10:$D$113,2,FALSE),"")</f>
        <v/>
      </c>
      <c r="S185" s="14">
        <v>4.8900000000000601</v>
      </c>
      <c r="T185" s="14" t="str">
        <f>IFERROR(VLOOKUP(S185,'CRUCE OPORTUNIDADES'!$C$10:$D$113,2,FALSE),"")</f>
        <v/>
      </c>
      <c r="U185" s="14">
        <v>5.8900000000000796</v>
      </c>
      <c r="V185" s="14" t="str">
        <f>IFERROR(VLOOKUP(U185,'CRUCE OPORTUNIDADES'!$C$10:$D$113,2,FALSE),"")</f>
        <v/>
      </c>
      <c r="W185" s="14">
        <v>6.8900000000001</v>
      </c>
      <c r="X185" s="14" t="str">
        <f>IFERROR(VLOOKUP(W185,'CRUCE OPORTUNIDADES'!$C$10:$D$113,2,FALSE),"")</f>
        <v/>
      </c>
      <c r="Y185" s="14">
        <v>7.8900000000001196</v>
      </c>
      <c r="Z185" s="14" t="str">
        <f>IFERROR(VLOOKUP(Y185,'CRUCE OPORTUNIDADES'!$C$10:$D$113,2,FALSE),"")</f>
        <v/>
      </c>
      <c r="AA185" s="14">
        <v>8.8900000000001391</v>
      </c>
      <c r="AB185" s="14" t="str">
        <f>IFERROR(VLOOKUP(AA185,'CRUCE OPORTUNIDADES'!$C$10:$D$113,2,FALSE),"")</f>
        <v/>
      </c>
      <c r="AC185" s="14">
        <v>9.8900000000001604</v>
      </c>
      <c r="AD185" s="14" t="str">
        <f>IFERROR(VLOOKUP(AC185,'CRUCE OPORTUNIDADES'!$C$10:$D$113,2,FALSE),"")</f>
        <v/>
      </c>
      <c r="AE185" s="14">
        <v>10.8900000000002</v>
      </c>
      <c r="AF185" s="14" t="str">
        <f>IFERROR(VLOOKUP(AE185,'CRUCE OPORTUNIDADES'!$C$10:$D$113,2,FALSE),"")</f>
        <v/>
      </c>
      <c r="AG185" s="14">
        <v>11.8900000000002</v>
      </c>
      <c r="AH185" s="14" t="str">
        <f>IFERROR(VLOOKUP(AG185,'CRUCE OPORTUNIDADES'!$C$10:$D$113,2,FALSE),"")</f>
        <v/>
      </c>
      <c r="AI185" s="14">
        <v>12.8900000000002</v>
      </c>
      <c r="AJ185" s="14" t="str">
        <f>IFERROR(VLOOKUP(AI185,'CRUCE OPORTUNIDADES'!$C$10:$D$113,2,FALSE),"")</f>
        <v/>
      </c>
      <c r="AK185" s="14">
        <v>13.8900000000002</v>
      </c>
      <c r="AL185" s="14" t="str">
        <f>IFERROR(VLOOKUP(AK185,'CRUCE OPORTUNIDADES'!$C$10:$D$113,2,FALSE),"")</f>
        <v/>
      </c>
      <c r="AM185" s="14">
        <v>14.890000000000301</v>
      </c>
      <c r="AN185" s="14" t="str">
        <f>IFERROR(VLOOKUP(AM185,'CRUCE OPORTUNIDADES'!$C$10:$D$113,2,FALSE),"")</f>
        <v/>
      </c>
      <c r="AO185" s="14">
        <v>15.890000000000301</v>
      </c>
      <c r="AP185" s="14" t="str">
        <f>IFERROR(VLOOKUP(AO185,'CRUCE OPORTUNIDADES'!$C$10:$D$113,2,FALSE),"")</f>
        <v/>
      </c>
      <c r="AQ185" s="14">
        <v>16.890000000000299</v>
      </c>
      <c r="AR185" s="14" t="str">
        <f>IFERROR(VLOOKUP(AQ185,'CRUCE OPORTUNIDADES'!$C$10:$D$113,2,FALSE),"")</f>
        <v/>
      </c>
      <c r="AS185" s="14">
        <v>17.890000000000299</v>
      </c>
      <c r="AT185" s="14" t="str">
        <f>IFERROR(VLOOKUP(AS185,'CRUCE OPORTUNIDADES'!$C$10:$D$113,2,FALSE),"")</f>
        <v/>
      </c>
      <c r="AU185" s="14">
        <v>18.890000000000299</v>
      </c>
      <c r="AV185" s="14" t="str">
        <f>IFERROR(VLOOKUP(AU185,'CRUCE OPORTUNIDADES'!$C$10:$D$113,2,FALSE),"")</f>
        <v/>
      </c>
      <c r="AW185" s="14">
        <v>19.890000000000398</v>
      </c>
      <c r="AX185" s="14" t="str">
        <f>IFERROR(VLOOKUP(AW185,'CRUCE OPORTUNIDADES'!$C$10:$D$113,2,FALSE),"")</f>
        <v/>
      </c>
      <c r="AY185" s="14">
        <v>20.890000000000398</v>
      </c>
      <c r="AZ185" s="14" t="str">
        <f>IFERROR(VLOOKUP(AY185,'CRUCE OPORTUNIDADES'!$C$10:$D$113,2,FALSE),"")</f>
        <v/>
      </c>
      <c r="BA185" s="14">
        <v>21.890000000000398</v>
      </c>
      <c r="BB185" s="14" t="str">
        <f>IFERROR(VLOOKUP(BA185,'CRUCE OPORTUNIDADES'!$C$10:$D$113,2,FALSE),"")</f>
        <v/>
      </c>
      <c r="BC185" s="14">
        <v>22.890000000000398</v>
      </c>
      <c r="BD185" s="14" t="str">
        <f>IFERROR(VLOOKUP(BC185,'CRUCE OPORTUNIDADES'!$C$10:$D$113,2,FALSE),"")</f>
        <v/>
      </c>
      <c r="BE185" s="14">
        <v>23.890000000000398</v>
      </c>
      <c r="BF185" s="14" t="str">
        <f>IFERROR(VLOOKUP(BE185,'CRUCE OPORTUNIDADES'!$C$10:$D$113,2,FALSE),"")</f>
        <v/>
      </c>
      <c r="BG185" s="14">
        <v>24.890000000000502</v>
      </c>
      <c r="BH185" s="14" t="str">
        <f>IFERROR(VLOOKUP(BG185,'CRUCE OPORTUNIDADES'!$C$10:$D$113,2,FALSE),"")</f>
        <v/>
      </c>
      <c r="BI185" s="14">
        <v>25.890000000000502</v>
      </c>
      <c r="BJ185" s="14" t="str">
        <f>IFERROR(VLOOKUP(BI185,'CRUCE OPORTUNIDADES'!$C$10:$D$113,2,FALSE),"")</f>
        <v/>
      </c>
    </row>
    <row r="186" spans="13:62" x14ac:dyDescent="0.3">
      <c r="N186" s="14" t="str">
        <f>IF(N187&lt;&gt;""," -O","")</f>
        <v/>
      </c>
      <c r="P186" s="14" t="str">
        <f>IF(P187&lt;&gt;""," -O","")</f>
        <v/>
      </c>
      <c r="R186" s="14" t="str">
        <f>IF(R187&lt;&gt;""," -O","")</f>
        <v/>
      </c>
      <c r="T186" s="14" t="str">
        <f>IF(T187&lt;&gt;""," -O","")</f>
        <v/>
      </c>
      <c r="V186" s="14" t="str">
        <f>IF(V187&lt;&gt;""," -O","")</f>
        <v/>
      </c>
      <c r="X186" s="14" t="str">
        <f>IF(X187&lt;&gt;""," -O","")</f>
        <v/>
      </c>
      <c r="Z186" s="14" t="str">
        <f>IF(Z187&lt;&gt;""," -O","")</f>
        <v/>
      </c>
      <c r="AB186" s="14" t="str">
        <f>IF(AB187&lt;&gt;""," -O","")</f>
        <v/>
      </c>
      <c r="AD186" s="14" t="str">
        <f>IF(AD187&lt;&gt;""," -O","")</f>
        <v/>
      </c>
      <c r="AF186" s="14" t="str">
        <f>IF(AF187&lt;&gt;""," -O","")</f>
        <v/>
      </c>
      <c r="AH186" s="14" t="str">
        <f>IF(AH187&lt;&gt;""," -O","")</f>
        <v/>
      </c>
      <c r="AJ186" s="14" t="str">
        <f>IF(AJ187&lt;&gt;""," -O","")</f>
        <v/>
      </c>
      <c r="AL186" s="14" t="str">
        <f>IF(AL187&lt;&gt;""," -O","")</f>
        <v/>
      </c>
      <c r="AN186" s="14" t="str">
        <f>IF(AN187&lt;&gt;""," -O","")</f>
        <v/>
      </c>
      <c r="AP186" s="14" t="str">
        <f>IF(AP187&lt;&gt;""," -O","")</f>
        <v/>
      </c>
      <c r="AR186" s="14" t="str">
        <f>IF(AR187&lt;&gt;""," -O","")</f>
        <v/>
      </c>
      <c r="AT186" s="14" t="str">
        <f>IF(AT187&lt;&gt;""," -O","")</f>
        <v/>
      </c>
      <c r="AV186" s="14" t="str">
        <f>IF(AV187&lt;&gt;""," -O","")</f>
        <v/>
      </c>
      <c r="AX186" s="14" t="str">
        <f>IF(AX187&lt;&gt;""," -O","")</f>
        <v/>
      </c>
      <c r="AZ186" s="14" t="str">
        <f>IF(AZ187&lt;&gt;""," -O","")</f>
        <v/>
      </c>
      <c r="BB186" s="14" t="str">
        <f>IF(BB187&lt;&gt;""," -O","")</f>
        <v/>
      </c>
      <c r="BD186" s="14" t="str">
        <f>IF(BD187&lt;&gt;""," -O","")</f>
        <v/>
      </c>
      <c r="BF186" s="14" t="str">
        <f>IF(BF187&lt;&gt;""," -O","")</f>
        <v/>
      </c>
      <c r="BH186" s="14" t="str">
        <f>IF(BH187&lt;&gt;""," -O","")</f>
        <v/>
      </c>
      <c r="BJ186" s="14" t="str">
        <f>IF(BJ187&lt;&gt;""," -O","")</f>
        <v/>
      </c>
    </row>
    <row r="187" spans="13:62" x14ac:dyDescent="0.3">
      <c r="M187" s="14">
        <v>1.9</v>
      </c>
      <c r="N187" s="14" t="str">
        <f>IFERROR(VLOOKUP(M187,'CRUCE OPORTUNIDADES'!$C$10:$D$113,2,FALSE),"")</f>
        <v/>
      </c>
      <c r="O187" s="14">
        <v>2.9000000000000199</v>
      </c>
      <c r="P187" s="14" t="str">
        <f>IFERROR(VLOOKUP(O187,'CRUCE OPORTUNIDADES'!$C$10:$D$113,2,FALSE),"")</f>
        <v/>
      </c>
      <c r="Q187" s="14">
        <v>3.9000000000000399</v>
      </c>
      <c r="R187" s="14" t="str">
        <f>IFERROR(VLOOKUP(Q187,'CRUCE OPORTUNIDADES'!$C$10:$D$113,2,FALSE),"")</f>
        <v/>
      </c>
      <c r="S187" s="14">
        <v>4.9000000000000599</v>
      </c>
      <c r="T187" s="14" t="str">
        <f>IFERROR(VLOOKUP(S187,'CRUCE OPORTUNIDADES'!$C$10:$D$113,2,FALSE),"")</f>
        <v/>
      </c>
      <c r="U187" s="14">
        <v>5.9000000000000803</v>
      </c>
      <c r="V187" s="14" t="str">
        <f>IFERROR(VLOOKUP(U187,'CRUCE OPORTUNIDADES'!$C$10:$D$113,2,FALSE),"")</f>
        <v/>
      </c>
      <c r="W187" s="14">
        <v>6.9000000000000998</v>
      </c>
      <c r="X187" s="14" t="str">
        <f>IFERROR(VLOOKUP(W187,'CRUCE OPORTUNIDADES'!$C$10:$D$113,2,FALSE),"")</f>
        <v/>
      </c>
      <c r="Y187" s="14">
        <v>7.9000000000001203</v>
      </c>
      <c r="Z187" s="14" t="str">
        <f>IFERROR(VLOOKUP(Y187,'CRUCE OPORTUNIDADES'!$C$10:$D$113,2,FALSE),"")</f>
        <v/>
      </c>
      <c r="AA187" s="14">
        <v>8.9000000000001407</v>
      </c>
      <c r="AB187" s="14" t="str">
        <f>IFERROR(VLOOKUP(AA187,'CRUCE OPORTUNIDADES'!$C$10:$D$113,2,FALSE),"")</f>
        <v/>
      </c>
      <c r="AC187" s="14">
        <v>9.9000000000001602</v>
      </c>
      <c r="AD187" s="14" t="str">
        <f>IFERROR(VLOOKUP(AC187,'CRUCE OPORTUNIDADES'!$C$10:$D$113,2,FALSE),"")</f>
        <v/>
      </c>
      <c r="AE187" s="14">
        <v>10.900000000000199</v>
      </c>
      <c r="AF187" s="14" t="str">
        <f>IFERROR(VLOOKUP(AE187,'CRUCE OPORTUNIDADES'!$C$10:$D$113,2,FALSE),"")</f>
        <v/>
      </c>
      <c r="AG187" s="14">
        <v>11.900000000000199</v>
      </c>
      <c r="AH187" s="14" t="str">
        <f>IFERROR(VLOOKUP(AG187,'CRUCE OPORTUNIDADES'!$C$10:$D$113,2,FALSE),"")</f>
        <v/>
      </c>
      <c r="AI187" s="14">
        <v>12.900000000000199</v>
      </c>
      <c r="AJ187" s="14" t="str">
        <f>IFERROR(VLOOKUP(AI187,'CRUCE OPORTUNIDADES'!$C$10:$D$113,2,FALSE),"")</f>
        <v/>
      </c>
      <c r="AK187" s="14">
        <v>13.900000000000199</v>
      </c>
      <c r="AL187" s="14" t="str">
        <f>IFERROR(VLOOKUP(AK187,'CRUCE OPORTUNIDADES'!$C$10:$D$113,2,FALSE),"")</f>
        <v/>
      </c>
      <c r="AM187" s="14">
        <v>14.900000000000301</v>
      </c>
      <c r="AN187" s="14" t="str">
        <f>IFERROR(VLOOKUP(AM187,'CRUCE OPORTUNIDADES'!$C$10:$D$113,2,FALSE),"")</f>
        <v/>
      </c>
      <c r="AO187" s="14">
        <v>15.900000000000301</v>
      </c>
      <c r="AP187" s="14" t="str">
        <f>IFERROR(VLOOKUP(AO187,'CRUCE OPORTUNIDADES'!$C$10:$D$113,2,FALSE),"")</f>
        <v/>
      </c>
      <c r="AQ187" s="14">
        <v>16.900000000000301</v>
      </c>
      <c r="AR187" s="14" t="str">
        <f>IFERROR(VLOOKUP(AQ187,'CRUCE OPORTUNIDADES'!$C$10:$D$113,2,FALSE),"")</f>
        <v/>
      </c>
      <c r="AS187" s="14">
        <v>17.900000000000301</v>
      </c>
      <c r="AT187" s="14" t="str">
        <f>IFERROR(VLOOKUP(AS187,'CRUCE OPORTUNIDADES'!$C$10:$D$113,2,FALSE),"")</f>
        <v/>
      </c>
      <c r="AU187" s="14">
        <v>18.900000000000301</v>
      </c>
      <c r="AV187" s="14" t="str">
        <f>IFERROR(VLOOKUP(AU187,'CRUCE OPORTUNIDADES'!$C$10:$D$113,2,FALSE),"")</f>
        <v/>
      </c>
      <c r="AW187" s="14">
        <v>19.9000000000004</v>
      </c>
      <c r="AX187" s="14" t="str">
        <f>IFERROR(VLOOKUP(AW187,'CRUCE OPORTUNIDADES'!$C$10:$D$113,2,FALSE),"")</f>
        <v/>
      </c>
      <c r="AY187" s="14">
        <v>20.9000000000004</v>
      </c>
      <c r="AZ187" s="14" t="str">
        <f>IFERROR(VLOOKUP(AY187,'CRUCE OPORTUNIDADES'!$C$10:$D$113,2,FALSE),"")</f>
        <v/>
      </c>
      <c r="BA187" s="14">
        <v>21.9000000000004</v>
      </c>
      <c r="BB187" s="14" t="str">
        <f>IFERROR(VLOOKUP(BA187,'CRUCE OPORTUNIDADES'!$C$10:$D$113,2,FALSE),"")</f>
        <v/>
      </c>
      <c r="BC187" s="14">
        <v>22.9000000000004</v>
      </c>
      <c r="BD187" s="14" t="str">
        <f>IFERROR(VLOOKUP(BC187,'CRUCE OPORTUNIDADES'!$C$10:$D$113,2,FALSE),"")</f>
        <v/>
      </c>
      <c r="BE187" s="14">
        <v>23.9000000000004</v>
      </c>
      <c r="BF187" s="14" t="str">
        <f>IFERROR(VLOOKUP(BE187,'CRUCE OPORTUNIDADES'!$C$10:$D$113,2,FALSE),"")</f>
        <v/>
      </c>
      <c r="BG187" s="14">
        <v>24.9000000000005</v>
      </c>
      <c r="BH187" s="14" t="str">
        <f>IFERROR(VLOOKUP(BG187,'CRUCE OPORTUNIDADES'!$C$10:$D$113,2,FALSE),"")</f>
        <v/>
      </c>
      <c r="BI187" s="14">
        <v>25.9000000000005</v>
      </c>
      <c r="BJ187" s="14" t="str">
        <f>IFERROR(VLOOKUP(BI187,'CRUCE OPORTUNIDADES'!$C$10:$D$113,2,FALSE),"")</f>
        <v/>
      </c>
    </row>
    <row r="188" spans="13:62" x14ac:dyDescent="0.3">
      <c r="N188" s="14" t="str">
        <f>IF(N189&lt;&gt;""," -O","")</f>
        <v/>
      </c>
      <c r="P188" s="14" t="str">
        <f>IF(P189&lt;&gt;""," -O","")</f>
        <v/>
      </c>
      <c r="R188" s="14" t="str">
        <f>IF(R189&lt;&gt;""," -O","")</f>
        <v/>
      </c>
      <c r="T188" s="14" t="str">
        <f>IF(T189&lt;&gt;""," -O","")</f>
        <v/>
      </c>
      <c r="V188" s="14" t="str">
        <f>IF(V189&lt;&gt;""," -O","")</f>
        <v/>
      </c>
      <c r="X188" s="14" t="str">
        <f>IF(X189&lt;&gt;""," -O","")</f>
        <v/>
      </c>
      <c r="Z188" s="14" t="str">
        <f>IF(Z189&lt;&gt;""," -O","")</f>
        <v/>
      </c>
      <c r="AB188" s="14" t="str">
        <f>IF(AB189&lt;&gt;""," -O","")</f>
        <v/>
      </c>
      <c r="AD188" s="14" t="str">
        <f>IF(AD189&lt;&gt;""," -O","")</f>
        <v/>
      </c>
      <c r="AF188" s="14" t="str">
        <f>IF(AF189&lt;&gt;""," -O","")</f>
        <v/>
      </c>
      <c r="AH188" s="14" t="str">
        <f>IF(AH189&lt;&gt;""," -O","")</f>
        <v/>
      </c>
      <c r="AJ188" s="14" t="str">
        <f>IF(AJ189&lt;&gt;""," -O","")</f>
        <v/>
      </c>
      <c r="AL188" s="14" t="str">
        <f>IF(AL189&lt;&gt;""," -O","")</f>
        <v/>
      </c>
      <c r="AN188" s="14" t="str">
        <f>IF(AN189&lt;&gt;""," -O","")</f>
        <v/>
      </c>
      <c r="AP188" s="14" t="str">
        <f>IF(AP189&lt;&gt;""," -O","")</f>
        <v/>
      </c>
      <c r="AR188" s="14" t="str">
        <f>IF(AR189&lt;&gt;""," -O","")</f>
        <v/>
      </c>
      <c r="AT188" s="14" t="str">
        <f>IF(AT189&lt;&gt;""," -O","")</f>
        <v/>
      </c>
      <c r="AV188" s="14" t="str">
        <f>IF(AV189&lt;&gt;""," -O","")</f>
        <v/>
      </c>
      <c r="AX188" s="14" t="str">
        <f>IF(AX189&lt;&gt;""," -O","")</f>
        <v/>
      </c>
      <c r="AZ188" s="14" t="str">
        <f>IF(AZ189&lt;&gt;""," -O","")</f>
        <v/>
      </c>
      <c r="BB188" s="14" t="str">
        <f>IF(BB189&lt;&gt;""," -O","")</f>
        <v/>
      </c>
      <c r="BD188" s="14" t="str">
        <f>IF(BD189&lt;&gt;""," -O","")</f>
        <v/>
      </c>
      <c r="BF188" s="14" t="str">
        <f>IF(BF189&lt;&gt;""," -O","")</f>
        <v/>
      </c>
      <c r="BH188" s="14" t="str">
        <f>IF(BH189&lt;&gt;""," -O","")</f>
        <v/>
      </c>
      <c r="BJ188" s="14" t="str">
        <f>IF(BJ189&lt;&gt;""," -O","")</f>
        <v/>
      </c>
    </row>
    <row r="189" spans="13:62" x14ac:dyDescent="0.3">
      <c r="M189" s="14">
        <v>1.91</v>
      </c>
      <c r="N189" s="14" t="str">
        <f>IFERROR(VLOOKUP(M189,'CRUCE OPORTUNIDADES'!$C$10:$D$113,2,FALSE),"")</f>
        <v/>
      </c>
      <c r="O189" s="14">
        <v>2.9100000000000201</v>
      </c>
      <c r="P189" s="14" t="str">
        <f>IFERROR(VLOOKUP(O189,'CRUCE OPORTUNIDADES'!$C$10:$D$113,2,FALSE),"")</f>
        <v/>
      </c>
      <c r="Q189" s="14">
        <v>3.9100000000000401</v>
      </c>
      <c r="R189" s="14" t="str">
        <f>IFERROR(VLOOKUP(Q189,'CRUCE OPORTUNIDADES'!$C$10:$D$113,2,FALSE),"")</f>
        <v/>
      </c>
      <c r="S189" s="14">
        <v>4.9100000000000597</v>
      </c>
      <c r="T189" s="14" t="str">
        <f>IFERROR(VLOOKUP(S189,'CRUCE OPORTUNIDADES'!$C$10:$D$113,2,FALSE),"")</f>
        <v/>
      </c>
      <c r="U189" s="14">
        <v>5.9100000000000801</v>
      </c>
      <c r="V189" s="14" t="str">
        <f>IFERROR(VLOOKUP(U189,'CRUCE OPORTUNIDADES'!$C$10:$D$113,2,FALSE),"")</f>
        <v/>
      </c>
      <c r="W189" s="14">
        <v>6.9100000000000996</v>
      </c>
      <c r="X189" s="14" t="str">
        <f>IFERROR(VLOOKUP(W189,'CRUCE OPORTUNIDADES'!$C$10:$D$113,2,FALSE),"")</f>
        <v/>
      </c>
      <c r="Y189" s="14">
        <v>7.91000000000012</v>
      </c>
      <c r="Z189" s="14" t="str">
        <f>IFERROR(VLOOKUP(Y189,'CRUCE OPORTUNIDADES'!$C$10:$D$113,2,FALSE),"")</f>
        <v/>
      </c>
      <c r="AA189" s="14">
        <v>8.9100000000001405</v>
      </c>
      <c r="AB189" s="14" t="str">
        <f>IFERROR(VLOOKUP(AA189,'CRUCE OPORTUNIDADES'!$C$10:$D$113,2,FALSE),"")</f>
        <v/>
      </c>
      <c r="AC189" s="14">
        <v>9.91000000000016</v>
      </c>
      <c r="AD189" s="14" t="str">
        <f>IFERROR(VLOOKUP(AC189,'CRUCE OPORTUNIDADES'!$C$10:$D$113,2,FALSE),"")</f>
        <v/>
      </c>
      <c r="AE189" s="14">
        <v>10.910000000000201</v>
      </c>
      <c r="AF189" s="14" t="str">
        <f>IFERROR(VLOOKUP(AE189,'CRUCE OPORTUNIDADES'!$C$10:$D$113,2,FALSE),"")</f>
        <v/>
      </c>
      <c r="AG189" s="14">
        <v>11.910000000000201</v>
      </c>
      <c r="AH189" s="14" t="str">
        <f>IFERROR(VLOOKUP(AG189,'CRUCE OPORTUNIDADES'!$C$10:$D$113,2,FALSE),"")</f>
        <v/>
      </c>
      <c r="AI189" s="14">
        <v>12.910000000000201</v>
      </c>
      <c r="AJ189" s="14" t="str">
        <f>IFERROR(VLOOKUP(AI189,'CRUCE OPORTUNIDADES'!$C$10:$D$113,2,FALSE),"")</f>
        <v/>
      </c>
      <c r="AK189" s="14">
        <v>13.910000000000201</v>
      </c>
      <c r="AL189" s="14" t="str">
        <f>IFERROR(VLOOKUP(AK189,'CRUCE OPORTUNIDADES'!$C$10:$D$113,2,FALSE),"")</f>
        <v/>
      </c>
      <c r="AM189" s="14">
        <v>14.9100000000003</v>
      </c>
      <c r="AN189" s="14" t="str">
        <f>IFERROR(VLOOKUP(AM189,'CRUCE OPORTUNIDADES'!$C$10:$D$113,2,FALSE),"")</f>
        <v/>
      </c>
      <c r="AO189" s="14">
        <v>15.9100000000003</v>
      </c>
      <c r="AP189" s="14" t="str">
        <f>IFERROR(VLOOKUP(AO189,'CRUCE OPORTUNIDADES'!$C$10:$D$113,2,FALSE),"")</f>
        <v/>
      </c>
      <c r="AQ189" s="14">
        <v>16.910000000000299</v>
      </c>
      <c r="AR189" s="14" t="str">
        <f>IFERROR(VLOOKUP(AQ189,'CRUCE OPORTUNIDADES'!$C$10:$D$113,2,FALSE),"")</f>
        <v/>
      </c>
      <c r="AS189" s="14">
        <v>17.910000000000299</v>
      </c>
      <c r="AT189" s="14" t="str">
        <f>IFERROR(VLOOKUP(AS189,'CRUCE OPORTUNIDADES'!$C$10:$D$113,2,FALSE),"")</f>
        <v/>
      </c>
      <c r="AU189" s="14">
        <v>18.910000000000299</v>
      </c>
      <c r="AV189" s="14" t="str">
        <f>IFERROR(VLOOKUP(AU189,'CRUCE OPORTUNIDADES'!$C$10:$D$113,2,FALSE),"")</f>
        <v/>
      </c>
      <c r="AW189" s="14">
        <v>19.910000000000402</v>
      </c>
      <c r="AX189" s="14" t="str">
        <f>IFERROR(VLOOKUP(AW189,'CRUCE OPORTUNIDADES'!$C$10:$D$113,2,FALSE),"")</f>
        <v/>
      </c>
      <c r="AY189" s="14">
        <v>20.910000000000402</v>
      </c>
      <c r="AZ189" s="14" t="str">
        <f>IFERROR(VLOOKUP(AY189,'CRUCE OPORTUNIDADES'!$C$10:$D$113,2,FALSE),"")</f>
        <v/>
      </c>
      <c r="BA189" s="14">
        <v>21.910000000000402</v>
      </c>
      <c r="BB189" s="14" t="str">
        <f>IFERROR(VLOOKUP(BA189,'CRUCE OPORTUNIDADES'!$C$10:$D$113,2,FALSE),"")</f>
        <v/>
      </c>
      <c r="BC189" s="14">
        <v>22.910000000000402</v>
      </c>
      <c r="BD189" s="14" t="str">
        <f>IFERROR(VLOOKUP(BC189,'CRUCE OPORTUNIDADES'!$C$10:$D$113,2,FALSE),"")</f>
        <v/>
      </c>
      <c r="BE189" s="14">
        <v>23.910000000000402</v>
      </c>
      <c r="BF189" s="14" t="str">
        <f>IFERROR(VLOOKUP(BE189,'CRUCE OPORTUNIDADES'!$C$10:$D$113,2,FALSE),"")</f>
        <v/>
      </c>
      <c r="BG189" s="14">
        <v>24.910000000000501</v>
      </c>
      <c r="BH189" s="14" t="str">
        <f>IFERROR(VLOOKUP(BG189,'CRUCE OPORTUNIDADES'!$C$10:$D$113,2,FALSE),"")</f>
        <v/>
      </c>
      <c r="BI189" s="14">
        <v>25.910000000000501</v>
      </c>
      <c r="BJ189" s="14" t="str">
        <f>IFERROR(VLOOKUP(BI189,'CRUCE OPORTUNIDADES'!$C$10:$D$113,2,FALSE),"")</f>
        <v/>
      </c>
    </row>
    <row r="190" spans="13:62" x14ac:dyDescent="0.3">
      <c r="N190" s="14" t="str">
        <f>IF(N191&lt;&gt;""," -O","")</f>
        <v/>
      </c>
      <c r="P190" s="14" t="str">
        <f>IF(P191&lt;&gt;""," -O","")</f>
        <v/>
      </c>
      <c r="R190" s="14" t="str">
        <f>IF(R191&lt;&gt;""," -O","")</f>
        <v/>
      </c>
      <c r="T190" s="14" t="str">
        <f>IF(T191&lt;&gt;""," -O","")</f>
        <v/>
      </c>
      <c r="V190" s="14" t="str">
        <f>IF(V191&lt;&gt;""," -O","")</f>
        <v/>
      </c>
      <c r="X190" s="14" t="str">
        <f>IF(X191&lt;&gt;""," -O","")</f>
        <v/>
      </c>
      <c r="Z190" s="14" t="str">
        <f>IF(Z191&lt;&gt;""," -O","")</f>
        <v/>
      </c>
      <c r="AB190" s="14" t="str">
        <f>IF(AB191&lt;&gt;""," -O","")</f>
        <v/>
      </c>
      <c r="AD190" s="14" t="str">
        <f>IF(AD191&lt;&gt;""," -O","")</f>
        <v/>
      </c>
      <c r="AF190" s="14" t="str">
        <f>IF(AF191&lt;&gt;""," -O","")</f>
        <v/>
      </c>
      <c r="AH190" s="14" t="str">
        <f>IF(AH191&lt;&gt;""," -O","")</f>
        <v/>
      </c>
      <c r="AJ190" s="14" t="str">
        <f>IF(AJ191&lt;&gt;""," -O","")</f>
        <v/>
      </c>
      <c r="AL190" s="14" t="str">
        <f>IF(AL191&lt;&gt;""," -O","")</f>
        <v/>
      </c>
      <c r="AN190" s="14" t="str">
        <f>IF(AN191&lt;&gt;""," -O","")</f>
        <v/>
      </c>
      <c r="AP190" s="14" t="str">
        <f>IF(AP191&lt;&gt;""," -O","")</f>
        <v/>
      </c>
      <c r="AR190" s="14" t="str">
        <f>IF(AR191&lt;&gt;""," -O","")</f>
        <v/>
      </c>
      <c r="AT190" s="14" t="str">
        <f>IF(AT191&lt;&gt;""," -O","")</f>
        <v/>
      </c>
      <c r="AV190" s="14" t="str">
        <f>IF(AV191&lt;&gt;""," -O","")</f>
        <v/>
      </c>
      <c r="AX190" s="14" t="str">
        <f>IF(AX191&lt;&gt;""," -O","")</f>
        <v/>
      </c>
      <c r="AZ190" s="14" t="str">
        <f>IF(AZ191&lt;&gt;""," -O","")</f>
        <v/>
      </c>
      <c r="BB190" s="14" t="str">
        <f>IF(BB191&lt;&gt;""," -O","")</f>
        <v/>
      </c>
      <c r="BD190" s="14" t="str">
        <f>IF(BD191&lt;&gt;""," -O","")</f>
        <v/>
      </c>
      <c r="BF190" s="14" t="str">
        <f>IF(BF191&lt;&gt;""," -O","")</f>
        <v/>
      </c>
      <c r="BH190" s="14" t="str">
        <f>IF(BH191&lt;&gt;""," -O","")</f>
        <v/>
      </c>
      <c r="BJ190" s="14" t="str">
        <f>IF(BJ191&lt;&gt;""," -O","")</f>
        <v/>
      </c>
    </row>
    <row r="191" spans="13:62" x14ac:dyDescent="0.3">
      <c r="M191" s="14">
        <v>1.92</v>
      </c>
      <c r="N191" s="14" t="str">
        <f>IFERROR(VLOOKUP(M191,'CRUCE OPORTUNIDADES'!$C$10:$D$113,2,FALSE),"")</f>
        <v/>
      </c>
      <c r="O191" s="14">
        <v>2.9200000000000199</v>
      </c>
      <c r="P191" s="14" t="str">
        <f>IFERROR(VLOOKUP(O191,'CRUCE OPORTUNIDADES'!$C$10:$D$113,2,FALSE),"")</f>
        <v/>
      </c>
      <c r="Q191" s="14">
        <v>3.9200000000000399</v>
      </c>
      <c r="R191" s="14" t="str">
        <f>IFERROR(VLOOKUP(Q191,'CRUCE OPORTUNIDADES'!$C$10:$D$113,2,FALSE),"")</f>
        <v/>
      </c>
      <c r="S191" s="14">
        <v>4.9200000000000603</v>
      </c>
      <c r="T191" s="14" t="str">
        <f>IFERROR(VLOOKUP(S191,'CRUCE OPORTUNIDADES'!$C$10:$D$113,2,FALSE),"")</f>
        <v/>
      </c>
      <c r="U191" s="14">
        <v>5.9200000000000799</v>
      </c>
      <c r="V191" s="14" t="str">
        <f>IFERROR(VLOOKUP(U191,'CRUCE OPORTUNIDADES'!$C$10:$D$113,2,FALSE),"")</f>
        <v/>
      </c>
      <c r="W191" s="14">
        <v>6.9200000000001003</v>
      </c>
      <c r="X191" s="14" t="str">
        <f>IFERROR(VLOOKUP(W191,'CRUCE OPORTUNIDADES'!$C$10:$D$113,2,FALSE),"")</f>
        <v/>
      </c>
      <c r="Y191" s="14">
        <v>7.9200000000001198</v>
      </c>
      <c r="Z191" s="14" t="str">
        <f>IFERROR(VLOOKUP(Y191,'CRUCE OPORTUNIDADES'!$C$10:$D$113,2,FALSE),"")</f>
        <v/>
      </c>
      <c r="AA191" s="14">
        <v>8.9200000000001403</v>
      </c>
      <c r="AB191" s="14" t="str">
        <f>IFERROR(VLOOKUP(AA191,'CRUCE OPORTUNIDADES'!$C$10:$D$113,2,FALSE),"")</f>
        <v/>
      </c>
      <c r="AC191" s="14">
        <v>9.9200000000001598</v>
      </c>
      <c r="AD191" s="14" t="str">
        <f>IFERROR(VLOOKUP(AC191,'CRUCE OPORTUNIDADES'!$C$10:$D$113,2,FALSE),"")</f>
        <v/>
      </c>
      <c r="AE191" s="14">
        <v>10.920000000000201</v>
      </c>
      <c r="AF191" s="14" t="str">
        <f>IFERROR(VLOOKUP(AE191,'CRUCE OPORTUNIDADES'!$C$10:$D$113,2,FALSE),"")</f>
        <v/>
      </c>
      <c r="AG191" s="14">
        <v>11.920000000000201</v>
      </c>
      <c r="AH191" s="14" t="str">
        <f>IFERROR(VLOOKUP(AG191,'CRUCE OPORTUNIDADES'!$C$10:$D$113,2,FALSE),"")</f>
        <v/>
      </c>
      <c r="AI191" s="14">
        <v>12.920000000000201</v>
      </c>
      <c r="AJ191" s="14" t="str">
        <f>IFERROR(VLOOKUP(AI191,'CRUCE OPORTUNIDADES'!$C$10:$D$113,2,FALSE),"")</f>
        <v/>
      </c>
      <c r="AK191" s="14">
        <v>13.920000000000201</v>
      </c>
      <c r="AL191" s="14" t="str">
        <f>IFERROR(VLOOKUP(AK191,'CRUCE OPORTUNIDADES'!$C$10:$D$113,2,FALSE),"")</f>
        <v/>
      </c>
      <c r="AM191" s="14">
        <v>14.9200000000003</v>
      </c>
      <c r="AN191" s="14" t="str">
        <f>IFERROR(VLOOKUP(AM191,'CRUCE OPORTUNIDADES'!$C$10:$D$113,2,FALSE),"")</f>
        <v/>
      </c>
      <c r="AO191" s="14">
        <v>15.9200000000003</v>
      </c>
      <c r="AP191" s="14" t="str">
        <f>IFERROR(VLOOKUP(AO191,'CRUCE OPORTUNIDADES'!$C$10:$D$113,2,FALSE),"")</f>
        <v/>
      </c>
      <c r="AQ191" s="14">
        <v>16.9200000000003</v>
      </c>
      <c r="AR191" s="14" t="str">
        <f>IFERROR(VLOOKUP(AQ191,'CRUCE OPORTUNIDADES'!$C$10:$D$113,2,FALSE),"")</f>
        <v/>
      </c>
      <c r="AS191" s="14">
        <v>17.9200000000003</v>
      </c>
      <c r="AT191" s="14" t="str">
        <f>IFERROR(VLOOKUP(AS191,'CRUCE OPORTUNIDADES'!$C$10:$D$113,2,FALSE),"")</f>
        <v/>
      </c>
      <c r="AU191" s="14">
        <v>18.9200000000003</v>
      </c>
      <c r="AV191" s="14" t="str">
        <f>IFERROR(VLOOKUP(AU191,'CRUCE OPORTUNIDADES'!$C$10:$D$113,2,FALSE),"")</f>
        <v/>
      </c>
      <c r="AW191" s="14">
        <v>19.9200000000004</v>
      </c>
      <c r="AX191" s="14" t="str">
        <f>IFERROR(VLOOKUP(AW191,'CRUCE OPORTUNIDADES'!$C$10:$D$113,2,FALSE),"")</f>
        <v/>
      </c>
      <c r="AY191" s="14">
        <v>20.9200000000004</v>
      </c>
      <c r="AZ191" s="14" t="str">
        <f>IFERROR(VLOOKUP(AY191,'CRUCE OPORTUNIDADES'!$C$10:$D$113,2,FALSE),"")</f>
        <v/>
      </c>
      <c r="BA191" s="14">
        <v>21.9200000000004</v>
      </c>
      <c r="BB191" s="14" t="str">
        <f>IFERROR(VLOOKUP(BA191,'CRUCE OPORTUNIDADES'!$C$10:$D$113,2,FALSE),"")</f>
        <v/>
      </c>
      <c r="BC191" s="14">
        <v>22.9200000000004</v>
      </c>
      <c r="BD191" s="14" t="str">
        <f>IFERROR(VLOOKUP(BC191,'CRUCE OPORTUNIDADES'!$C$10:$D$113,2,FALSE),"")</f>
        <v/>
      </c>
      <c r="BE191" s="14">
        <v>23.9200000000004</v>
      </c>
      <c r="BF191" s="14" t="str">
        <f>IFERROR(VLOOKUP(BE191,'CRUCE OPORTUNIDADES'!$C$10:$D$113,2,FALSE),"")</f>
        <v/>
      </c>
      <c r="BG191" s="14">
        <v>24.920000000000499</v>
      </c>
      <c r="BH191" s="14" t="str">
        <f>IFERROR(VLOOKUP(BG191,'CRUCE OPORTUNIDADES'!$C$10:$D$113,2,FALSE),"")</f>
        <v/>
      </c>
      <c r="BI191" s="14">
        <v>25.920000000000499</v>
      </c>
      <c r="BJ191" s="14" t="str">
        <f>IFERROR(VLOOKUP(BI191,'CRUCE OPORTUNIDADES'!$C$10:$D$113,2,FALSE),"")</f>
        <v/>
      </c>
    </row>
    <row r="192" spans="13:62" x14ac:dyDescent="0.3">
      <c r="N192" s="14" t="str">
        <f>IF(N193&lt;&gt;""," -O","")</f>
        <v/>
      </c>
      <c r="P192" s="14" t="str">
        <f>IF(P193&lt;&gt;""," -O","")</f>
        <v/>
      </c>
      <c r="R192" s="14" t="str">
        <f>IF(R193&lt;&gt;""," -O","")</f>
        <v/>
      </c>
      <c r="T192" s="14" t="str">
        <f>IF(T193&lt;&gt;""," -O","")</f>
        <v/>
      </c>
      <c r="V192" s="14" t="str">
        <f>IF(V193&lt;&gt;""," -O","")</f>
        <v/>
      </c>
      <c r="X192" s="14" t="str">
        <f>IF(X193&lt;&gt;""," -O","")</f>
        <v/>
      </c>
      <c r="Z192" s="14" t="str">
        <f>IF(Z193&lt;&gt;""," -O","")</f>
        <v/>
      </c>
      <c r="AB192" s="14" t="str">
        <f>IF(AB193&lt;&gt;""," -O","")</f>
        <v/>
      </c>
      <c r="AD192" s="14" t="str">
        <f>IF(AD193&lt;&gt;""," -O","")</f>
        <v/>
      </c>
      <c r="AF192" s="14" t="str">
        <f>IF(AF193&lt;&gt;""," -O","")</f>
        <v/>
      </c>
      <c r="AH192" s="14" t="str">
        <f>IF(AH193&lt;&gt;""," -O","")</f>
        <v/>
      </c>
      <c r="AJ192" s="14" t="str">
        <f>IF(AJ193&lt;&gt;""," -O","")</f>
        <v/>
      </c>
      <c r="AL192" s="14" t="str">
        <f>IF(AL193&lt;&gt;""," -O","")</f>
        <v/>
      </c>
      <c r="AN192" s="14" t="str">
        <f>IF(AN193&lt;&gt;""," -O","")</f>
        <v/>
      </c>
      <c r="AP192" s="14" t="str">
        <f>IF(AP193&lt;&gt;""," -O","")</f>
        <v/>
      </c>
      <c r="AR192" s="14" t="str">
        <f>IF(AR193&lt;&gt;""," -O","")</f>
        <v/>
      </c>
      <c r="AT192" s="14" t="str">
        <f>IF(AT193&lt;&gt;""," -O","")</f>
        <v/>
      </c>
      <c r="AV192" s="14" t="str">
        <f>IF(AV193&lt;&gt;""," -O","")</f>
        <v/>
      </c>
      <c r="AX192" s="14" t="str">
        <f>IF(AX193&lt;&gt;""," -O","")</f>
        <v/>
      </c>
      <c r="AZ192" s="14" t="str">
        <f>IF(AZ193&lt;&gt;""," -O","")</f>
        <v/>
      </c>
      <c r="BB192" s="14" t="str">
        <f>IF(BB193&lt;&gt;""," -O","")</f>
        <v/>
      </c>
      <c r="BD192" s="14" t="str">
        <f>IF(BD193&lt;&gt;""," -O","")</f>
        <v/>
      </c>
      <c r="BF192" s="14" t="str">
        <f>IF(BF193&lt;&gt;""," -O","")</f>
        <v/>
      </c>
      <c r="BH192" s="14" t="str">
        <f>IF(BH193&lt;&gt;""," -O","")</f>
        <v/>
      </c>
      <c r="BJ192" s="14" t="str">
        <f>IF(BJ193&lt;&gt;""," -O","")</f>
        <v/>
      </c>
    </row>
    <row r="193" spans="13:62" x14ac:dyDescent="0.3">
      <c r="M193" s="14">
        <v>1.93</v>
      </c>
      <c r="N193" s="14" t="str">
        <f>IFERROR(VLOOKUP(M193,'CRUCE OPORTUNIDADES'!$C$10:$D$113,2,FALSE),"")</f>
        <v/>
      </c>
      <c r="O193" s="14">
        <v>2.9300000000000201</v>
      </c>
      <c r="P193" s="14" t="str">
        <f>IFERROR(VLOOKUP(O193,'CRUCE OPORTUNIDADES'!$C$10:$D$113,2,FALSE),"")</f>
        <v/>
      </c>
      <c r="Q193" s="14">
        <v>3.9300000000000401</v>
      </c>
      <c r="R193" s="14" t="str">
        <f>IFERROR(VLOOKUP(Q193,'CRUCE OPORTUNIDADES'!$C$10:$D$113,2,FALSE),"")</f>
        <v/>
      </c>
      <c r="S193" s="14">
        <v>4.9300000000000601</v>
      </c>
      <c r="T193" s="14" t="str">
        <f>IFERROR(VLOOKUP(S193,'CRUCE OPORTUNIDADES'!$C$10:$D$113,2,FALSE),"")</f>
        <v/>
      </c>
      <c r="U193" s="14">
        <v>5.9300000000000797</v>
      </c>
      <c r="V193" s="14" t="str">
        <f>IFERROR(VLOOKUP(U193,'CRUCE OPORTUNIDADES'!$C$10:$D$113,2,FALSE),"")</f>
        <v/>
      </c>
      <c r="W193" s="14">
        <v>6.9300000000001001</v>
      </c>
      <c r="X193" s="14" t="str">
        <f>IFERROR(VLOOKUP(W193,'CRUCE OPORTUNIDADES'!$C$10:$D$113,2,FALSE),"")</f>
        <v/>
      </c>
      <c r="Y193" s="14">
        <v>7.9300000000001196</v>
      </c>
      <c r="Z193" s="14" t="str">
        <f>IFERROR(VLOOKUP(Y193,'CRUCE OPORTUNIDADES'!$C$10:$D$113,2,FALSE),"")</f>
        <v/>
      </c>
      <c r="AA193" s="14">
        <v>8.93000000000014</v>
      </c>
      <c r="AB193" s="14" t="str">
        <f>IFERROR(VLOOKUP(AA193,'CRUCE OPORTUNIDADES'!$C$10:$D$113,2,FALSE),"")</f>
        <v/>
      </c>
      <c r="AC193" s="14">
        <v>9.9300000000001596</v>
      </c>
      <c r="AD193" s="14" t="str">
        <f>IFERROR(VLOOKUP(AC193,'CRUCE OPORTUNIDADES'!$C$10:$D$113,2,FALSE),"")</f>
        <v/>
      </c>
      <c r="AE193" s="14">
        <v>10.9300000000002</v>
      </c>
      <c r="AF193" s="14" t="str">
        <f>IFERROR(VLOOKUP(AE193,'CRUCE OPORTUNIDADES'!$C$10:$D$113,2,FALSE),"")</f>
        <v/>
      </c>
      <c r="AG193" s="14">
        <v>11.9300000000002</v>
      </c>
      <c r="AH193" s="14" t="str">
        <f>IFERROR(VLOOKUP(AG193,'CRUCE OPORTUNIDADES'!$C$10:$D$113,2,FALSE),"")</f>
        <v/>
      </c>
      <c r="AI193" s="14">
        <v>12.9300000000002</v>
      </c>
      <c r="AJ193" s="14" t="str">
        <f>IFERROR(VLOOKUP(AI193,'CRUCE OPORTUNIDADES'!$C$10:$D$113,2,FALSE),"")</f>
        <v/>
      </c>
      <c r="AK193" s="14">
        <v>13.9300000000002</v>
      </c>
      <c r="AL193" s="14" t="str">
        <f>IFERROR(VLOOKUP(AK193,'CRUCE OPORTUNIDADES'!$C$10:$D$113,2,FALSE),"")</f>
        <v/>
      </c>
      <c r="AM193" s="14">
        <v>14.9300000000003</v>
      </c>
      <c r="AN193" s="14" t="str">
        <f>IFERROR(VLOOKUP(AM193,'CRUCE OPORTUNIDADES'!$C$10:$D$113,2,FALSE),"")</f>
        <v/>
      </c>
      <c r="AO193" s="14">
        <v>15.9300000000003</v>
      </c>
      <c r="AP193" s="14" t="str">
        <f>IFERROR(VLOOKUP(AO193,'CRUCE OPORTUNIDADES'!$C$10:$D$113,2,FALSE),"")</f>
        <v/>
      </c>
      <c r="AQ193" s="14">
        <v>16.930000000000302</v>
      </c>
      <c r="AR193" s="14" t="str">
        <f>IFERROR(VLOOKUP(AQ193,'CRUCE OPORTUNIDADES'!$C$10:$D$113,2,FALSE),"")</f>
        <v/>
      </c>
      <c r="AS193" s="14">
        <v>17.930000000000302</v>
      </c>
      <c r="AT193" s="14" t="str">
        <f>IFERROR(VLOOKUP(AS193,'CRUCE OPORTUNIDADES'!$C$10:$D$113,2,FALSE),"")</f>
        <v/>
      </c>
      <c r="AU193" s="14">
        <v>18.930000000000302</v>
      </c>
      <c r="AV193" s="14" t="str">
        <f>IFERROR(VLOOKUP(AU193,'CRUCE OPORTUNIDADES'!$C$10:$D$113,2,FALSE),"")</f>
        <v/>
      </c>
      <c r="AW193" s="14">
        <v>19.930000000000401</v>
      </c>
      <c r="AX193" s="14" t="str">
        <f>IFERROR(VLOOKUP(AW193,'CRUCE OPORTUNIDADES'!$C$10:$D$113,2,FALSE),"")</f>
        <v/>
      </c>
      <c r="AY193" s="14">
        <v>20.930000000000401</v>
      </c>
      <c r="AZ193" s="14" t="str">
        <f>IFERROR(VLOOKUP(AY193,'CRUCE OPORTUNIDADES'!$C$10:$D$113,2,FALSE),"")</f>
        <v/>
      </c>
      <c r="BA193" s="14">
        <v>21.930000000000401</v>
      </c>
      <c r="BB193" s="14" t="str">
        <f>IFERROR(VLOOKUP(BA193,'CRUCE OPORTUNIDADES'!$C$10:$D$113,2,FALSE),"")</f>
        <v/>
      </c>
      <c r="BC193" s="14">
        <v>22.930000000000401</v>
      </c>
      <c r="BD193" s="14" t="str">
        <f>IFERROR(VLOOKUP(BC193,'CRUCE OPORTUNIDADES'!$C$10:$D$113,2,FALSE),"")</f>
        <v/>
      </c>
      <c r="BE193" s="14">
        <v>23.930000000000401</v>
      </c>
      <c r="BF193" s="14" t="str">
        <f>IFERROR(VLOOKUP(BE193,'CRUCE OPORTUNIDADES'!$C$10:$D$113,2,FALSE),"")</f>
        <v/>
      </c>
      <c r="BG193" s="14">
        <v>24.930000000000501</v>
      </c>
      <c r="BH193" s="14" t="str">
        <f>IFERROR(VLOOKUP(BG193,'CRUCE OPORTUNIDADES'!$C$10:$D$113,2,FALSE),"")</f>
        <v/>
      </c>
      <c r="BI193" s="14">
        <v>25.930000000000501</v>
      </c>
      <c r="BJ193" s="14" t="str">
        <f>IFERROR(VLOOKUP(BI193,'CRUCE OPORTUNIDADES'!$C$10:$D$113,2,FALSE),"")</f>
        <v/>
      </c>
    </row>
    <row r="194" spans="13:62" x14ac:dyDescent="0.3">
      <c r="N194" s="14" t="str">
        <f>IF(N195&lt;&gt;""," -O","")</f>
        <v/>
      </c>
      <c r="P194" s="14" t="str">
        <f>IF(P195&lt;&gt;""," -O","")</f>
        <v/>
      </c>
      <c r="R194" s="14" t="str">
        <f>IF(R195&lt;&gt;""," -O","")</f>
        <v/>
      </c>
      <c r="T194" s="14" t="str">
        <f>IF(T195&lt;&gt;""," -O","")</f>
        <v/>
      </c>
      <c r="V194" s="14" t="str">
        <f>IF(V195&lt;&gt;""," -O","")</f>
        <v/>
      </c>
      <c r="X194" s="14" t="str">
        <f>IF(X195&lt;&gt;""," -O","")</f>
        <v/>
      </c>
      <c r="Z194" s="14" t="str">
        <f>IF(Z195&lt;&gt;""," -O","")</f>
        <v/>
      </c>
      <c r="AB194" s="14" t="str">
        <f>IF(AB195&lt;&gt;""," -O","")</f>
        <v/>
      </c>
      <c r="AD194" s="14" t="str">
        <f>IF(AD195&lt;&gt;""," -O","")</f>
        <v/>
      </c>
      <c r="AF194" s="14" t="str">
        <f>IF(AF195&lt;&gt;""," -O","")</f>
        <v/>
      </c>
      <c r="AH194" s="14" t="str">
        <f>IF(AH195&lt;&gt;""," -O","")</f>
        <v/>
      </c>
      <c r="AJ194" s="14" t="str">
        <f>IF(AJ195&lt;&gt;""," -O","")</f>
        <v/>
      </c>
      <c r="AL194" s="14" t="str">
        <f>IF(AL195&lt;&gt;""," -O","")</f>
        <v/>
      </c>
      <c r="AN194" s="14" t="str">
        <f>IF(AN195&lt;&gt;""," -O","")</f>
        <v/>
      </c>
      <c r="AP194" s="14" t="str">
        <f>IF(AP195&lt;&gt;""," -O","")</f>
        <v/>
      </c>
      <c r="AR194" s="14" t="str">
        <f>IF(AR195&lt;&gt;""," -O","")</f>
        <v/>
      </c>
      <c r="AT194" s="14" t="str">
        <f>IF(AT195&lt;&gt;""," -O","")</f>
        <v/>
      </c>
      <c r="AV194" s="14" t="str">
        <f>IF(AV195&lt;&gt;""," -O","")</f>
        <v/>
      </c>
      <c r="AX194" s="14" t="str">
        <f>IF(AX195&lt;&gt;""," -O","")</f>
        <v/>
      </c>
      <c r="AZ194" s="14" t="str">
        <f>IF(AZ195&lt;&gt;""," -O","")</f>
        <v/>
      </c>
      <c r="BB194" s="14" t="str">
        <f>IF(BB195&lt;&gt;""," -O","")</f>
        <v/>
      </c>
      <c r="BD194" s="14" t="str">
        <f>IF(BD195&lt;&gt;""," -O","")</f>
        <v/>
      </c>
      <c r="BF194" s="14" t="str">
        <f>IF(BF195&lt;&gt;""," -O","")</f>
        <v/>
      </c>
      <c r="BH194" s="14" t="str">
        <f>IF(BH195&lt;&gt;""," -O","")</f>
        <v/>
      </c>
      <c r="BJ194" s="14" t="str">
        <f>IF(BJ195&lt;&gt;""," -O","")</f>
        <v/>
      </c>
    </row>
    <row r="195" spans="13:62" x14ac:dyDescent="0.3">
      <c r="M195" s="14">
        <v>1.94</v>
      </c>
      <c r="N195" s="14" t="str">
        <f>IFERROR(VLOOKUP(M195,'CRUCE OPORTUNIDADES'!$C$10:$D$113,2,FALSE),"")</f>
        <v/>
      </c>
      <c r="O195" s="14">
        <v>2.9400000000000199</v>
      </c>
      <c r="P195" s="14" t="str">
        <f>IFERROR(VLOOKUP(O195,'CRUCE OPORTUNIDADES'!$C$10:$D$113,2,FALSE),"")</f>
        <v/>
      </c>
      <c r="Q195" s="14">
        <v>3.9400000000000399</v>
      </c>
      <c r="R195" s="14" t="str">
        <f>IFERROR(VLOOKUP(Q195,'CRUCE OPORTUNIDADES'!$C$10:$D$113,2,FALSE),"")</f>
        <v/>
      </c>
      <c r="S195" s="14">
        <v>4.9400000000000599</v>
      </c>
      <c r="T195" s="14" t="str">
        <f>IFERROR(VLOOKUP(S195,'CRUCE OPORTUNIDADES'!$C$10:$D$113,2,FALSE),"")</f>
        <v/>
      </c>
      <c r="U195" s="14">
        <v>5.9400000000000803</v>
      </c>
      <c r="V195" s="14" t="str">
        <f>IFERROR(VLOOKUP(U195,'CRUCE OPORTUNIDADES'!$C$10:$D$113,2,FALSE),"")</f>
        <v/>
      </c>
      <c r="W195" s="14">
        <v>6.9400000000000999</v>
      </c>
      <c r="X195" s="14" t="str">
        <f>IFERROR(VLOOKUP(W195,'CRUCE OPORTUNIDADES'!$C$10:$D$113,2,FALSE),"")</f>
        <v/>
      </c>
      <c r="Y195" s="14">
        <v>7.9400000000001203</v>
      </c>
      <c r="Z195" s="14" t="str">
        <f>IFERROR(VLOOKUP(Y195,'CRUCE OPORTUNIDADES'!$C$10:$D$113,2,FALSE),"")</f>
        <v/>
      </c>
      <c r="AA195" s="14">
        <v>8.9400000000001398</v>
      </c>
      <c r="AB195" s="14" t="str">
        <f>IFERROR(VLOOKUP(AA195,'CRUCE OPORTUNIDADES'!$C$10:$D$113,2,FALSE),"")</f>
        <v/>
      </c>
      <c r="AC195" s="14">
        <v>9.9400000000001594</v>
      </c>
      <c r="AD195" s="14" t="str">
        <f>IFERROR(VLOOKUP(AC195,'CRUCE OPORTUNIDADES'!$C$10:$D$113,2,FALSE),"")</f>
        <v/>
      </c>
      <c r="AE195" s="14">
        <v>10.9400000000002</v>
      </c>
      <c r="AF195" s="14" t="str">
        <f>IFERROR(VLOOKUP(AE195,'CRUCE OPORTUNIDADES'!$C$10:$D$113,2,FALSE),"")</f>
        <v/>
      </c>
      <c r="AG195" s="14">
        <v>11.9400000000002</v>
      </c>
      <c r="AH195" s="14" t="str">
        <f>IFERROR(VLOOKUP(AG195,'CRUCE OPORTUNIDADES'!$C$10:$D$113,2,FALSE),"")</f>
        <v/>
      </c>
      <c r="AI195" s="14">
        <v>12.9400000000002</v>
      </c>
      <c r="AJ195" s="14" t="str">
        <f>IFERROR(VLOOKUP(AI195,'CRUCE OPORTUNIDADES'!$C$10:$D$113,2,FALSE),"")</f>
        <v/>
      </c>
      <c r="AK195" s="14">
        <v>13.9400000000002</v>
      </c>
      <c r="AL195" s="14" t="str">
        <f>IFERROR(VLOOKUP(AK195,'CRUCE OPORTUNIDADES'!$C$10:$D$113,2,FALSE),"")</f>
        <v/>
      </c>
      <c r="AM195" s="14">
        <v>14.9400000000003</v>
      </c>
      <c r="AN195" s="14" t="str">
        <f>IFERROR(VLOOKUP(AM195,'CRUCE OPORTUNIDADES'!$C$10:$D$113,2,FALSE),"")</f>
        <v/>
      </c>
      <c r="AO195" s="14">
        <v>15.9400000000003</v>
      </c>
      <c r="AP195" s="14" t="str">
        <f>IFERROR(VLOOKUP(AO195,'CRUCE OPORTUNIDADES'!$C$10:$D$113,2,FALSE),"")</f>
        <v/>
      </c>
      <c r="AQ195" s="14">
        <v>16.9400000000003</v>
      </c>
      <c r="AR195" s="14" t="str">
        <f>IFERROR(VLOOKUP(AQ195,'CRUCE OPORTUNIDADES'!$C$10:$D$113,2,FALSE),"")</f>
        <v/>
      </c>
      <c r="AS195" s="14">
        <v>17.9400000000003</v>
      </c>
      <c r="AT195" s="14" t="str">
        <f>IFERROR(VLOOKUP(AS195,'CRUCE OPORTUNIDADES'!$C$10:$D$113,2,FALSE),"")</f>
        <v/>
      </c>
      <c r="AU195" s="14">
        <v>18.9400000000003</v>
      </c>
      <c r="AV195" s="14" t="str">
        <f>IFERROR(VLOOKUP(AU195,'CRUCE OPORTUNIDADES'!$C$10:$D$113,2,FALSE),"")</f>
        <v/>
      </c>
      <c r="AW195" s="14">
        <v>19.940000000000399</v>
      </c>
      <c r="AX195" s="14" t="str">
        <f>IFERROR(VLOOKUP(AW195,'CRUCE OPORTUNIDADES'!$C$10:$D$113,2,FALSE),"")</f>
        <v/>
      </c>
      <c r="AY195" s="14">
        <v>20.940000000000399</v>
      </c>
      <c r="AZ195" s="14" t="str">
        <f>IFERROR(VLOOKUP(AY195,'CRUCE OPORTUNIDADES'!$C$10:$D$113,2,FALSE),"")</f>
        <v/>
      </c>
      <c r="BA195" s="14">
        <v>21.940000000000399</v>
      </c>
      <c r="BB195" s="14" t="str">
        <f>IFERROR(VLOOKUP(BA195,'CRUCE OPORTUNIDADES'!$C$10:$D$113,2,FALSE),"")</f>
        <v/>
      </c>
      <c r="BC195" s="14">
        <v>22.940000000000399</v>
      </c>
      <c r="BD195" s="14" t="str">
        <f>IFERROR(VLOOKUP(BC195,'CRUCE OPORTUNIDADES'!$C$10:$D$113,2,FALSE),"")</f>
        <v/>
      </c>
      <c r="BE195" s="14">
        <v>23.940000000000399</v>
      </c>
      <c r="BF195" s="14" t="str">
        <f>IFERROR(VLOOKUP(BE195,'CRUCE OPORTUNIDADES'!$C$10:$D$113,2,FALSE),"")</f>
        <v/>
      </c>
      <c r="BG195" s="14">
        <v>24.940000000000499</v>
      </c>
      <c r="BH195" s="14" t="str">
        <f>IFERROR(VLOOKUP(BG195,'CRUCE OPORTUNIDADES'!$C$10:$D$113,2,FALSE),"")</f>
        <v/>
      </c>
      <c r="BI195" s="14">
        <v>25.940000000000499</v>
      </c>
      <c r="BJ195" s="14" t="str">
        <f>IFERROR(VLOOKUP(BI195,'CRUCE OPORTUNIDADES'!$C$10:$D$113,2,FALSE),"")</f>
        <v/>
      </c>
    </row>
    <row r="196" spans="13:62" x14ac:dyDescent="0.3">
      <c r="N196" s="14" t="str">
        <f>IF(N197&lt;&gt;""," -O","")</f>
        <v/>
      </c>
      <c r="P196" s="14" t="str">
        <f>IF(P197&lt;&gt;""," -O","")</f>
        <v/>
      </c>
      <c r="R196" s="14" t="str">
        <f>IF(R197&lt;&gt;""," -O","")</f>
        <v/>
      </c>
      <c r="T196" s="14" t="str">
        <f>IF(T197&lt;&gt;""," -O","")</f>
        <v/>
      </c>
      <c r="V196" s="14" t="str">
        <f>IF(V197&lt;&gt;""," -O","")</f>
        <v/>
      </c>
      <c r="X196" s="14" t="str">
        <f>IF(X197&lt;&gt;""," -O","")</f>
        <v/>
      </c>
      <c r="Z196" s="14" t="str">
        <f>IF(Z197&lt;&gt;""," -O","")</f>
        <v/>
      </c>
      <c r="AB196" s="14" t="str">
        <f>IF(AB197&lt;&gt;""," -O","")</f>
        <v/>
      </c>
      <c r="AD196" s="14" t="str">
        <f>IF(AD197&lt;&gt;""," -O","")</f>
        <v/>
      </c>
      <c r="AF196" s="14" t="str">
        <f>IF(AF197&lt;&gt;""," -O","")</f>
        <v/>
      </c>
      <c r="AH196" s="14" t="str">
        <f>IF(AH197&lt;&gt;""," -O","")</f>
        <v/>
      </c>
      <c r="AJ196" s="14" t="str">
        <f>IF(AJ197&lt;&gt;""," -O","")</f>
        <v/>
      </c>
      <c r="AL196" s="14" t="str">
        <f>IF(AL197&lt;&gt;""," -O","")</f>
        <v/>
      </c>
      <c r="AN196" s="14" t="str">
        <f>IF(AN197&lt;&gt;""," -O","")</f>
        <v/>
      </c>
      <c r="AP196" s="14" t="str">
        <f>IF(AP197&lt;&gt;""," -O","")</f>
        <v/>
      </c>
      <c r="AR196" s="14" t="str">
        <f>IF(AR197&lt;&gt;""," -O","")</f>
        <v/>
      </c>
      <c r="AT196" s="14" t="str">
        <f>IF(AT197&lt;&gt;""," -O","")</f>
        <v/>
      </c>
      <c r="AV196" s="14" t="str">
        <f>IF(AV197&lt;&gt;""," -O","")</f>
        <v/>
      </c>
      <c r="AX196" s="14" t="str">
        <f>IF(AX197&lt;&gt;""," -O","")</f>
        <v/>
      </c>
      <c r="AZ196" s="14" t="str">
        <f>IF(AZ197&lt;&gt;""," -O","")</f>
        <v/>
      </c>
      <c r="BB196" s="14" t="str">
        <f>IF(BB197&lt;&gt;""," -O","")</f>
        <v/>
      </c>
      <c r="BD196" s="14" t="str">
        <f>IF(BD197&lt;&gt;""," -O","")</f>
        <v/>
      </c>
      <c r="BF196" s="14" t="str">
        <f>IF(BF197&lt;&gt;""," -O","")</f>
        <v/>
      </c>
      <c r="BH196" s="14" t="str">
        <f>IF(BH197&lt;&gt;""," -O","")</f>
        <v/>
      </c>
      <c r="BJ196" s="14" t="str">
        <f>IF(BJ197&lt;&gt;""," -O","")</f>
        <v/>
      </c>
    </row>
    <row r="197" spans="13:62" x14ac:dyDescent="0.3">
      <c r="M197" s="14">
        <v>1.95</v>
      </c>
      <c r="N197" s="14" t="str">
        <f>IFERROR(VLOOKUP(M197,'CRUCE OPORTUNIDADES'!$C$10:$D$113,2,FALSE),"")</f>
        <v/>
      </c>
      <c r="O197" s="14">
        <v>2.9500000000000202</v>
      </c>
      <c r="P197" s="14" t="str">
        <f>IFERROR(VLOOKUP(O197,'CRUCE OPORTUNIDADES'!$C$10:$D$113,2,FALSE),"")</f>
        <v/>
      </c>
      <c r="Q197" s="14">
        <v>3.9500000000000401</v>
      </c>
      <c r="R197" s="14" t="str">
        <f>IFERROR(VLOOKUP(Q197,'CRUCE OPORTUNIDADES'!$C$10:$D$113,2,FALSE),"")</f>
        <v/>
      </c>
      <c r="S197" s="14">
        <v>4.9500000000000597</v>
      </c>
      <c r="T197" s="14" t="str">
        <f>IFERROR(VLOOKUP(S197,'CRUCE OPORTUNIDADES'!$C$10:$D$113,2,FALSE),"")</f>
        <v/>
      </c>
      <c r="U197" s="14">
        <v>5.9500000000000801</v>
      </c>
      <c r="V197" s="14" t="str">
        <f>IFERROR(VLOOKUP(U197,'CRUCE OPORTUNIDADES'!$C$10:$D$113,2,FALSE),"")</f>
        <v/>
      </c>
      <c r="W197" s="14">
        <v>6.9500000000000997</v>
      </c>
      <c r="X197" s="14" t="str">
        <f>IFERROR(VLOOKUP(W197,'CRUCE OPORTUNIDADES'!$C$10:$D$113,2,FALSE),"")</f>
        <v/>
      </c>
      <c r="Y197" s="14">
        <v>7.9500000000001201</v>
      </c>
      <c r="Z197" s="14" t="str">
        <f>IFERROR(VLOOKUP(Y197,'CRUCE OPORTUNIDADES'!$C$10:$D$113,2,FALSE),"")</f>
        <v/>
      </c>
      <c r="AA197" s="14">
        <v>8.9500000000001396</v>
      </c>
      <c r="AB197" s="14" t="str">
        <f>IFERROR(VLOOKUP(AA197,'CRUCE OPORTUNIDADES'!$C$10:$D$113,2,FALSE),"")</f>
        <v/>
      </c>
      <c r="AC197" s="14">
        <v>9.9500000000001592</v>
      </c>
      <c r="AD197" s="14" t="str">
        <f>IFERROR(VLOOKUP(AC197,'CRUCE OPORTUNIDADES'!$C$10:$D$113,2,FALSE),"")</f>
        <v/>
      </c>
      <c r="AE197" s="14">
        <v>10.9500000000002</v>
      </c>
      <c r="AF197" s="14" t="str">
        <f>IFERROR(VLOOKUP(AE197,'CRUCE OPORTUNIDADES'!$C$10:$D$113,2,FALSE),"")</f>
        <v/>
      </c>
      <c r="AG197" s="14">
        <v>11.9500000000002</v>
      </c>
      <c r="AH197" s="14" t="str">
        <f>IFERROR(VLOOKUP(AG197,'CRUCE OPORTUNIDADES'!$C$10:$D$113,2,FALSE),"")</f>
        <v/>
      </c>
      <c r="AI197" s="14">
        <v>12.9500000000002</v>
      </c>
      <c r="AJ197" s="14" t="str">
        <f>IFERROR(VLOOKUP(AI197,'CRUCE OPORTUNIDADES'!$C$10:$D$113,2,FALSE),"")</f>
        <v/>
      </c>
      <c r="AK197" s="14">
        <v>13.9500000000002</v>
      </c>
      <c r="AL197" s="14" t="str">
        <f>IFERROR(VLOOKUP(AK197,'CRUCE OPORTUNIDADES'!$C$10:$D$113,2,FALSE),"")</f>
        <v/>
      </c>
      <c r="AM197" s="14">
        <v>14.950000000000299</v>
      </c>
      <c r="AN197" s="14" t="str">
        <f>IFERROR(VLOOKUP(AM197,'CRUCE OPORTUNIDADES'!$C$10:$D$113,2,FALSE),"")</f>
        <v/>
      </c>
      <c r="AO197" s="14">
        <v>15.950000000000299</v>
      </c>
      <c r="AP197" s="14" t="str">
        <f>IFERROR(VLOOKUP(AO197,'CRUCE OPORTUNIDADES'!$C$10:$D$113,2,FALSE),"")</f>
        <v/>
      </c>
      <c r="AQ197" s="14">
        <v>16.950000000000301</v>
      </c>
      <c r="AR197" s="14" t="str">
        <f>IFERROR(VLOOKUP(AQ197,'CRUCE OPORTUNIDADES'!$C$10:$D$113,2,FALSE),"")</f>
        <v/>
      </c>
      <c r="AS197" s="14">
        <v>17.950000000000301</v>
      </c>
      <c r="AT197" s="14" t="str">
        <f>IFERROR(VLOOKUP(AS197,'CRUCE OPORTUNIDADES'!$C$10:$D$113,2,FALSE),"")</f>
        <v/>
      </c>
      <c r="AU197" s="14">
        <v>18.950000000000301</v>
      </c>
      <c r="AV197" s="14" t="str">
        <f>IFERROR(VLOOKUP(AU197,'CRUCE OPORTUNIDADES'!$C$10:$D$113,2,FALSE),"")</f>
        <v/>
      </c>
      <c r="AW197" s="14">
        <v>19.950000000000401</v>
      </c>
      <c r="AX197" s="14" t="str">
        <f>IFERROR(VLOOKUP(AW197,'CRUCE OPORTUNIDADES'!$C$10:$D$113,2,FALSE),"")</f>
        <v/>
      </c>
      <c r="AY197" s="14">
        <v>20.950000000000401</v>
      </c>
      <c r="AZ197" s="14" t="str">
        <f>IFERROR(VLOOKUP(AY197,'CRUCE OPORTUNIDADES'!$C$10:$D$113,2,FALSE),"")</f>
        <v/>
      </c>
      <c r="BA197" s="14">
        <v>21.950000000000401</v>
      </c>
      <c r="BB197" s="14" t="str">
        <f>IFERROR(VLOOKUP(BA197,'CRUCE OPORTUNIDADES'!$C$10:$D$113,2,FALSE),"")</f>
        <v/>
      </c>
      <c r="BC197" s="14">
        <v>22.950000000000401</v>
      </c>
      <c r="BD197" s="14" t="str">
        <f>IFERROR(VLOOKUP(BC197,'CRUCE OPORTUNIDADES'!$C$10:$D$113,2,FALSE),"")</f>
        <v/>
      </c>
      <c r="BE197" s="14">
        <v>23.950000000000401</v>
      </c>
      <c r="BF197" s="14" t="str">
        <f>IFERROR(VLOOKUP(BE197,'CRUCE OPORTUNIDADES'!$C$10:$D$113,2,FALSE),"")</f>
        <v/>
      </c>
      <c r="BG197" s="14">
        <v>24.9500000000005</v>
      </c>
      <c r="BH197" s="14" t="str">
        <f>IFERROR(VLOOKUP(BG197,'CRUCE OPORTUNIDADES'!$C$10:$D$113,2,FALSE),"")</f>
        <v/>
      </c>
      <c r="BI197" s="14">
        <v>25.9500000000005</v>
      </c>
      <c r="BJ197" s="14" t="str">
        <f>IFERROR(VLOOKUP(BI197,'CRUCE OPORTUNIDADES'!$C$10:$D$113,2,FALSE),"")</f>
        <v/>
      </c>
    </row>
    <row r="198" spans="13:62" x14ac:dyDescent="0.3">
      <c r="N198" s="14" t="str">
        <f>IF(N199&lt;&gt;""," -O","")</f>
        <v/>
      </c>
      <c r="P198" s="14" t="str">
        <f>IF(P199&lt;&gt;""," -O","")</f>
        <v/>
      </c>
      <c r="R198" s="14" t="str">
        <f>IF(R199&lt;&gt;""," -O","")</f>
        <v/>
      </c>
      <c r="T198" s="14" t="str">
        <f>IF(T199&lt;&gt;""," -O","")</f>
        <v/>
      </c>
      <c r="V198" s="14" t="str">
        <f>IF(V199&lt;&gt;""," -O","")</f>
        <v/>
      </c>
      <c r="X198" s="14" t="str">
        <f>IF(X199&lt;&gt;""," -O","")</f>
        <v/>
      </c>
      <c r="Z198" s="14" t="str">
        <f>IF(Z199&lt;&gt;""," -O","")</f>
        <v/>
      </c>
      <c r="AB198" s="14" t="str">
        <f>IF(AB199&lt;&gt;""," -O","")</f>
        <v/>
      </c>
      <c r="AD198" s="14" t="str">
        <f>IF(AD199&lt;&gt;""," -O","")</f>
        <v/>
      </c>
      <c r="AF198" s="14" t="str">
        <f>IF(AF199&lt;&gt;""," -O","")</f>
        <v/>
      </c>
      <c r="AH198" s="14" t="str">
        <f>IF(AH199&lt;&gt;""," -O","")</f>
        <v/>
      </c>
      <c r="AJ198" s="14" t="str">
        <f>IF(AJ199&lt;&gt;""," -O","")</f>
        <v/>
      </c>
      <c r="AL198" s="14" t="str">
        <f>IF(AL199&lt;&gt;""," -O","")</f>
        <v/>
      </c>
      <c r="AN198" s="14" t="str">
        <f>IF(AN199&lt;&gt;""," -O","")</f>
        <v/>
      </c>
      <c r="AP198" s="14" t="str">
        <f>IF(AP199&lt;&gt;""," -O","")</f>
        <v/>
      </c>
      <c r="AR198" s="14" t="str">
        <f>IF(AR199&lt;&gt;""," -O","")</f>
        <v/>
      </c>
      <c r="AT198" s="14" t="str">
        <f>IF(AT199&lt;&gt;""," -O","")</f>
        <v/>
      </c>
      <c r="AV198" s="14" t="str">
        <f>IF(AV199&lt;&gt;""," -O","")</f>
        <v/>
      </c>
      <c r="AX198" s="14" t="str">
        <f>IF(AX199&lt;&gt;""," -O","")</f>
        <v/>
      </c>
      <c r="AZ198" s="14" t="str">
        <f>IF(AZ199&lt;&gt;""," -O","")</f>
        <v/>
      </c>
      <c r="BB198" s="14" t="str">
        <f>IF(BB199&lt;&gt;""," -O","")</f>
        <v/>
      </c>
      <c r="BD198" s="14" t="str">
        <f>IF(BD199&lt;&gt;""," -O","")</f>
        <v/>
      </c>
      <c r="BF198" s="14" t="str">
        <f>IF(BF199&lt;&gt;""," -O","")</f>
        <v/>
      </c>
      <c r="BH198" s="14" t="str">
        <f>IF(BH199&lt;&gt;""," -O","")</f>
        <v/>
      </c>
      <c r="BJ198" s="14" t="str">
        <f>IF(BJ199&lt;&gt;""," -O","")</f>
        <v/>
      </c>
    </row>
    <row r="199" spans="13:62" x14ac:dyDescent="0.3">
      <c r="M199" s="14">
        <v>1.96</v>
      </c>
      <c r="N199" s="14" t="str">
        <f>IFERROR(VLOOKUP(M199,'CRUCE OPORTUNIDADES'!$C$10:$D$113,2,FALSE),"")</f>
        <v/>
      </c>
      <c r="O199" s="14">
        <v>2.9600000000000199</v>
      </c>
      <c r="P199" s="14" t="str">
        <f>IFERROR(VLOOKUP(O199,'CRUCE OPORTUNIDADES'!$C$10:$D$113,2,FALSE),"")</f>
        <v/>
      </c>
      <c r="Q199" s="14">
        <v>3.9600000000000399</v>
      </c>
      <c r="R199" s="14" t="str">
        <f>IFERROR(VLOOKUP(Q199,'CRUCE OPORTUNIDADES'!$C$10:$D$113,2,FALSE),"")</f>
        <v/>
      </c>
      <c r="S199" s="14">
        <v>4.9600000000000604</v>
      </c>
      <c r="T199" s="14" t="str">
        <f>IFERROR(VLOOKUP(S199,'CRUCE OPORTUNIDADES'!$C$10:$D$113,2,FALSE),"")</f>
        <v/>
      </c>
      <c r="U199" s="14">
        <v>5.9600000000000799</v>
      </c>
      <c r="V199" s="14" t="str">
        <f>IFERROR(VLOOKUP(U199,'CRUCE OPORTUNIDADES'!$C$10:$D$113,2,FALSE),"")</f>
        <v/>
      </c>
      <c r="W199" s="14">
        <v>6.9600000000001003</v>
      </c>
      <c r="X199" s="14" t="str">
        <f>IFERROR(VLOOKUP(W199,'CRUCE OPORTUNIDADES'!$C$10:$D$113,2,FALSE),"")</f>
        <v/>
      </c>
      <c r="Y199" s="14">
        <v>7.9600000000001199</v>
      </c>
      <c r="Z199" s="14" t="str">
        <f>IFERROR(VLOOKUP(Y199,'CRUCE OPORTUNIDADES'!$C$10:$D$113,2,FALSE),"")</f>
        <v/>
      </c>
      <c r="AA199" s="14">
        <v>8.9600000000001394</v>
      </c>
      <c r="AB199" s="14" t="str">
        <f>IFERROR(VLOOKUP(AA199,'CRUCE OPORTUNIDADES'!$C$10:$D$113,2,FALSE),"")</f>
        <v/>
      </c>
      <c r="AC199" s="14">
        <v>9.9600000000001607</v>
      </c>
      <c r="AD199" s="14" t="str">
        <f>IFERROR(VLOOKUP(AC199,'CRUCE OPORTUNIDADES'!$C$10:$D$113,2,FALSE),"")</f>
        <v/>
      </c>
      <c r="AE199" s="14">
        <v>10.9600000000002</v>
      </c>
      <c r="AF199" s="14" t="str">
        <f>IFERROR(VLOOKUP(AE199,'CRUCE OPORTUNIDADES'!$C$10:$D$113,2,FALSE),"")</f>
        <v/>
      </c>
      <c r="AG199" s="14">
        <v>11.9600000000002</v>
      </c>
      <c r="AH199" s="14" t="str">
        <f>IFERROR(VLOOKUP(AG199,'CRUCE OPORTUNIDADES'!$C$10:$D$113,2,FALSE),"")</f>
        <v/>
      </c>
      <c r="AI199" s="14">
        <v>12.9600000000002</v>
      </c>
      <c r="AJ199" s="14" t="str">
        <f>IFERROR(VLOOKUP(AI199,'CRUCE OPORTUNIDADES'!$C$10:$D$113,2,FALSE),"")</f>
        <v/>
      </c>
      <c r="AK199" s="14">
        <v>13.9600000000002</v>
      </c>
      <c r="AL199" s="14" t="str">
        <f>IFERROR(VLOOKUP(AK199,'CRUCE OPORTUNIDADES'!$C$10:$D$113,2,FALSE),"")</f>
        <v/>
      </c>
      <c r="AM199" s="14">
        <v>14.960000000000299</v>
      </c>
      <c r="AN199" s="14" t="str">
        <f>IFERROR(VLOOKUP(AM199,'CRUCE OPORTUNIDADES'!$C$10:$D$113,2,FALSE),"")</f>
        <v/>
      </c>
      <c r="AO199" s="14">
        <v>15.960000000000299</v>
      </c>
      <c r="AP199" s="14" t="str">
        <f>IFERROR(VLOOKUP(AO199,'CRUCE OPORTUNIDADES'!$C$10:$D$113,2,FALSE),"")</f>
        <v/>
      </c>
      <c r="AQ199" s="14">
        <v>16.960000000000299</v>
      </c>
      <c r="AR199" s="14" t="str">
        <f>IFERROR(VLOOKUP(AQ199,'CRUCE OPORTUNIDADES'!$C$10:$D$113,2,FALSE),"")</f>
        <v/>
      </c>
      <c r="AS199" s="14">
        <v>17.960000000000299</v>
      </c>
      <c r="AT199" s="14" t="str">
        <f>IFERROR(VLOOKUP(AS199,'CRUCE OPORTUNIDADES'!$C$10:$D$113,2,FALSE),"")</f>
        <v/>
      </c>
      <c r="AU199" s="14">
        <v>18.960000000000299</v>
      </c>
      <c r="AV199" s="14" t="str">
        <f>IFERROR(VLOOKUP(AU199,'CRUCE OPORTUNIDADES'!$C$10:$D$113,2,FALSE),"")</f>
        <v/>
      </c>
      <c r="AW199" s="14">
        <v>19.960000000000399</v>
      </c>
      <c r="AX199" s="14" t="str">
        <f>IFERROR(VLOOKUP(AW199,'CRUCE OPORTUNIDADES'!$C$10:$D$113,2,FALSE),"")</f>
        <v/>
      </c>
      <c r="AY199" s="14">
        <v>20.960000000000399</v>
      </c>
      <c r="AZ199" s="14" t="str">
        <f>IFERROR(VLOOKUP(AY199,'CRUCE OPORTUNIDADES'!$C$10:$D$113,2,FALSE),"")</f>
        <v/>
      </c>
      <c r="BA199" s="14">
        <v>21.960000000000399</v>
      </c>
      <c r="BB199" s="14" t="str">
        <f>IFERROR(VLOOKUP(BA199,'CRUCE OPORTUNIDADES'!$C$10:$D$113,2,FALSE),"")</f>
        <v/>
      </c>
      <c r="BC199" s="14">
        <v>22.960000000000399</v>
      </c>
      <c r="BD199" s="14" t="str">
        <f>IFERROR(VLOOKUP(BC199,'CRUCE OPORTUNIDADES'!$C$10:$D$113,2,FALSE),"")</f>
        <v/>
      </c>
      <c r="BE199" s="14">
        <v>23.960000000000399</v>
      </c>
      <c r="BF199" s="14" t="str">
        <f>IFERROR(VLOOKUP(BE199,'CRUCE OPORTUNIDADES'!$C$10:$D$113,2,FALSE),"")</f>
        <v/>
      </c>
      <c r="BG199" s="14">
        <v>24.960000000000498</v>
      </c>
      <c r="BH199" s="14" t="str">
        <f>IFERROR(VLOOKUP(BG199,'CRUCE OPORTUNIDADES'!$C$10:$D$113,2,FALSE),"")</f>
        <v/>
      </c>
      <c r="BI199" s="14">
        <v>25.960000000000498</v>
      </c>
      <c r="BJ199" s="14" t="str">
        <f>IFERROR(VLOOKUP(BI199,'CRUCE OPORTUNIDADES'!$C$10:$D$113,2,FALSE),"")</f>
        <v/>
      </c>
    </row>
    <row r="200" spans="13:62" x14ac:dyDescent="0.3">
      <c r="N200" s="14" t="str">
        <f>IF(N201&lt;&gt;""," -O","")</f>
        <v/>
      </c>
      <c r="P200" s="14" t="str">
        <f>IF(P201&lt;&gt;""," -O","")</f>
        <v/>
      </c>
      <c r="R200" s="14" t="str">
        <f>IF(R201&lt;&gt;""," -O","")</f>
        <v/>
      </c>
      <c r="T200" s="14" t="str">
        <f>IF(T201&lt;&gt;""," -O","")</f>
        <v/>
      </c>
      <c r="V200" s="14" t="str">
        <f>IF(V201&lt;&gt;""," -O","")</f>
        <v/>
      </c>
      <c r="X200" s="14" t="str">
        <f>IF(X201&lt;&gt;""," -O","")</f>
        <v/>
      </c>
      <c r="Z200" s="14" t="str">
        <f>IF(Z201&lt;&gt;""," -O","")</f>
        <v/>
      </c>
      <c r="AB200" s="14" t="str">
        <f>IF(AB201&lt;&gt;""," -O","")</f>
        <v/>
      </c>
      <c r="AD200" s="14" t="str">
        <f>IF(AD201&lt;&gt;""," -O","")</f>
        <v/>
      </c>
      <c r="AF200" s="14" t="str">
        <f>IF(AF201&lt;&gt;""," -O","")</f>
        <v/>
      </c>
      <c r="AH200" s="14" t="str">
        <f>IF(AH201&lt;&gt;""," -O","")</f>
        <v/>
      </c>
      <c r="AJ200" s="14" t="str">
        <f>IF(AJ201&lt;&gt;""," -O","")</f>
        <v/>
      </c>
      <c r="AL200" s="14" t="str">
        <f>IF(AL201&lt;&gt;""," -O","")</f>
        <v/>
      </c>
      <c r="AN200" s="14" t="str">
        <f>IF(AN201&lt;&gt;""," -O","")</f>
        <v/>
      </c>
      <c r="AP200" s="14" t="str">
        <f>IF(AP201&lt;&gt;""," -O","")</f>
        <v/>
      </c>
      <c r="AR200" s="14" t="str">
        <f>IF(AR201&lt;&gt;""," -O","")</f>
        <v/>
      </c>
      <c r="AT200" s="14" t="str">
        <f>IF(AT201&lt;&gt;""," -O","")</f>
        <v/>
      </c>
      <c r="AV200" s="14" t="str">
        <f>IF(AV201&lt;&gt;""," -O","")</f>
        <v/>
      </c>
      <c r="AX200" s="14" t="str">
        <f>IF(AX201&lt;&gt;""," -O","")</f>
        <v/>
      </c>
      <c r="AZ200" s="14" t="str">
        <f>IF(AZ201&lt;&gt;""," -O","")</f>
        <v/>
      </c>
      <c r="BB200" s="14" t="str">
        <f>IF(BB201&lt;&gt;""," -O","")</f>
        <v/>
      </c>
      <c r="BD200" s="14" t="str">
        <f>IF(BD201&lt;&gt;""," -O","")</f>
        <v/>
      </c>
      <c r="BF200" s="14" t="str">
        <f>IF(BF201&lt;&gt;""," -O","")</f>
        <v/>
      </c>
      <c r="BH200" s="14" t="str">
        <f>IF(BH201&lt;&gt;""," -O","")</f>
        <v/>
      </c>
      <c r="BJ200" s="14" t="str">
        <f>IF(BJ201&lt;&gt;""," -O","")</f>
        <v/>
      </c>
    </row>
    <row r="201" spans="13:62" x14ac:dyDescent="0.3">
      <c r="M201" s="14">
        <v>1.97</v>
      </c>
      <c r="N201" s="14" t="str">
        <f>IFERROR(VLOOKUP(M201,'CRUCE OPORTUNIDADES'!$C$10:$D$113,2,FALSE),"")</f>
        <v/>
      </c>
      <c r="O201" s="14">
        <v>2.9700000000000202</v>
      </c>
      <c r="P201" s="14" t="str">
        <f>IFERROR(VLOOKUP(O201,'CRUCE OPORTUNIDADES'!$C$10:$D$113,2,FALSE),"")</f>
        <v/>
      </c>
      <c r="Q201" s="14">
        <v>3.9700000000000402</v>
      </c>
      <c r="R201" s="14" t="str">
        <f>IFERROR(VLOOKUP(Q201,'CRUCE OPORTUNIDADES'!$C$10:$D$113,2,FALSE),"")</f>
        <v/>
      </c>
      <c r="S201" s="14">
        <v>4.9700000000000601</v>
      </c>
      <c r="T201" s="14" t="str">
        <f>IFERROR(VLOOKUP(S201,'CRUCE OPORTUNIDADES'!$C$10:$D$113,2,FALSE),"")</f>
        <v/>
      </c>
      <c r="U201" s="14">
        <v>5.9700000000000797</v>
      </c>
      <c r="V201" s="14" t="str">
        <f>IFERROR(VLOOKUP(U201,'CRUCE OPORTUNIDADES'!$C$10:$D$113,2,FALSE),"")</f>
        <v/>
      </c>
      <c r="W201" s="14">
        <v>6.9700000000001001</v>
      </c>
      <c r="X201" s="14" t="str">
        <f>IFERROR(VLOOKUP(W201,'CRUCE OPORTUNIDADES'!$C$10:$D$113,2,FALSE),"")</f>
        <v/>
      </c>
      <c r="Y201" s="14">
        <v>7.9700000000001197</v>
      </c>
      <c r="Z201" s="14" t="str">
        <f>IFERROR(VLOOKUP(Y201,'CRUCE OPORTUNIDADES'!$C$10:$D$113,2,FALSE),"")</f>
        <v/>
      </c>
      <c r="AA201" s="14">
        <v>8.9700000000001392</v>
      </c>
      <c r="AB201" s="14" t="str">
        <f>IFERROR(VLOOKUP(AA201,'CRUCE OPORTUNIDADES'!$C$10:$D$113,2,FALSE),"")</f>
        <v/>
      </c>
      <c r="AC201" s="14">
        <v>9.9700000000001605</v>
      </c>
      <c r="AD201" s="14" t="str">
        <f>IFERROR(VLOOKUP(AC201,'CRUCE OPORTUNIDADES'!$C$10:$D$113,2,FALSE),"")</f>
        <v/>
      </c>
      <c r="AE201" s="14">
        <v>10.9700000000002</v>
      </c>
      <c r="AF201" s="14" t="str">
        <f>IFERROR(VLOOKUP(AE201,'CRUCE OPORTUNIDADES'!$C$10:$D$113,2,FALSE),"")</f>
        <v/>
      </c>
      <c r="AG201" s="14">
        <v>11.9700000000002</v>
      </c>
      <c r="AH201" s="14" t="str">
        <f>IFERROR(VLOOKUP(AG201,'CRUCE OPORTUNIDADES'!$C$10:$D$113,2,FALSE),"")</f>
        <v/>
      </c>
      <c r="AI201" s="14">
        <v>12.9700000000002</v>
      </c>
      <c r="AJ201" s="14" t="str">
        <f>IFERROR(VLOOKUP(AI201,'CRUCE OPORTUNIDADES'!$C$10:$D$113,2,FALSE),"")</f>
        <v/>
      </c>
      <c r="AK201" s="14">
        <v>13.9700000000002</v>
      </c>
      <c r="AL201" s="14" t="str">
        <f>IFERROR(VLOOKUP(AK201,'CRUCE OPORTUNIDADES'!$C$10:$D$113,2,FALSE),"")</f>
        <v/>
      </c>
      <c r="AM201" s="14">
        <v>14.970000000000301</v>
      </c>
      <c r="AN201" s="14" t="str">
        <f>IFERROR(VLOOKUP(AM201,'CRUCE OPORTUNIDADES'!$C$10:$D$113,2,FALSE),"")</f>
        <v/>
      </c>
      <c r="AO201" s="14">
        <v>15.970000000000301</v>
      </c>
      <c r="AP201" s="14" t="str">
        <f>IFERROR(VLOOKUP(AO201,'CRUCE OPORTUNIDADES'!$C$10:$D$113,2,FALSE),"")</f>
        <v/>
      </c>
      <c r="AQ201" s="14">
        <v>16.970000000000301</v>
      </c>
      <c r="AR201" s="14" t="str">
        <f>IFERROR(VLOOKUP(AQ201,'CRUCE OPORTUNIDADES'!$C$10:$D$113,2,FALSE),"")</f>
        <v/>
      </c>
      <c r="AS201" s="14">
        <v>17.970000000000301</v>
      </c>
      <c r="AT201" s="14" t="str">
        <f>IFERROR(VLOOKUP(AS201,'CRUCE OPORTUNIDADES'!$C$10:$D$113,2,FALSE),"")</f>
        <v/>
      </c>
      <c r="AU201" s="14">
        <v>18.970000000000301</v>
      </c>
      <c r="AV201" s="14" t="str">
        <f>IFERROR(VLOOKUP(AU201,'CRUCE OPORTUNIDADES'!$C$10:$D$113,2,FALSE),"")</f>
        <v/>
      </c>
      <c r="AW201" s="14">
        <v>19.9700000000004</v>
      </c>
      <c r="AX201" s="14" t="str">
        <f>IFERROR(VLOOKUP(AW201,'CRUCE OPORTUNIDADES'!$C$10:$D$113,2,FALSE),"")</f>
        <v/>
      </c>
      <c r="AY201" s="14">
        <v>20.9700000000004</v>
      </c>
      <c r="AZ201" s="14" t="str">
        <f>IFERROR(VLOOKUP(AY201,'CRUCE OPORTUNIDADES'!$C$10:$D$113,2,FALSE),"")</f>
        <v/>
      </c>
      <c r="BA201" s="14">
        <v>21.9700000000004</v>
      </c>
      <c r="BB201" s="14" t="str">
        <f>IFERROR(VLOOKUP(BA201,'CRUCE OPORTUNIDADES'!$C$10:$D$113,2,FALSE),"")</f>
        <v/>
      </c>
      <c r="BC201" s="14">
        <v>22.9700000000004</v>
      </c>
      <c r="BD201" s="14" t="str">
        <f>IFERROR(VLOOKUP(BC201,'CRUCE OPORTUNIDADES'!$C$10:$D$113,2,FALSE),"")</f>
        <v/>
      </c>
      <c r="BE201" s="14">
        <v>23.9700000000004</v>
      </c>
      <c r="BF201" s="14" t="str">
        <f>IFERROR(VLOOKUP(BE201,'CRUCE OPORTUNIDADES'!$C$10:$D$113,2,FALSE),"")</f>
        <v/>
      </c>
      <c r="BG201" s="14">
        <v>24.9700000000005</v>
      </c>
      <c r="BH201" s="14" t="str">
        <f>IFERROR(VLOOKUP(BG201,'CRUCE OPORTUNIDADES'!$C$10:$D$113,2,FALSE),"")</f>
        <v/>
      </c>
      <c r="BI201" s="14">
        <v>25.9700000000005</v>
      </c>
      <c r="BJ201" s="14" t="str">
        <f>IFERROR(VLOOKUP(BI201,'CRUCE OPORTUNIDADES'!$C$10:$D$113,2,FALSE),"")</f>
        <v/>
      </c>
    </row>
    <row r="202" spans="13:62" x14ac:dyDescent="0.3">
      <c r="N202" s="14" t="str">
        <f>IF(N203&lt;&gt;""," -O","")</f>
        <v/>
      </c>
      <c r="P202" s="14" t="str">
        <f>IF(P203&lt;&gt;""," -O","")</f>
        <v/>
      </c>
      <c r="R202" s="14" t="str">
        <f>IF(R203&lt;&gt;""," -O","")</f>
        <v/>
      </c>
      <c r="T202" s="14" t="str">
        <f>IF(T203&lt;&gt;""," -O","")</f>
        <v/>
      </c>
      <c r="V202" s="14" t="str">
        <f>IF(V203&lt;&gt;""," -O","")</f>
        <v/>
      </c>
      <c r="X202" s="14" t="str">
        <f>IF(X203&lt;&gt;""," -O","")</f>
        <v/>
      </c>
      <c r="Z202" s="14" t="str">
        <f>IF(Z203&lt;&gt;""," -O","")</f>
        <v/>
      </c>
      <c r="AB202" s="14" t="str">
        <f>IF(AB203&lt;&gt;""," -O","")</f>
        <v/>
      </c>
      <c r="AD202" s="14" t="str">
        <f>IF(AD203&lt;&gt;""," -O","")</f>
        <v/>
      </c>
      <c r="AF202" s="14" t="str">
        <f>IF(AF203&lt;&gt;""," -O","")</f>
        <v/>
      </c>
      <c r="AH202" s="14" t="str">
        <f>IF(AH203&lt;&gt;""," -O","")</f>
        <v/>
      </c>
      <c r="AJ202" s="14" t="str">
        <f>IF(AJ203&lt;&gt;""," -O","")</f>
        <v/>
      </c>
      <c r="AL202" s="14" t="str">
        <f>IF(AL203&lt;&gt;""," -O","")</f>
        <v/>
      </c>
      <c r="AN202" s="14" t="str">
        <f>IF(AN203&lt;&gt;""," -O","")</f>
        <v/>
      </c>
      <c r="AP202" s="14" t="str">
        <f>IF(AP203&lt;&gt;""," -O","")</f>
        <v/>
      </c>
      <c r="AR202" s="14" t="str">
        <f>IF(AR203&lt;&gt;""," -O","")</f>
        <v/>
      </c>
      <c r="AT202" s="14" t="str">
        <f>IF(AT203&lt;&gt;""," -O","")</f>
        <v/>
      </c>
      <c r="AV202" s="14" t="str">
        <f>IF(AV203&lt;&gt;""," -O","")</f>
        <v/>
      </c>
      <c r="AX202" s="14" t="str">
        <f>IF(AX203&lt;&gt;""," -O","")</f>
        <v/>
      </c>
      <c r="AZ202" s="14" t="str">
        <f>IF(AZ203&lt;&gt;""," -O","")</f>
        <v/>
      </c>
      <c r="BB202" s="14" t="str">
        <f>IF(BB203&lt;&gt;""," -O","")</f>
        <v/>
      </c>
      <c r="BD202" s="14" t="str">
        <f>IF(BD203&lt;&gt;""," -O","")</f>
        <v/>
      </c>
      <c r="BF202" s="14" t="str">
        <f>IF(BF203&lt;&gt;""," -O","")</f>
        <v/>
      </c>
      <c r="BH202" s="14" t="str">
        <f>IF(BH203&lt;&gt;""," -O","")</f>
        <v/>
      </c>
      <c r="BJ202" s="14" t="str">
        <f>IF(BJ203&lt;&gt;""," -O","")</f>
        <v/>
      </c>
    </row>
    <row r="203" spans="13:62" x14ac:dyDescent="0.3">
      <c r="M203" s="14">
        <v>1.98</v>
      </c>
      <c r="N203" s="14" t="str">
        <f>IFERROR(VLOOKUP(M203,'CRUCE OPORTUNIDADES'!$C$10:$D$113,2,FALSE),"")</f>
        <v/>
      </c>
      <c r="O203" s="14">
        <v>2.98000000000002</v>
      </c>
      <c r="P203" s="14" t="str">
        <f>IFERROR(VLOOKUP(O203,'CRUCE OPORTUNIDADES'!$C$10:$D$113,2,FALSE),"")</f>
        <v/>
      </c>
      <c r="Q203" s="14">
        <v>3.98000000000004</v>
      </c>
      <c r="R203" s="14" t="str">
        <f>IFERROR(VLOOKUP(Q203,'CRUCE OPORTUNIDADES'!$C$10:$D$113,2,FALSE),"")</f>
        <v/>
      </c>
      <c r="S203" s="14">
        <v>4.9800000000000599</v>
      </c>
      <c r="T203" s="14" t="str">
        <f>IFERROR(VLOOKUP(S203,'CRUCE OPORTUNIDADES'!$C$10:$D$113,2,FALSE),"")</f>
        <v/>
      </c>
      <c r="U203" s="14">
        <v>5.9800000000000804</v>
      </c>
      <c r="V203" s="14" t="str">
        <f>IFERROR(VLOOKUP(U203,'CRUCE OPORTUNIDADES'!$C$10:$D$113,2,FALSE),"")</f>
        <v/>
      </c>
      <c r="W203" s="14">
        <v>6.9800000000000999</v>
      </c>
      <c r="X203" s="14" t="str">
        <f>IFERROR(VLOOKUP(W203,'CRUCE OPORTUNIDADES'!$C$10:$D$113,2,FALSE),"")</f>
        <v/>
      </c>
      <c r="Y203" s="14">
        <v>7.9800000000001203</v>
      </c>
      <c r="Z203" s="14" t="str">
        <f>IFERROR(VLOOKUP(Y203,'CRUCE OPORTUNIDADES'!$C$10:$D$113,2,FALSE),"")</f>
        <v/>
      </c>
      <c r="AA203" s="14">
        <v>8.9800000000001408</v>
      </c>
      <c r="AB203" s="14" t="str">
        <f>IFERROR(VLOOKUP(AA203,'CRUCE OPORTUNIDADES'!$C$10:$D$113,2,FALSE),"")</f>
        <v/>
      </c>
      <c r="AC203" s="14">
        <v>9.9800000000001603</v>
      </c>
      <c r="AD203" s="14" t="str">
        <f>IFERROR(VLOOKUP(AC203,'CRUCE OPORTUNIDADES'!$C$10:$D$113,2,FALSE),"")</f>
        <v/>
      </c>
      <c r="AE203" s="14">
        <v>10.980000000000199</v>
      </c>
      <c r="AF203" s="14" t="str">
        <f>IFERROR(VLOOKUP(AE203,'CRUCE OPORTUNIDADES'!$C$10:$D$113,2,FALSE),"")</f>
        <v/>
      </c>
      <c r="AG203" s="14">
        <v>11.980000000000199</v>
      </c>
      <c r="AH203" s="14" t="str">
        <f>IFERROR(VLOOKUP(AG203,'CRUCE OPORTUNIDADES'!$C$10:$D$113,2,FALSE),"")</f>
        <v/>
      </c>
      <c r="AI203" s="14">
        <v>12.980000000000199</v>
      </c>
      <c r="AJ203" s="14" t="str">
        <f>IFERROR(VLOOKUP(AI203,'CRUCE OPORTUNIDADES'!$C$10:$D$113,2,FALSE),"")</f>
        <v/>
      </c>
      <c r="AK203" s="14">
        <v>13.980000000000199</v>
      </c>
      <c r="AL203" s="14" t="str">
        <f>IFERROR(VLOOKUP(AK203,'CRUCE OPORTUNIDADES'!$C$10:$D$113,2,FALSE),"")</f>
        <v/>
      </c>
      <c r="AM203" s="14">
        <v>14.980000000000301</v>
      </c>
      <c r="AN203" s="14" t="str">
        <f>IFERROR(VLOOKUP(AM203,'CRUCE OPORTUNIDADES'!$C$10:$D$113,2,FALSE),"")</f>
        <v/>
      </c>
      <c r="AO203" s="14">
        <v>15.980000000000301</v>
      </c>
      <c r="AP203" s="14" t="str">
        <f>IFERROR(VLOOKUP(AO203,'CRUCE OPORTUNIDADES'!$C$10:$D$113,2,FALSE),"")</f>
        <v/>
      </c>
      <c r="AQ203" s="14">
        <v>16.980000000000299</v>
      </c>
      <c r="AR203" s="14" t="str">
        <f>IFERROR(VLOOKUP(AQ203,'CRUCE OPORTUNIDADES'!$C$10:$D$113,2,FALSE),"")</f>
        <v/>
      </c>
      <c r="AS203" s="14">
        <v>17.980000000000299</v>
      </c>
      <c r="AT203" s="14" t="str">
        <f>IFERROR(VLOOKUP(AS203,'CRUCE OPORTUNIDADES'!$C$10:$D$113,2,FALSE),"")</f>
        <v/>
      </c>
      <c r="AU203" s="14">
        <v>18.980000000000299</v>
      </c>
      <c r="AV203" s="14" t="str">
        <f>IFERROR(VLOOKUP(AU203,'CRUCE OPORTUNIDADES'!$C$10:$D$113,2,FALSE),"")</f>
        <v/>
      </c>
      <c r="AW203" s="14">
        <v>19.980000000000398</v>
      </c>
      <c r="AX203" s="14" t="str">
        <f>IFERROR(VLOOKUP(AW203,'CRUCE OPORTUNIDADES'!$C$10:$D$113,2,FALSE),"")</f>
        <v/>
      </c>
      <c r="AY203" s="14">
        <v>20.980000000000398</v>
      </c>
      <c r="AZ203" s="14" t="str">
        <f>IFERROR(VLOOKUP(AY203,'CRUCE OPORTUNIDADES'!$C$10:$D$113,2,FALSE),"")</f>
        <v/>
      </c>
      <c r="BA203" s="14">
        <v>21.980000000000398</v>
      </c>
      <c r="BB203" s="14" t="str">
        <f>IFERROR(VLOOKUP(BA203,'CRUCE OPORTUNIDADES'!$C$10:$D$113,2,FALSE),"")</f>
        <v/>
      </c>
      <c r="BC203" s="14">
        <v>22.980000000000398</v>
      </c>
      <c r="BD203" s="14" t="str">
        <f>IFERROR(VLOOKUP(BC203,'CRUCE OPORTUNIDADES'!$C$10:$D$113,2,FALSE),"")</f>
        <v/>
      </c>
      <c r="BE203" s="14">
        <v>23.980000000000398</v>
      </c>
      <c r="BF203" s="14" t="str">
        <f>IFERROR(VLOOKUP(BE203,'CRUCE OPORTUNIDADES'!$C$10:$D$113,2,FALSE),"")</f>
        <v/>
      </c>
      <c r="BG203" s="14">
        <v>24.980000000000501</v>
      </c>
      <c r="BH203" s="14" t="str">
        <f>IFERROR(VLOOKUP(BG203,'CRUCE OPORTUNIDADES'!$C$10:$D$113,2,FALSE),"")</f>
        <v/>
      </c>
      <c r="BI203" s="14">
        <v>25.980000000000501</v>
      </c>
      <c r="BJ203" s="14" t="str">
        <f>IFERROR(VLOOKUP(BI203,'CRUCE OPORTUNIDADES'!$C$10:$D$113,2,FALSE),"")</f>
        <v/>
      </c>
    </row>
    <row r="204" spans="13:62" x14ac:dyDescent="0.3">
      <c r="N204" s="14" t="str">
        <f>IF(N205&lt;&gt;""," -O","")</f>
        <v/>
      </c>
      <c r="P204" s="14" t="str">
        <f>IF(P205&lt;&gt;""," -O","")</f>
        <v/>
      </c>
      <c r="R204" s="14" t="str">
        <f>IF(R205&lt;&gt;""," -O","")</f>
        <v/>
      </c>
      <c r="T204" s="14" t="str">
        <f>IF(T205&lt;&gt;""," -O","")</f>
        <v/>
      </c>
      <c r="V204" s="14" t="str">
        <f>IF(V205&lt;&gt;""," -O","")</f>
        <v/>
      </c>
      <c r="X204" s="14" t="str">
        <f>IF(X205&lt;&gt;""," -O","")</f>
        <v/>
      </c>
      <c r="Z204" s="14" t="str">
        <f>IF(Z205&lt;&gt;""," -O","")</f>
        <v/>
      </c>
      <c r="AB204" s="14" t="str">
        <f>IF(AB205&lt;&gt;""," -O","")</f>
        <v/>
      </c>
      <c r="AD204" s="14" t="str">
        <f>IF(AD205&lt;&gt;""," -O","")</f>
        <v/>
      </c>
      <c r="AF204" s="14" t="str">
        <f>IF(AF205&lt;&gt;""," -O","")</f>
        <v/>
      </c>
      <c r="AH204" s="14" t="str">
        <f>IF(AH205&lt;&gt;""," -O","")</f>
        <v/>
      </c>
      <c r="AJ204" s="14" t="str">
        <f>IF(AJ205&lt;&gt;""," -O","")</f>
        <v/>
      </c>
      <c r="AL204" s="14" t="str">
        <f>IF(AL205&lt;&gt;""," -O","")</f>
        <v/>
      </c>
      <c r="AN204" s="14" t="str">
        <f>IF(AN205&lt;&gt;""," -O","")</f>
        <v/>
      </c>
      <c r="AP204" s="14" t="str">
        <f>IF(AP205&lt;&gt;""," -O","")</f>
        <v/>
      </c>
      <c r="AR204" s="14" t="str">
        <f>IF(AR205&lt;&gt;""," -O","")</f>
        <v/>
      </c>
      <c r="AT204" s="14" t="str">
        <f>IF(AT205&lt;&gt;""," -O","")</f>
        <v/>
      </c>
      <c r="AV204" s="14" t="str">
        <f>IF(AV205&lt;&gt;""," -O","")</f>
        <v/>
      </c>
      <c r="AX204" s="14" t="str">
        <f>IF(AX205&lt;&gt;""," -O","")</f>
        <v/>
      </c>
      <c r="AZ204" s="14" t="str">
        <f>IF(AZ205&lt;&gt;""," -O","")</f>
        <v/>
      </c>
      <c r="BB204" s="14" t="str">
        <f>IF(BB205&lt;&gt;""," -O","")</f>
        <v/>
      </c>
      <c r="BD204" s="14" t="str">
        <f>IF(BD205&lt;&gt;""," -O","")</f>
        <v/>
      </c>
      <c r="BF204" s="14" t="str">
        <f>IF(BF205&lt;&gt;""," -O","")</f>
        <v/>
      </c>
      <c r="BH204" s="14" t="str">
        <f>IF(BH205&lt;&gt;""," -O","")</f>
        <v/>
      </c>
      <c r="BJ204" s="14" t="str">
        <f>IF(BJ205&lt;&gt;""," -O","")</f>
        <v/>
      </c>
    </row>
    <row r="205" spans="13:62" x14ac:dyDescent="0.3">
      <c r="M205" s="14">
        <v>1.99</v>
      </c>
      <c r="N205" s="14" t="str">
        <f>IFERROR(VLOOKUP(M205,'CRUCE OPORTUNIDADES'!$C$10:$D$113,2,FALSE),"")</f>
        <v/>
      </c>
      <c r="O205" s="14">
        <v>2.9900000000000202</v>
      </c>
      <c r="P205" s="14" t="str">
        <f>IFERROR(VLOOKUP(O205,'CRUCE OPORTUNIDADES'!$C$10:$D$113,2,FALSE),"")</f>
        <v/>
      </c>
      <c r="Q205" s="14">
        <v>3.9900000000000402</v>
      </c>
      <c r="R205" s="14" t="str">
        <f>IFERROR(VLOOKUP(Q205,'CRUCE OPORTUNIDADES'!$C$10:$D$113,2,FALSE),"")</f>
        <v/>
      </c>
      <c r="S205" s="14">
        <v>4.9900000000000597</v>
      </c>
      <c r="T205" s="14" t="str">
        <f>IFERROR(VLOOKUP(S205,'CRUCE OPORTUNIDADES'!$C$10:$D$113,2,FALSE),"")</f>
        <v/>
      </c>
      <c r="U205" s="14">
        <v>5.9900000000000801</v>
      </c>
      <c r="V205" s="14" t="str">
        <f>IFERROR(VLOOKUP(U205,'CRUCE OPORTUNIDADES'!$C$10:$D$113,2,FALSE),"")</f>
        <v/>
      </c>
      <c r="W205" s="14">
        <v>6.9900000000000997</v>
      </c>
      <c r="X205" s="14" t="str">
        <f>IFERROR(VLOOKUP(W205,'CRUCE OPORTUNIDADES'!$C$10:$D$113,2,FALSE),"")</f>
        <v/>
      </c>
      <c r="Y205" s="14">
        <v>7.9900000000001201</v>
      </c>
      <c r="Z205" s="14" t="str">
        <f>IFERROR(VLOOKUP(Y205,'CRUCE OPORTUNIDADES'!$C$10:$D$113,2,FALSE),"")</f>
        <v/>
      </c>
      <c r="AA205" s="14">
        <v>8.9900000000001405</v>
      </c>
      <c r="AB205" s="14" t="str">
        <f>IFERROR(VLOOKUP(AA205,'CRUCE OPORTUNIDADES'!$C$10:$D$113,2,FALSE),"")</f>
        <v/>
      </c>
      <c r="AC205" s="14">
        <v>9.9900000000001601</v>
      </c>
      <c r="AD205" s="14" t="str">
        <f>IFERROR(VLOOKUP(AC205,'CRUCE OPORTUNIDADES'!$C$10:$D$113,2,FALSE),"")</f>
        <v/>
      </c>
      <c r="AE205" s="14">
        <v>10.990000000000199</v>
      </c>
      <c r="AF205" s="14" t="str">
        <f>IFERROR(VLOOKUP(AE205,'CRUCE OPORTUNIDADES'!$C$10:$D$113,2,FALSE),"")</f>
        <v/>
      </c>
      <c r="AG205" s="14">
        <v>11.990000000000199</v>
      </c>
      <c r="AH205" s="14" t="str">
        <f>IFERROR(VLOOKUP(AG205,'CRUCE OPORTUNIDADES'!$C$10:$D$113,2,FALSE),"")</f>
        <v/>
      </c>
      <c r="AI205" s="14">
        <v>12.990000000000199</v>
      </c>
      <c r="AJ205" s="14" t="str">
        <f>IFERROR(VLOOKUP(AI205,'CRUCE OPORTUNIDADES'!$C$10:$D$113,2,FALSE),"")</f>
        <v/>
      </c>
      <c r="AK205" s="14">
        <v>13.990000000000199</v>
      </c>
      <c r="AL205" s="14" t="str">
        <f>IFERROR(VLOOKUP(AK205,'CRUCE OPORTUNIDADES'!$C$10:$D$113,2,FALSE),"")</f>
        <v/>
      </c>
      <c r="AM205" s="14">
        <v>14.9900000000003</v>
      </c>
      <c r="AN205" s="14" t="str">
        <f>IFERROR(VLOOKUP(AM205,'CRUCE OPORTUNIDADES'!$C$10:$D$113,2,FALSE),"")</f>
        <v/>
      </c>
      <c r="AO205" s="14">
        <v>15.9900000000003</v>
      </c>
      <c r="AP205" s="14" t="str">
        <f>IFERROR(VLOOKUP(AO205,'CRUCE OPORTUNIDADES'!$C$10:$D$113,2,FALSE),"")</f>
        <v/>
      </c>
      <c r="AQ205" s="14">
        <v>16.9900000000003</v>
      </c>
      <c r="AR205" s="14" t="str">
        <f>IFERROR(VLOOKUP(AQ205,'CRUCE OPORTUNIDADES'!$C$10:$D$113,2,FALSE),"")</f>
        <v/>
      </c>
      <c r="AS205" s="14">
        <v>17.9900000000003</v>
      </c>
      <c r="AT205" s="14" t="str">
        <f>IFERROR(VLOOKUP(AS205,'CRUCE OPORTUNIDADES'!$C$10:$D$113,2,FALSE),"")</f>
        <v/>
      </c>
      <c r="AU205" s="14">
        <v>18.9900000000003</v>
      </c>
      <c r="AV205" s="14" t="str">
        <f>IFERROR(VLOOKUP(AU205,'CRUCE OPORTUNIDADES'!$C$10:$D$113,2,FALSE),"")</f>
        <v/>
      </c>
      <c r="AW205" s="14">
        <v>19.9900000000004</v>
      </c>
      <c r="AX205" s="14" t="str">
        <f>IFERROR(VLOOKUP(AW205,'CRUCE OPORTUNIDADES'!$C$10:$D$113,2,FALSE),"")</f>
        <v/>
      </c>
      <c r="AY205" s="14">
        <v>20.9900000000004</v>
      </c>
      <c r="AZ205" s="14" t="str">
        <f>IFERROR(VLOOKUP(AY205,'CRUCE OPORTUNIDADES'!$C$10:$D$113,2,FALSE),"")</f>
        <v/>
      </c>
      <c r="BA205" s="14">
        <v>21.9900000000004</v>
      </c>
      <c r="BB205" s="14" t="str">
        <f>IFERROR(VLOOKUP(BA205,'CRUCE OPORTUNIDADES'!$C$10:$D$113,2,FALSE),"")</f>
        <v/>
      </c>
      <c r="BC205" s="14">
        <v>22.9900000000004</v>
      </c>
      <c r="BD205" s="14" t="str">
        <f>IFERROR(VLOOKUP(BC205,'CRUCE OPORTUNIDADES'!$C$10:$D$113,2,FALSE),"")</f>
        <v/>
      </c>
      <c r="BE205" s="14">
        <v>23.9900000000004</v>
      </c>
      <c r="BF205" s="14" t="str">
        <f>IFERROR(VLOOKUP(BE205,'CRUCE OPORTUNIDADES'!$C$10:$D$113,2,FALSE),"")</f>
        <v/>
      </c>
      <c r="BG205" s="14">
        <v>24.990000000000499</v>
      </c>
      <c r="BH205" s="14" t="str">
        <f>IFERROR(VLOOKUP(BG205,'CRUCE OPORTUNIDADES'!$C$10:$D$113,2,FALSE),"")</f>
        <v/>
      </c>
      <c r="BI205" s="14">
        <v>25.990000000000499</v>
      </c>
      <c r="BJ205" s="14" t="str">
        <f>IFERROR(VLOOKUP(BI205,'CRUCE OPORTUNIDADES'!$C$10:$D$113,2,FALSE),"")</f>
        <v/>
      </c>
    </row>
  </sheetData>
  <sheetProtection algorithmName="SHA-512" hashValue="nwVM/Fbw5S76dSxDPoaJVOOO4+k4A1b+VVs+QZlUNvhdw+0lPlkdU2OPa2w1E4cRzr685Xzv8CfiNjjLyqeVrw==" saltValue="qLNGzPLOxIV1POo7QYRPig==" spinCount="100000" sheet="1" objects="1" scenarios="1"/>
  <mergeCells count="44">
    <mergeCell ref="B1:C4"/>
    <mergeCell ref="D1:H1"/>
    <mergeCell ref="I1:J1"/>
    <mergeCell ref="D2:H2"/>
    <mergeCell ref="I2:J2"/>
    <mergeCell ref="D3:H4"/>
    <mergeCell ref="I3:J3"/>
    <mergeCell ref="I4:J4"/>
    <mergeCell ref="B10:C10"/>
    <mergeCell ref="B11:C11"/>
    <mergeCell ref="B6:J7"/>
    <mergeCell ref="B8:C8"/>
    <mergeCell ref="D8:D9"/>
    <mergeCell ref="E8:E9"/>
    <mergeCell ref="F8:F9"/>
    <mergeCell ref="B9:C9"/>
    <mergeCell ref="G8:H9"/>
    <mergeCell ref="I8:J9"/>
    <mergeCell ref="I11:J11"/>
    <mergeCell ref="I16:J16"/>
    <mergeCell ref="I17:J19"/>
    <mergeCell ref="I12:J12"/>
    <mergeCell ref="G13:H13"/>
    <mergeCell ref="I13:J13"/>
    <mergeCell ref="G14:H14"/>
    <mergeCell ref="I14:J14"/>
    <mergeCell ref="G15:J15"/>
    <mergeCell ref="G12:H12"/>
    <mergeCell ref="B21:J21"/>
    <mergeCell ref="B23:J23"/>
    <mergeCell ref="B5:J5"/>
    <mergeCell ref="B12:C12"/>
    <mergeCell ref="B13:C13"/>
    <mergeCell ref="B14:C14"/>
    <mergeCell ref="C18:E18"/>
    <mergeCell ref="C19:E19"/>
    <mergeCell ref="C15:E15"/>
    <mergeCell ref="C16:E16"/>
    <mergeCell ref="C17:E17"/>
    <mergeCell ref="G17:G19"/>
    <mergeCell ref="H17:H19"/>
    <mergeCell ref="G10:H10"/>
    <mergeCell ref="I10:J10"/>
    <mergeCell ref="G11:H11"/>
  </mergeCells>
  <conditionalFormatting sqref="I16">
    <cfRule type="cellIs" dxfId="7" priority="9" operator="equal">
      <formula>"ALTO"</formula>
    </cfRule>
    <cfRule type="cellIs" dxfId="6" priority="10" operator="equal">
      <formula>"EXTREMO"</formula>
    </cfRule>
    <cfRule type="cellIs" dxfId="5" priority="11" operator="equal">
      <formula>"MODERADO"</formula>
    </cfRule>
    <cfRule type="cellIs" dxfId="4" priority="12" operator="equal">
      <formula>"BAJO"</formula>
    </cfRule>
  </conditionalFormatting>
  <conditionalFormatting sqref="I17">
    <cfRule type="expression" dxfId="3" priority="1">
      <formula>$J$17="MODERADO"</formula>
    </cfRule>
    <cfRule type="expression" dxfId="2" priority="2">
      <formula>$J$17="BAJO"</formula>
    </cfRule>
    <cfRule type="expression" dxfId="1" priority="3">
      <formula>$J$17="FAVORABLE"</formula>
    </cfRule>
    <cfRule type="expression" dxfId="0" priority="4">
      <formula>$J$17="ALTO"</formula>
    </cfRule>
  </conditionalFormatting>
  <hyperlinks>
    <hyperlink ref="A6" location="'IDENTIFICACIÓN DOFA'!A1" display="REGRESAR" xr:uid="{00000000-0004-0000-0F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9"/>
  <dimension ref="B1:Q33"/>
  <sheetViews>
    <sheetView showGridLines="0" tabSelected="1" zoomScaleNormal="100" workbookViewId="0"/>
  </sheetViews>
  <sheetFormatPr baseColWidth="10" defaultColWidth="11.44140625" defaultRowHeight="14.4" x14ac:dyDescent="0.3"/>
  <cols>
    <col min="1" max="1" width="2.44140625" customWidth="1"/>
  </cols>
  <sheetData>
    <row r="1" spans="2:17" ht="23.4" customHeight="1" x14ac:dyDescent="0.3">
      <c r="B1" s="364"/>
      <c r="C1" s="364"/>
      <c r="D1" s="365" t="s">
        <v>24</v>
      </c>
      <c r="E1" s="365"/>
      <c r="F1" s="365"/>
      <c r="G1" s="365"/>
      <c r="H1" s="365"/>
      <c r="I1" s="365"/>
      <c r="J1" s="365"/>
      <c r="K1" s="365"/>
      <c r="L1" s="365"/>
      <c r="M1" s="365"/>
      <c r="N1" s="365"/>
      <c r="O1" s="365"/>
      <c r="P1" s="365" t="s">
        <v>25</v>
      </c>
      <c r="Q1" s="365"/>
    </row>
    <row r="2" spans="2:17" ht="22.95" customHeight="1" x14ac:dyDescent="0.3">
      <c r="B2" s="364"/>
      <c r="C2" s="364"/>
      <c r="D2" s="365" t="s">
        <v>26</v>
      </c>
      <c r="E2" s="365"/>
      <c r="F2" s="365"/>
      <c r="G2" s="365"/>
      <c r="H2" s="365"/>
      <c r="I2" s="365"/>
      <c r="J2" s="365"/>
      <c r="K2" s="365"/>
      <c r="L2" s="365"/>
      <c r="M2" s="365"/>
      <c r="N2" s="365"/>
      <c r="O2" s="365"/>
      <c r="P2" s="365" t="s">
        <v>682</v>
      </c>
      <c r="Q2" s="365"/>
    </row>
    <row r="3" spans="2:17" x14ac:dyDescent="0.3">
      <c r="B3" s="364"/>
      <c r="C3" s="364"/>
      <c r="D3" s="365" t="s">
        <v>27</v>
      </c>
      <c r="E3" s="365"/>
      <c r="F3" s="365"/>
      <c r="G3" s="365"/>
      <c r="H3" s="365"/>
      <c r="I3" s="365"/>
      <c r="J3" s="365"/>
      <c r="K3" s="365"/>
      <c r="L3" s="365"/>
      <c r="M3" s="365"/>
      <c r="N3" s="365"/>
      <c r="O3" s="365"/>
      <c r="P3" s="365" t="s">
        <v>683</v>
      </c>
      <c r="Q3" s="365"/>
    </row>
    <row r="4" spans="2:17" x14ac:dyDescent="0.3">
      <c r="B4" s="364"/>
      <c r="C4" s="364"/>
      <c r="D4" s="365"/>
      <c r="E4" s="365"/>
      <c r="F4" s="365"/>
      <c r="G4" s="365"/>
      <c r="H4" s="365"/>
      <c r="I4" s="365"/>
      <c r="J4" s="365"/>
      <c r="K4" s="365"/>
      <c r="L4" s="365"/>
      <c r="M4" s="365"/>
      <c r="N4" s="365"/>
      <c r="O4" s="365"/>
      <c r="P4" s="365" t="s">
        <v>28</v>
      </c>
      <c r="Q4" s="365"/>
    </row>
    <row r="6" spans="2:17" ht="15" thickBot="1" x14ac:dyDescent="0.35">
      <c r="B6" s="186"/>
      <c r="C6" s="186"/>
      <c r="D6" s="186"/>
      <c r="E6" s="186"/>
      <c r="F6" s="186"/>
      <c r="G6" s="186"/>
      <c r="H6" s="186"/>
      <c r="I6" s="186"/>
      <c r="J6" s="186"/>
      <c r="K6" s="186"/>
      <c r="L6" s="186"/>
      <c r="M6" s="186"/>
      <c r="N6" s="186"/>
      <c r="O6" s="186"/>
      <c r="P6" s="186"/>
      <c r="Q6" s="186"/>
    </row>
    <row r="7" spans="2:17" x14ac:dyDescent="0.3">
      <c r="B7" s="186"/>
      <c r="C7" s="339" t="s">
        <v>29</v>
      </c>
      <c r="D7" s="340"/>
      <c r="E7" s="340"/>
      <c r="F7" s="340"/>
      <c r="G7" s="340"/>
      <c r="H7" s="340"/>
      <c r="I7" s="340"/>
      <c r="J7" s="340"/>
      <c r="K7" s="340"/>
      <c r="L7" s="340"/>
      <c r="M7" s="340"/>
      <c r="N7" s="340"/>
      <c r="O7" s="340"/>
      <c r="P7" s="341"/>
      <c r="Q7" s="186"/>
    </row>
    <row r="8" spans="2:17" x14ac:dyDescent="0.3">
      <c r="B8" s="186"/>
      <c r="C8" s="342"/>
      <c r="D8" s="343"/>
      <c r="E8" s="343"/>
      <c r="F8" s="343"/>
      <c r="G8" s="343"/>
      <c r="H8" s="343"/>
      <c r="I8" s="343"/>
      <c r="J8" s="343"/>
      <c r="K8" s="343"/>
      <c r="L8" s="343"/>
      <c r="M8" s="343"/>
      <c r="N8" s="343"/>
      <c r="O8" s="343"/>
      <c r="P8" s="344"/>
      <c r="Q8" s="186"/>
    </row>
    <row r="9" spans="2:17" x14ac:dyDescent="0.3">
      <c r="B9" s="186"/>
      <c r="C9" s="342" t="s">
        <v>30</v>
      </c>
      <c r="D9" s="343"/>
      <c r="E9" s="343"/>
      <c r="F9" s="343"/>
      <c r="G9" s="343"/>
      <c r="H9" s="343"/>
      <c r="I9" s="343"/>
      <c r="J9" s="343"/>
      <c r="K9" s="343"/>
      <c r="L9" s="343"/>
      <c r="M9" s="343"/>
      <c r="N9" s="343"/>
      <c r="O9" s="343"/>
      <c r="P9" s="344"/>
      <c r="Q9" s="186"/>
    </row>
    <row r="10" spans="2:17" ht="15" thickBot="1" x14ac:dyDescent="0.35">
      <c r="B10" s="186"/>
      <c r="C10" s="345"/>
      <c r="D10" s="346"/>
      <c r="E10" s="346"/>
      <c r="F10" s="346"/>
      <c r="G10" s="346"/>
      <c r="H10" s="346"/>
      <c r="I10" s="346"/>
      <c r="J10" s="346"/>
      <c r="K10" s="346"/>
      <c r="L10" s="346"/>
      <c r="M10" s="346"/>
      <c r="N10" s="346"/>
      <c r="O10" s="346"/>
      <c r="P10" s="347"/>
      <c r="Q10" s="186"/>
    </row>
    <row r="11" spans="2:17" x14ac:dyDescent="0.3">
      <c r="B11" s="186"/>
      <c r="C11" s="186"/>
      <c r="D11" s="186"/>
      <c r="E11" s="186"/>
      <c r="F11" s="186"/>
      <c r="G11" s="186"/>
      <c r="H11" s="186"/>
      <c r="I11" s="186"/>
      <c r="J11" s="186"/>
      <c r="K11" s="186"/>
      <c r="L11" s="186"/>
      <c r="M11" s="186"/>
      <c r="N11" s="186"/>
      <c r="O11" s="186"/>
      <c r="P11" s="186"/>
      <c r="Q11" s="186"/>
    </row>
    <row r="12" spans="2:17" ht="15" thickBot="1" x14ac:dyDescent="0.35">
      <c r="B12" s="186"/>
      <c r="C12" s="186"/>
      <c r="D12" s="186"/>
      <c r="E12" s="186"/>
      <c r="F12" s="186"/>
      <c r="G12" s="186"/>
      <c r="H12" s="186"/>
      <c r="I12" s="186"/>
      <c r="J12" s="186"/>
      <c r="K12" s="186"/>
      <c r="L12" s="186"/>
      <c r="M12" s="186"/>
      <c r="N12" s="186"/>
      <c r="O12" s="186"/>
      <c r="P12" s="186"/>
      <c r="Q12" s="186"/>
    </row>
    <row r="13" spans="2:17" x14ac:dyDescent="0.3">
      <c r="B13" s="186"/>
      <c r="C13" s="186"/>
      <c r="D13" s="186"/>
      <c r="E13" s="348" t="s">
        <v>31</v>
      </c>
      <c r="F13" s="349"/>
      <c r="G13" s="350"/>
      <c r="H13" s="186"/>
      <c r="I13" s="186"/>
      <c r="J13" s="186"/>
      <c r="K13" s="186"/>
      <c r="L13" s="348" t="s">
        <v>32</v>
      </c>
      <c r="M13" s="349"/>
      <c r="N13" s="350"/>
      <c r="O13" s="186"/>
      <c r="P13" s="186"/>
      <c r="Q13" s="186"/>
    </row>
    <row r="14" spans="2:17" x14ac:dyDescent="0.3">
      <c r="B14" s="186"/>
      <c r="C14" s="186"/>
      <c r="D14" s="186"/>
      <c r="E14" s="357"/>
      <c r="F14" s="358"/>
      <c r="G14" s="359"/>
      <c r="H14" s="186"/>
      <c r="I14" s="186"/>
      <c r="J14" s="186"/>
      <c r="K14" s="186"/>
      <c r="L14" s="351"/>
      <c r="M14" s="352"/>
      <c r="N14" s="353"/>
      <c r="O14" s="186"/>
      <c r="P14" s="186"/>
      <c r="Q14" s="186"/>
    </row>
    <row r="15" spans="2:17" x14ac:dyDescent="0.3">
      <c r="B15" s="186"/>
      <c r="C15" s="186"/>
      <c r="D15" s="186"/>
      <c r="E15" s="357"/>
      <c r="F15" s="358"/>
      <c r="G15" s="359"/>
      <c r="H15" s="186"/>
      <c r="I15" s="186"/>
      <c r="J15" s="186"/>
      <c r="K15" s="186"/>
      <c r="L15" s="351"/>
      <c r="M15" s="352"/>
      <c r="N15" s="353"/>
      <c r="O15" s="186"/>
      <c r="P15" s="186"/>
      <c r="Q15" s="186"/>
    </row>
    <row r="16" spans="2:17" x14ac:dyDescent="0.3">
      <c r="B16" s="186"/>
      <c r="C16" s="186"/>
      <c r="D16" s="186"/>
      <c r="E16" s="357"/>
      <c r="F16" s="358"/>
      <c r="G16" s="359"/>
      <c r="H16" s="186"/>
      <c r="I16" s="186"/>
      <c r="J16" s="186"/>
      <c r="K16" s="186"/>
      <c r="L16" s="351"/>
      <c r="M16" s="352"/>
      <c r="N16" s="353"/>
      <c r="O16" s="186"/>
      <c r="P16" s="186"/>
      <c r="Q16" s="186"/>
    </row>
    <row r="17" spans="2:17" x14ac:dyDescent="0.3">
      <c r="B17" s="186"/>
      <c r="C17" s="186"/>
      <c r="D17" s="186"/>
      <c r="E17" s="357"/>
      <c r="F17" s="358"/>
      <c r="G17" s="359"/>
      <c r="H17" s="186"/>
      <c r="I17" s="186"/>
      <c r="J17" s="186"/>
      <c r="K17" s="186"/>
      <c r="L17" s="351"/>
      <c r="M17" s="352"/>
      <c r="N17" s="353"/>
      <c r="O17" s="186"/>
      <c r="P17" s="186"/>
      <c r="Q17" s="186"/>
    </row>
    <row r="18" spans="2:17" ht="15" thickBot="1" x14ac:dyDescent="0.35">
      <c r="B18" s="186"/>
      <c r="C18" s="186"/>
      <c r="D18" s="186"/>
      <c r="E18" s="360"/>
      <c r="F18" s="361"/>
      <c r="G18" s="362"/>
      <c r="H18" s="186"/>
      <c r="I18" s="186"/>
      <c r="J18" s="186"/>
      <c r="K18" s="186"/>
      <c r="L18" s="354"/>
      <c r="M18" s="355"/>
      <c r="N18" s="356"/>
      <c r="O18" s="186"/>
      <c r="P18" s="186"/>
      <c r="Q18" s="186"/>
    </row>
    <row r="19" spans="2:17" x14ac:dyDescent="0.3">
      <c r="B19" s="186"/>
      <c r="C19" s="186"/>
      <c r="D19" s="186"/>
      <c r="E19" s="186"/>
      <c r="F19" s="186"/>
      <c r="G19" s="186"/>
      <c r="H19" s="186"/>
      <c r="I19" s="186"/>
      <c r="J19" s="186"/>
      <c r="K19" s="186"/>
      <c r="L19" s="188"/>
      <c r="M19" s="186"/>
      <c r="N19" s="186"/>
      <c r="O19" s="186"/>
      <c r="P19" s="186"/>
      <c r="Q19" s="186"/>
    </row>
    <row r="20" spans="2:17" x14ac:dyDescent="0.3">
      <c r="B20" s="186"/>
      <c r="C20" s="186"/>
      <c r="D20" s="186"/>
      <c r="E20" s="186"/>
      <c r="F20" s="186"/>
      <c r="G20" s="186"/>
      <c r="H20" s="186"/>
      <c r="I20" s="186"/>
      <c r="J20" s="186"/>
      <c r="K20" s="186"/>
      <c r="L20" s="186"/>
      <c r="M20" s="186"/>
      <c r="N20" s="186"/>
      <c r="O20" s="186"/>
      <c r="P20" s="186"/>
      <c r="Q20" s="186"/>
    </row>
    <row r="21" spans="2:17" ht="15" thickBot="1" x14ac:dyDescent="0.35">
      <c r="B21" s="186"/>
      <c r="C21" s="186"/>
      <c r="D21" s="186"/>
      <c r="E21" s="186"/>
      <c r="F21" s="186"/>
      <c r="G21" s="186"/>
      <c r="H21" s="186"/>
      <c r="I21" s="186"/>
      <c r="J21" s="186"/>
      <c r="K21" s="186"/>
      <c r="L21" s="186"/>
      <c r="M21" s="186"/>
      <c r="N21" s="186"/>
      <c r="O21" s="186"/>
      <c r="P21" s="186"/>
      <c r="Q21" s="186"/>
    </row>
    <row r="22" spans="2:17" x14ac:dyDescent="0.3">
      <c r="B22" s="186"/>
      <c r="C22" s="186"/>
      <c r="D22" s="186"/>
      <c r="E22" s="348" t="s">
        <v>33</v>
      </c>
      <c r="F22" s="349"/>
      <c r="G22" s="350"/>
      <c r="H22" s="186"/>
      <c r="I22" s="186"/>
      <c r="J22" s="186"/>
      <c r="K22" s="186"/>
      <c r="L22" s="348" t="s">
        <v>34</v>
      </c>
      <c r="M22" s="349"/>
      <c r="N22" s="350"/>
      <c r="O22" s="186"/>
      <c r="P22" s="186"/>
      <c r="Q22" s="186"/>
    </row>
    <row r="23" spans="2:17" x14ac:dyDescent="0.3">
      <c r="B23" s="186"/>
      <c r="C23" s="186"/>
      <c r="D23" s="186"/>
      <c r="E23" s="357"/>
      <c r="F23" s="358"/>
      <c r="G23" s="359"/>
      <c r="H23" s="186"/>
      <c r="I23" s="186"/>
      <c r="J23" s="186"/>
      <c r="K23" s="186"/>
      <c r="L23" s="351"/>
      <c r="M23" s="352"/>
      <c r="N23" s="353"/>
      <c r="O23" s="186"/>
      <c r="P23" s="186"/>
      <c r="Q23" s="186"/>
    </row>
    <row r="24" spans="2:17" x14ac:dyDescent="0.3">
      <c r="B24" s="186"/>
      <c r="C24" s="186"/>
      <c r="D24" s="186"/>
      <c r="E24" s="357"/>
      <c r="F24" s="358"/>
      <c r="G24" s="359"/>
      <c r="H24" s="186"/>
      <c r="I24" s="186"/>
      <c r="J24" s="186"/>
      <c r="K24" s="186"/>
      <c r="L24" s="351"/>
      <c r="M24" s="352"/>
      <c r="N24" s="353"/>
      <c r="O24" s="186"/>
      <c r="P24" s="186"/>
      <c r="Q24" s="186"/>
    </row>
    <row r="25" spans="2:17" ht="15" customHeight="1" x14ac:dyDescent="0.3">
      <c r="B25" s="186"/>
      <c r="C25" s="186"/>
      <c r="D25" s="186"/>
      <c r="E25" s="357"/>
      <c r="F25" s="358"/>
      <c r="G25" s="359"/>
      <c r="H25" s="186"/>
      <c r="I25" s="186"/>
      <c r="J25" s="186"/>
      <c r="K25" s="186"/>
      <c r="L25" s="351"/>
      <c r="M25" s="352"/>
      <c r="N25" s="353"/>
      <c r="O25" s="186"/>
      <c r="P25" s="363" t="s">
        <v>35</v>
      </c>
      <c r="Q25" s="363"/>
    </row>
    <row r="26" spans="2:17" x14ac:dyDescent="0.3">
      <c r="B26" s="186"/>
      <c r="C26" s="186"/>
      <c r="D26" s="186"/>
      <c r="E26" s="357"/>
      <c r="F26" s="358"/>
      <c r="G26" s="359"/>
      <c r="H26" s="186"/>
      <c r="I26" s="186"/>
      <c r="J26" s="186"/>
      <c r="K26" s="186"/>
      <c r="L26" s="351"/>
      <c r="M26" s="352"/>
      <c r="N26" s="353"/>
      <c r="O26" s="186"/>
      <c r="P26" s="186"/>
      <c r="Q26" s="186"/>
    </row>
    <row r="27" spans="2:17" ht="15" thickBot="1" x14ac:dyDescent="0.35">
      <c r="B27" s="186"/>
      <c r="C27" s="186"/>
      <c r="D27" s="186"/>
      <c r="E27" s="360"/>
      <c r="F27" s="361"/>
      <c r="G27" s="362"/>
      <c r="H27" s="186"/>
      <c r="I27" s="186"/>
      <c r="J27" s="186"/>
      <c r="K27" s="186"/>
      <c r="L27" s="354"/>
      <c r="M27" s="355"/>
      <c r="N27" s="356"/>
      <c r="O27" s="186"/>
      <c r="P27" s="186"/>
      <c r="Q27" s="186"/>
    </row>
    <row r="28" spans="2:17" x14ac:dyDescent="0.3">
      <c r="B28" s="186"/>
      <c r="C28" s="186"/>
      <c r="D28" s="186"/>
      <c r="E28" s="186"/>
      <c r="F28" s="186"/>
      <c r="G28" s="186"/>
      <c r="H28" s="186"/>
      <c r="I28" s="186"/>
      <c r="J28" s="186"/>
      <c r="K28" s="186"/>
      <c r="L28" s="186"/>
      <c r="M28" s="186"/>
      <c r="N28" s="186"/>
      <c r="O28" s="186"/>
      <c r="P28" s="186"/>
      <c r="Q28" s="186"/>
    </row>
    <row r="29" spans="2:17" x14ac:dyDescent="0.3">
      <c r="B29" s="186"/>
      <c r="C29" s="186"/>
      <c r="D29" s="186"/>
      <c r="E29" s="186"/>
      <c r="F29" s="186"/>
      <c r="G29" s="186"/>
      <c r="H29" s="186"/>
      <c r="I29" s="186"/>
      <c r="J29" s="186"/>
      <c r="K29" s="186"/>
      <c r="L29" s="186"/>
      <c r="M29" s="186"/>
      <c r="N29" s="186"/>
      <c r="O29" s="186"/>
      <c r="P29" s="186"/>
      <c r="Q29" s="186"/>
    </row>
    <row r="31" spans="2:17" ht="63.75" customHeight="1" x14ac:dyDescent="0.3">
      <c r="B31" s="335" t="s">
        <v>685</v>
      </c>
      <c r="C31" s="336"/>
      <c r="D31" s="336"/>
      <c r="E31" s="336"/>
      <c r="F31" s="336"/>
      <c r="G31" s="336"/>
      <c r="H31" s="336"/>
      <c r="I31" s="336"/>
      <c r="J31" s="336"/>
      <c r="K31" s="336"/>
      <c r="L31" s="336"/>
      <c r="M31" s="336"/>
      <c r="N31" s="336"/>
      <c r="O31" s="336"/>
      <c r="P31" s="336"/>
      <c r="Q31" s="336"/>
    </row>
    <row r="33" spans="2:17" ht="25.5" customHeight="1" x14ac:dyDescent="0.3">
      <c r="B33" s="337" t="s">
        <v>686</v>
      </c>
      <c r="C33" s="338"/>
      <c r="D33" s="338"/>
      <c r="E33" s="338"/>
      <c r="F33" s="338"/>
      <c r="G33" s="338"/>
      <c r="H33" s="338"/>
      <c r="I33" s="338"/>
      <c r="J33" s="338"/>
      <c r="K33" s="338"/>
      <c r="L33" s="338"/>
      <c r="M33" s="338"/>
      <c r="N33" s="338"/>
      <c r="O33" s="338"/>
      <c r="P33" s="338"/>
      <c r="Q33" s="338"/>
    </row>
  </sheetData>
  <sheetProtection algorithmName="SHA-512" hashValue="px1nalX0wPiuM9wS6TpBJRgYEY7FUi9oAplRB5yxYl14FgiAdnQUpK2u8b4aytnM/M4Cu7/yqqy53ZoKw+zIBw==" saltValue="7bG0PTo87Jbm+sKYLU7+Cg==" spinCount="100000" sheet="1" objects="1" scenarios="1"/>
  <mergeCells count="17">
    <mergeCell ref="B1:C4"/>
    <mergeCell ref="D1:O1"/>
    <mergeCell ref="P1:Q1"/>
    <mergeCell ref="D2:O2"/>
    <mergeCell ref="P2:Q2"/>
    <mergeCell ref="D3:O4"/>
    <mergeCell ref="P3:Q3"/>
    <mergeCell ref="P4:Q4"/>
    <mergeCell ref="B31:Q31"/>
    <mergeCell ref="B33:Q33"/>
    <mergeCell ref="C7:P8"/>
    <mergeCell ref="C9:P10"/>
    <mergeCell ref="L22:N27"/>
    <mergeCell ref="E13:G18"/>
    <mergeCell ref="L13:N18"/>
    <mergeCell ref="E22:G27"/>
    <mergeCell ref="P25:Q25"/>
  </mergeCells>
  <hyperlinks>
    <hyperlink ref="L22:N27" location="'INICIO (2)'!A1" display="SISTEMAS DE GESTIÓN" xr:uid="{00000000-0004-0000-0100-000000000000}"/>
    <hyperlink ref="L13:N18" location="CORRUPCIÓN!A1" display="CORRUPCIÓN" xr:uid="{00000000-0004-0000-0100-000001000000}"/>
    <hyperlink ref="E22:G27" location="'MATRIZ SGSI'!A1" display="SEGURIDAD DE LA INFORMACIÓN" xr:uid="{00000000-0004-0000-0100-000002000000}"/>
    <hyperlink ref="E13:G18" location="ESTRATÉGICOS!A1" display="ESTRATÉGICOS" xr:uid="{00000000-0004-0000-0100-000003000000}"/>
    <hyperlink ref="P25:Q25" location="ACTUALIZACIONES!A1" display="Control de cambios" xr:uid="{00000000-0004-0000-0100-000004000000}"/>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1"/>
  <dimension ref="B1:Q33"/>
  <sheetViews>
    <sheetView showGridLines="0" zoomScaleNormal="100" workbookViewId="0"/>
  </sheetViews>
  <sheetFormatPr baseColWidth="10" defaultColWidth="11.44140625" defaultRowHeight="14.4" x14ac:dyDescent="0.3"/>
  <cols>
    <col min="1" max="1" width="2.44140625" customWidth="1"/>
  </cols>
  <sheetData>
    <row r="1" spans="2:17" ht="23.4" customHeight="1" x14ac:dyDescent="0.3">
      <c r="B1" s="364"/>
      <c r="C1" s="364"/>
      <c r="D1" s="365" t="s">
        <v>24</v>
      </c>
      <c r="E1" s="365"/>
      <c r="F1" s="365"/>
      <c r="G1" s="365"/>
      <c r="H1" s="365"/>
      <c r="I1" s="365"/>
      <c r="J1" s="365"/>
      <c r="K1" s="365"/>
      <c r="L1" s="365"/>
      <c r="M1" s="365"/>
      <c r="N1" s="365"/>
      <c r="O1" s="365"/>
      <c r="P1" s="365" t="s">
        <v>25</v>
      </c>
      <c r="Q1" s="365"/>
    </row>
    <row r="2" spans="2:17" ht="22.2" customHeight="1" x14ac:dyDescent="0.3">
      <c r="B2" s="364"/>
      <c r="C2" s="364"/>
      <c r="D2" s="365" t="s">
        <v>26</v>
      </c>
      <c r="E2" s="365"/>
      <c r="F2" s="365"/>
      <c r="G2" s="365"/>
      <c r="H2" s="365"/>
      <c r="I2" s="365"/>
      <c r="J2" s="365"/>
      <c r="K2" s="365"/>
      <c r="L2" s="365"/>
      <c r="M2" s="365"/>
      <c r="N2" s="365"/>
      <c r="O2" s="365"/>
      <c r="P2" s="365" t="s">
        <v>682</v>
      </c>
      <c r="Q2" s="365"/>
    </row>
    <row r="3" spans="2:17" ht="15" customHeight="1" x14ac:dyDescent="0.3">
      <c r="B3" s="364"/>
      <c r="C3" s="364"/>
      <c r="D3" s="365" t="s">
        <v>27</v>
      </c>
      <c r="E3" s="365"/>
      <c r="F3" s="365"/>
      <c r="G3" s="365"/>
      <c r="H3" s="365"/>
      <c r="I3" s="365"/>
      <c r="J3" s="365"/>
      <c r="K3" s="365"/>
      <c r="L3" s="365"/>
      <c r="M3" s="365"/>
      <c r="N3" s="365"/>
      <c r="O3" s="365"/>
      <c r="P3" s="365" t="s">
        <v>683</v>
      </c>
      <c r="Q3" s="365"/>
    </row>
    <row r="4" spans="2:17" ht="15" customHeight="1" x14ac:dyDescent="0.3">
      <c r="B4" s="364"/>
      <c r="C4" s="364"/>
      <c r="D4" s="365"/>
      <c r="E4" s="365"/>
      <c r="F4" s="365"/>
      <c r="G4" s="365"/>
      <c r="H4" s="365"/>
      <c r="I4" s="365"/>
      <c r="J4" s="365"/>
      <c r="K4" s="365"/>
      <c r="L4" s="365"/>
      <c r="M4" s="365"/>
      <c r="N4" s="365"/>
      <c r="O4" s="365"/>
      <c r="P4" s="365" t="s">
        <v>36</v>
      </c>
      <c r="Q4" s="365"/>
    </row>
    <row r="6" spans="2:17" ht="15" thickBot="1" x14ac:dyDescent="0.35">
      <c r="B6" s="186"/>
      <c r="C6" s="186"/>
      <c r="D6" s="186"/>
      <c r="E6" s="186"/>
      <c r="F6" s="186"/>
      <c r="G6" s="186"/>
      <c r="H6" s="186"/>
      <c r="I6" s="186"/>
      <c r="J6" s="186"/>
      <c r="K6" s="186"/>
      <c r="L6" s="186"/>
      <c r="M6" s="186"/>
      <c r="N6" s="186"/>
      <c r="O6" s="186"/>
      <c r="P6" s="186"/>
      <c r="Q6" s="186"/>
    </row>
    <row r="7" spans="2:17" x14ac:dyDescent="0.3">
      <c r="B7" s="186"/>
      <c r="C7" s="366" t="s">
        <v>29</v>
      </c>
      <c r="D7" s="367"/>
      <c r="E7" s="367"/>
      <c r="F7" s="367"/>
      <c r="G7" s="367"/>
      <c r="H7" s="367"/>
      <c r="I7" s="367"/>
      <c r="J7" s="367"/>
      <c r="K7" s="367"/>
      <c r="L7" s="367"/>
      <c r="M7" s="367"/>
      <c r="N7" s="367"/>
      <c r="O7" s="367"/>
      <c r="P7" s="368"/>
      <c r="Q7" s="186"/>
    </row>
    <row r="8" spans="2:17" x14ac:dyDescent="0.3">
      <c r="B8" s="189" t="s">
        <v>37</v>
      </c>
      <c r="C8" s="369"/>
      <c r="D8" s="370"/>
      <c r="E8" s="370"/>
      <c r="F8" s="370"/>
      <c r="G8" s="370"/>
      <c r="H8" s="370"/>
      <c r="I8" s="370"/>
      <c r="J8" s="370"/>
      <c r="K8" s="370"/>
      <c r="L8" s="370"/>
      <c r="M8" s="370"/>
      <c r="N8" s="370"/>
      <c r="O8" s="370"/>
      <c r="P8" s="371"/>
      <c r="Q8" s="186"/>
    </row>
    <row r="9" spans="2:17" x14ac:dyDescent="0.3">
      <c r="B9" s="186"/>
      <c r="C9" s="369" t="s">
        <v>30</v>
      </c>
      <c r="D9" s="370"/>
      <c r="E9" s="370"/>
      <c r="F9" s="370"/>
      <c r="G9" s="370"/>
      <c r="H9" s="370"/>
      <c r="I9" s="370"/>
      <c r="J9" s="370"/>
      <c r="K9" s="370"/>
      <c r="L9" s="370"/>
      <c r="M9" s="370"/>
      <c r="N9" s="370"/>
      <c r="O9" s="370"/>
      <c r="P9" s="371"/>
      <c r="Q9" s="186"/>
    </row>
    <row r="10" spans="2:17" ht="15" thickBot="1" x14ac:dyDescent="0.35">
      <c r="B10" s="186"/>
      <c r="C10" s="372"/>
      <c r="D10" s="373"/>
      <c r="E10" s="373"/>
      <c r="F10" s="373"/>
      <c r="G10" s="373"/>
      <c r="H10" s="373"/>
      <c r="I10" s="373"/>
      <c r="J10" s="373"/>
      <c r="K10" s="373"/>
      <c r="L10" s="373"/>
      <c r="M10" s="373"/>
      <c r="N10" s="373"/>
      <c r="O10" s="373"/>
      <c r="P10" s="374"/>
      <c r="Q10" s="186"/>
    </row>
    <row r="11" spans="2:17" x14ac:dyDescent="0.3">
      <c r="B11" s="186"/>
      <c r="C11" s="186"/>
      <c r="D11" s="186"/>
      <c r="E11" s="186"/>
      <c r="F11" s="186"/>
      <c r="G11" s="186"/>
      <c r="H11" s="186"/>
      <c r="I11" s="186"/>
      <c r="J11" s="186"/>
      <c r="K11" s="186"/>
      <c r="L11" s="186"/>
      <c r="M11" s="186"/>
      <c r="N11" s="186"/>
      <c r="O11" s="186"/>
      <c r="P11" s="186"/>
      <c r="Q11" s="186"/>
    </row>
    <row r="12" spans="2:17" x14ac:dyDescent="0.3">
      <c r="B12" s="186"/>
      <c r="C12" s="186"/>
      <c r="D12" s="186"/>
      <c r="E12" s="186"/>
      <c r="F12" s="186"/>
      <c r="G12" s="186"/>
      <c r="H12" s="186"/>
      <c r="I12" s="186"/>
      <c r="J12" s="186"/>
      <c r="K12" s="186"/>
      <c r="L12" s="186"/>
      <c r="M12" s="186"/>
      <c r="N12" s="186"/>
      <c r="O12" s="186"/>
      <c r="P12" s="186"/>
      <c r="Q12" s="186"/>
    </row>
    <row r="13" spans="2:17" x14ac:dyDescent="0.3">
      <c r="B13" s="186"/>
      <c r="C13" s="186"/>
      <c r="D13" s="186"/>
      <c r="E13" s="187"/>
      <c r="F13" s="187"/>
      <c r="G13" s="187"/>
      <c r="H13" s="186"/>
      <c r="I13" s="186"/>
      <c r="J13" s="186"/>
      <c r="K13" s="186"/>
      <c r="L13" s="187"/>
      <c r="M13" s="187"/>
      <c r="N13" s="187"/>
      <c r="O13" s="186"/>
      <c r="P13" s="186"/>
      <c r="Q13" s="186"/>
    </row>
    <row r="14" spans="2:17" x14ac:dyDescent="0.3">
      <c r="B14" s="186"/>
      <c r="C14" s="186"/>
      <c r="D14" s="186"/>
      <c r="E14" s="186"/>
      <c r="F14" s="186"/>
      <c r="G14" s="186"/>
      <c r="H14" s="186"/>
      <c r="I14" s="186"/>
      <c r="J14" s="186"/>
      <c r="K14" s="186"/>
      <c r="L14" s="186"/>
      <c r="M14" s="186"/>
      <c r="N14" s="186"/>
      <c r="O14" s="186"/>
      <c r="P14" s="186"/>
      <c r="Q14" s="186"/>
    </row>
    <row r="15" spans="2:17" x14ac:dyDescent="0.3">
      <c r="B15" s="186"/>
      <c r="C15" s="186"/>
      <c r="D15" s="186"/>
      <c r="E15" s="186"/>
      <c r="F15" s="186"/>
      <c r="G15" s="186"/>
      <c r="H15" s="186"/>
      <c r="I15" s="186"/>
      <c r="J15" s="186"/>
      <c r="K15" s="186"/>
      <c r="L15" s="186"/>
      <c r="M15" s="186"/>
      <c r="N15" s="186"/>
      <c r="O15" s="186"/>
      <c r="P15" s="186"/>
      <c r="Q15" s="186"/>
    </row>
    <row r="16" spans="2:17" x14ac:dyDescent="0.3">
      <c r="B16" s="186"/>
      <c r="C16" s="186"/>
      <c r="D16" s="186"/>
      <c r="E16" s="186"/>
      <c r="F16" s="186"/>
      <c r="G16" s="186"/>
      <c r="H16" s="186"/>
      <c r="I16" s="186"/>
      <c r="J16" s="186"/>
      <c r="K16" s="186"/>
      <c r="L16" s="186"/>
      <c r="M16" s="186"/>
      <c r="N16" s="186"/>
      <c r="O16" s="186"/>
      <c r="P16" s="186"/>
      <c r="Q16" s="186"/>
    </row>
    <row r="17" spans="2:17" x14ac:dyDescent="0.3">
      <c r="B17" s="186"/>
      <c r="C17" s="186"/>
      <c r="D17" s="186"/>
      <c r="E17" s="186"/>
      <c r="F17" s="186"/>
      <c r="G17" s="186"/>
      <c r="H17" s="186"/>
      <c r="I17" s="186"/>
      <c r="J17" s="186"/>
      <c r="K17" s="186"/>
      <c r="L17" s="186"/>
      <c r="M17" s="186"/>
      <c r="N17" s="186"/>
      <c r="O17" s="186"/>
      <c r="P17" s="186"/>
      <c r="Q17" s="186"/>
    </row>
    <row r="18" spans="2:17" x14ac:dyDescent="0.3">
      <c r="B18" s="186"/>
      <c r="C18" s="186"/>
      <c r="D18" s="186"/>
      <c r="E18" s="186"/>
      <c r="F18" s="186"/>
      <c r="G18" s="186"/>
      <c r="H18" s="186"/>
      <c r="I18" s="186"/>
      <c r="J18" s="186"/>
      <c r="K18" s="186"/>
      <c r="L18" s="186"/>
      <c r="M18" s="186"/>
      <c r="N18" s="186"/>
      <c r="O18" s="186"/>
      <c r="P18" s="186"/>
      <c r="Q18" s="186"/>
    </row>
    <row r="19" spans="2:17" x14ac:dyDescent="0.3">
      <c r="B19" s="186"/>
      <c r="C19" s="186"/>
      <c r="D19" s="186"/>
      <c r="E19" s="186"/>
      <c r="F19" s="186"/>
      <c r="G19" s="186"/>
      <c r="H19" s="186"/>
      <c r="I19" s="186"/>
      <c r="J19" s="186"/>
      <c r="K19" s="186"/>
      <c r="L19" s="186"/>
      <c r="M19" s="186"/>
      <c r="N19" s="186"/>
      <c r="O19" s="186"/>
      <c r="P19" s="186"/>
      <c r="Q19" s="186"/>
    </row>
    <row r="20" spans="2:17" x14ac:dyDescent="0.3">
      <c r="B20" s="186"/>
      <c r="C20" s="186"/>
      <c r="D20" s="186"/>
      <c r="E20" s="186"/>
      <c r="F20" s="186"/>
      <c r="G20" s="186"/>
      <c r="H20" s="186"/>
      <c r="I20" s="186"/>
      <c r="J20" s="186"/>
      <c r="K20" s="186"/>
      <c r="L20" s="186"/>
      <c r="M20" s="186"/>
      <c r="N20" s="186"/>
      <c r="O20" s="186"/>
      <c r="P20" s="186"/>
      <c r="Q20" s="186"/>
    </row>
    <row r="21" spans="2:17" x14ac:dyDescent="0.3">
      <c r="B21" s="186"/>
      <c r="C21" s="186"/>
      <c r="D21" s="186"/>
      <c r="E21" s="186"/>
      <c r="F21" s="186"/>
      <c r="G21" s="186"/>
      <c r="H21" s="186"/>
      <c r="I21" s="186"/>
      <c r="J21" s="186"/>
      <c r="K21" s="186"/>
      <c r="L21" s="186"/>
      <c r="M21" s="186"/>
      <c r="N21" s="186"/>
      <c r="O21" s="186"/>
      <c r="P21" s="186"/>
      <c r="Q21" s="186"/>
    </row>
    <row r="22" spans="2:17" x14ac:dyDescent="0.3">
      <c r="B22" s="186"/>
      <c r="C22" s="186"/>
      <c r="D22" s="186"/>
      <c r="E22" s="187"/>
      <c r="F22" s="187"/>
      <c r="G22" s="187"/>
      <c r="H22" s="186"/>
      <c r="I22" s="186"/>
      <c r="J22" s="186"/>
      <c r="K22" s="186"/>
      <c r="L22" s="187"/>
      <c r="M22" s="187"/>
      <c r="N22" s="187"/>
      <c r="O22" s="186"/>
      <c r="P22" s="186"/>
      <c r="Q22" s="186"/>
    </row>
    <row r="23" spans="2:17" x14ac:dyDescent="0.3">
      <c r="B23" s="186"/>
      <c r="C23" s="186"/>
      <c r="D23" s="186"/>
      <c r="E23" s="186"/>
      <c r="F23" s="186"/>
      <c r="G23" s="186"/>
      <c r="H23" s="186"/>
      <c r="I23" s="186"/>
      <c r="J23" s="186"/>
      <c r="K23" s="186"/>
      <c r="L23" s="186"/>
      <c r="M23" s="186"/>
      <c r="N23" s="186"/>
      <c r="O23" s="186"/>
      <c r="P23" s="186"/>
      <c r="Q23" s="186"/>
    </row>
    <row r="24" spans="2:17" x14ac:dyDescent="0.3">
      <c r="B24" s="186"/>
      <c r="C24" s="186"/>
      <c r="D24" s="186"/>
      <c r="E24" s="186"/>
      <c r="F24" s="186"/>
      <c r="G24" s="186"/>
      <c r="H24" s="186"/>
      <c r="I24" s="186"/>
      <c r="J24" s="186"/>
      <c r="K24" s="186"/>
      <c r="L24" s="186"/>
      <c r="M24" s="186"/>
      <c r="N24" s="186"/>
      <c r="O24" s="186"/>
      <c r="P24" s="186"/>
      <c r="Q24" s="186"/>
    </row>
    <row r="25" spans="2:17" x14ac:dyDescent="0.3">
      <c r="B25" s="186"/>
      <c r="C25" s="186"/>
      <c r="D25" s="186"/>
      <c r="E25" s="186"/>
      <c r="F25" s="186"/>
      <c r="G25" s="186"/>
      <c r="H25" s="186"/>
      <c r="I25" s="186"/>
      <c r="J25" s="186"/>
      <c r="K25" s="186"/>
      <c r="L25" s="186"/>
      <c r="M25" s="186"/>
      <c r="N25" s="186"/>
      <c r="O25" s="186"/>
      <c r="P25" s="186"/>
      <c r="Q25" s="186"/>
    </row>
    <row r="26" spans="2:17" x14ac:dyDescent="0.3">
      <c r="B26" s="186"/>
      <c r="C26" s="186"/>
      <c r="D26" s="186"/>
      <c r="E26" s="186"/>
      <c r="F26" s="186"/>
      <c r="G26" s="186"/>
      <c r="H26" s="186"/>
      <c r="I26" s="186"/>
      <c r="J26" s="186"/>
      <c r="K26" s="186"/>
      <c r="L26" s="186"/>
      <c r="M26" s="186"/>
      <c r="N26" s="186"/>
      <c r="O26" s="186"/>
      <c r="P26" s="186"/>
      <c r="Q26" s="186"/>
    </row>
    <row r="27" spans="2:17" x14ac:dyDescent="0.3">
      <c r="B27" s="186"/>
      <c r="C27" s="186"/>
      <c r="D27" s="186"/>
      <c r="E27" s="186"/>
      <c r="F27" s="186"/>
      <c r="G27" s="186"/>
      <c r="H27" s="186"/>
      <c r="I27" s="186"/>
      <c r="J27" s="186"/>
      <c r="K27" s="186"/>
      <c r="L27" s="186"/>
      <c r="M27" s="186"/>
      <c r="N27" s="186"/>
      <c r="O27" s="186"/>
      <c r="P27" s="186"/>
      <c r="Q27" s="186"/>
    </row>
    <row r="28" spans="2:17" x14ac:dyDescent="0.3">
      <c r="B28" s="186"/>
      <c r="C28" s="186"/>
      <c r="D28" s="186"/>
      <c r="E28" s="186"/>
      <c r="F28" s="186"/>
      <c r="G28" s="186"/>
      <c r="H28" s="186"/>
      <c r="I28" s="186"/>
      <c r="J28" s="186"/>
      <c r="K28" s="186"/>
      <c r="L28" s="186"/>
      <c r="M28" s="186"/>
      <c r="N28" s="186"/>
      <c r="O28" s="186"/>
      <c r="P28" s="186"/>
      <c r="Q28" s="186"/>
    </row>
    <row r="29" spans="2:17" x14ac:dyDescent="0.3">
      <c r="B29" s="186"/>
      <c r="C29" s="186"/>
      <c r="D29" s="186"/>
      <c r="E29" s="186"/>
      <c r="F29" s="186"/>
      <c r="G29" s="186"/>
      <c r="H29" s="186"/>
      <c r="I29" s="186"/>
      <c r="J29" s="186"/>
      <c r="K29" s="186"/>
      <c r="L29" s="186"/>
      <c r="M29" s="186"/>
      <c r="N29" s="186"/>
      <c r="O29" s="186"/>
      <c r="P29" s="186"/>
      <c r="Q29" s="186"/>
    </row>
    <row r="31" spans="2:17" ht="63.75" customHeight="1" x14ac:dyDescent="0.3">
      <c r="B31" s="335" t="s">
        <v>685</v>
      </c>
      <c r="C31" s="336"/>
      <c r="D31" s="336"/>
      <c r="E31" s="336"/>
      <c r="F31" s="336"/>
      <c r="G31" s="336"/>
      <c r="H31" s="336"/>
      <c r="I31" s="336"/>
      <c r="J31" s="336"/>
      <c r="K31" s="336"/>
      <c r="L31" s="336"/>
      <c r="M31" s="336"/>
      <c r="N31" s="336"/>
      <c r="O31" s="336"/>
      <c r="P31" s="336"/>
      <c r="Q31" s="336"/>
    </row>
    <row r="33" spans="2:17" ht="25.5" customHeight="1" x14ac:dyDescent="0.3">
      <c r="B33" s="337" t="s">
        <v>686</v>
      </c>
      <c r="C33" s="338"/>
      <c r="D33" s="338"/>
      <c r="E33" s="338"/>
      <c r="F33" s="338"/>
      <c r="G33" s="338"/>
      <c r="H33" s="338"/>
      <c r="I33" s="338"/>
      <c r="J33" s="338"/>
      <c r="K33" s="338"/>
      <c r="L33" s="338"/>
      <c r="M33" s="338"/>
      <c r="N33" s="338"/>
      <c r="O33" s="338"/>
      <c r="P33" s="338"/>
      <c r="Q33" s="338"/>
    </row>
  </sheetData>
  <sheetProtection algorithmName="SHA-512" hashValue="UPZ8D0QLYnuYVW+o8WsJ7Bz0wMr9Y/a7FimotCpFs0Sd7+J6xGLg/cNn5yRixM9ifJ6ijN/rLfgUT3snzc2uRw==" saltValue="mCy8vkO3Isg+KTK1qFWQzw==" spinCount="100000" sheet="1" objects="1" scenarios="1"/>
  <mergeCells count="12">
    <mergeCell ref="B31:Q31"/>
    <mergeCell ref="B33:Q33"/>
    <mergeCell ref="C7:P8"/>
    <mergeCell ref="C9:P10"/>
    <mergeCell ref="B1:C4"/>
    <mergeCell ref="D1:O1"/>
    <mergeCell ref="P1:Q1"/>
    <mergeCell ref="D2:O2"/>
    <mergeCell ref="P2:Q2"/>
    <mergeCell ref="D3:O4"/>
    <mergeCell ref="P3:Q3"/>
    <mergeCell ref="P4:Q4"/>
  </mergeCells>
  <hyperlinks>
    <hyperlink ref="B8" location="INICIO!A1" display="INICIO" xr:uid="{00000000-0004-0000-0200-00000000000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2"/>
  <dimension ref="B1:O58"/>
  <sheetViews>
    <sheetView showGridLines="0" workbookViewId="0"/>
  </sheetViews>
  <sheetFormatPr baseColWidth="10" defaultColWidth="11.44140625" defaultRowHeight="14.4" x14ac:dyDescent="0.3"/>
  <cols>
    <col min="1" max="1" width="2.88671875" style="98" customWidth="1"/>
    <col min="2" max="2" width="3.6640625" style="98" customWidth="1"/>
    <col min="3" max="3" width="52.6640625" style="98" customWidth="1"/>
    <col min="4" max="4" width="43.5546875" style="98" customWidth="1"/>
    <col min="5" max="5" width="17.5546875" style="98" customWidth="1"/>
    <col min="6" max="6" width="10.88671875" style="98" bestFit="1" customWidth="1"/>
    <col min="7" max="7" width="15.5546875" style="98" customWidth="1"/>
    <col min="8" max="8" width="12.109375" style="98" customWidth="1"/>
    <col min="9" max="9" width="14.109375" style="98" customWidth="1"/>
    <col min="10" max="10" width="18.44140625" style="98" customWidth="1"/>
    <col min="11" max="11" width="14" style="98" customWidth="1"/>
    <col min="12" max="12" width="17.33203125" style="98" customWidth="1"/>
    <col min="13" max="13" width="15.33203125" style="98" customWidth="1"/>
    <col min="14" max="14" width="15.5546875" style="98" customWidth="1"/>
    <col min="15" max="15" width="12.109375" style="98" customWidth="1"/>
    <col min="16" max="16384" width="11.44140625" style="98"/>
  </cols>
  <sheetData>
    <row r="1" spans="2:15" ht="22.95" customHeight="1" x14ac:dyDescent="0.3">
      <c r="B1" s="364"/>
      <c r="C1" s="364"/>
      <c r="D1" s="381" t="s">
        <v>24</v>
      </c>
      <c r="E1" s="382"/>
      <c r="F1" s="382"/>
      <c r="G1" s="382"/>
      <c r="H1" s="382"/>
      <c r="I1" s="382"/>
      <c r="J1" s="382"/>
      <c r="K1" s="382"/>
      <c r="L1" s="382"/>
      <c r="M1" s="383"/>
      <c r="N1" s="365" t="s">
        <v>25</v>
      </c>
      <c r="O1" s="365"/>
    </row>
    <row r="2" spans="2:15" ht="21.6" customHeight="1" x14ac:dyDescent="0.3">
      <c r="B2" s="364"/>
      <c r="C2" s="364"/>
      <c r="D2" s="381" t="s">
        <v>26</v>
      </c>
      <c r="E2" s="382"/>
      <c r="F2" s="382"/>
      <c r="G2" s="382"/>
      <c r="H2" s="382"/>
      <c r="I2" s="382"/>
      <c r="J2" s="382"/>
      <c r="K2" s="382"/>
      <c r="L2" s="382"/>
      <c r="M2" s="383"/>
      <c r="N2" s="365" t="s">
        <v>682</v>
      </c>
      <c r="O2" s="365"/>
    </row>
    <row r="3" spans="2:15" ht="15" customHeight="1" x14ac:dyDescent="0.3">
      <c r="B3" s="364"/>
      <c r="C3" s="364"/>
      <c r="D3" s="384" t="s">
        <v>27</v>
      </c>
      <c r="E3" s="385"/>
      <c r="F3" s="385"/>
      <c r="G3" s="385"/>
      <c r="H3" s="385"/>
      <c r="I3" s="385"/>
      <c r="J3" s="385"/>
      <c r="K3" s="385"/>
      <c r="L3" s="385"/>
      <c r="M3" s="386"/>
      <c r="N3" s="365" t="s">
        <v>683</v>
      </c>
      <c r="O3" s="365"/>
    </row>
    <row r="4" spans="2:15" ht="15" customHeight="1" x14ac:dyDescent="0.3">
      <c r="B4" s="364"/>
      <c r="C4" s="364"/>
      <c r="D4" s="387"/>
      <c r="E4" s="388"/>
      <c r="F4" s="388"/>
      <c r="G4" s="388"/>
      <c r="H4" s="388"/>
      <c r="I4" s="388"/>
      <c r="J4" s="388"/>
      <c r="K4" s="388"/>
      <c r="L4" s="388"/>
      <c r="M4" s="389"/>
      <c r="N4" s="365" t="s">
        <v>38</v>
      </c>
      <c r="O4" s="365"/>
    </row>
    <row r="5" spans="2:15" x14ac:dyDescent="0.3">
      <c r="C5" s="375" t="s">
        <v>39</v>
      </c>
    </row>
    <row r="6" spans="2:15" x14ac:dyDescent="0.3">
      <c r="C6" s="376"/>
    </row>
    <row r="7" spans="2:15" x14ac:dyDescent="0.3">
      <c r="B7" s="378" t="s">
        <v>40</v>
      </c>
      <c r="C7" s="378"/>
      <c r="D7" s="378"/>
      <c r="E7" s="378"/>
      <c r="F7" s="378"/>
      <c r="G7" s="378"/>
      <c r="H7" s="378"/>
      <c r="I7" s="378"/>
      <c r="J7" s="379" t="s">
        <v>41</v>
      </c>
      <c r="K7" s="379"/>
      <c r="L7" s="379"/>
      <c r="M7" s="379"/>
      <c r="N7" s="379"/>
      <c r="O7" s="379"/>
    </row>
    <row r="8" spans="2:15" ht="39.6" x14ac:dyDescent="0.3">
      <c r="B8" s="100" t="s">
        <v>42</v>
      </c>
      <c r="C8" s="100" t="s">
        <v>43</v>
      </c>
      <c r="D8" s="100" t="s">
        <v>44</v>
      </c>
      <c r="E8" s="100" t="s">
        <v>5</v>
      </c>
      <c r="F8" s="100" t="s">
        <v>12</v>
      </c>
      <c r="G8" s="100" t="s">
        <v>45</v>
      </c>
      <c r="H8" s="100" t="s">
        <v>46</v>
      </c>
      <c r="I8" s="100" t="s">
        <v>47</v>
      </c>
      <c r="J8" s="101" t="s">
        <v>48</v>
      </c>
      <c r="K8" s="101" t="s">
        <v>49</v>
      </c>
      <c r="L8" s="101" t="s">
        <v>50</v>
      </c>
      <c r="M8" s="101" t="s">
        <v>51</v>
      </c>
      <c r="N8" s="101" t="s">
        <v>52</v>
      </c>
      <c r="O8" s="101" t="s">
        <v>53</v>
      </c>
    </row>
    <row r="9" spans="2:15" x14ac:dyDescent="0.3">
      <c r="B9" s="380"/>
      <c r="C9" s="380"/>
      <c r="D9" s="99"/>
      <c r="E9" s="380"/>
      <c r="F9" s="380"/>
      <c r="G9" s="380"/>
      <c r="H9" s="380"/>
      <c r="I9" s="380"/>
      <c r="J9" s="99"/>
      <c r="K9" s="99"/>
      <c r="L9" s="99"/>
      <c r="M9" s="99"/>
      <c r="N9" s="99"/>
      <c r="O9" s="99"/>
    </row>
    <row r="10" spans="2:15" x14ac:dyDescent="0.3">
      <c r="B10" s="377"/>
      <c r="C10" s="377"/>
      <c r="D10" s="95"/>
      <c r="E10" s="377"/>
      <c r="F10" s="377"/>
      <c r="G10" s="377"/>
      <c r="H10" s="377"/>
      <c r="I10" s="377"/>
      <c r="J10" s="95"/>
      <c r="K10" s="95"/>
      <c r="L10" s="95"/>
      <c r="M10" s="95"/>
      <c r="N10" s="95"/>
      <c r="O10" s="95"/>
    </row>
    <row r="11" spans="2:15" x14ac:dyDescent="0.3">
      <c r="B11" s="377"/>
      <c r="C11" s="377"/>
      <c r="D11" s="95"/>
      <c r="E11" s="377"/>
      <c r="F11" s="377"/>
      <c r="G11" s="377"/>
      <c r="H11" s="377"/>
      <c r="I11" s="377"/>
      <c r="J11" s="95"/>
      <c r="K11" s="95"/>
      <c r="L11" s="95"/>
      <c r="M11" s="95"/>
      <c r="N11" s="95"/>
      <c r="O11" s="95"/>
    </row>
    <row r="12" spans="2:15" x14ac:dyDescent="0.3">
      <c r="B12" s="377"/>
      <c r="C12" s="377"/>
      <c r="D12" s="95"/>
      <c r="E12" s="377"/>
      <c r="F12" s="377"/>
      <c r="G12" s="377"/>
      <c r="H12" s="377"/>
      <c r="I12" s="377"/>
      <c r="J12" s="95"/>
      <c r="K12" s="95"/>
      <c r="L12" s="95"/>
      <c r="M12" s="95"/>
      <c r="N12" s="95"/>
      <c r="O12" s="95"/>
    </row>
    <row r="13" spans="2:15" x14ac:dyDescent="0.3">
      <c r="B13" s="377"/>
      <c r="C13" s="377"/>
      <c r="D13" s="95"/>
      <c r="E13" s="377"/>
      <c r="F13" s="377"/>
      <c r="G13" s="377"/>
      <c r="H13" s="377"/>
      <c r="I13" s="377"/>
      <c r="J13" s="95"/>
      <c r="K13" s="95"/>
      <c r="L13" s="95"/>
      <c r="M13" s="95"/>
      <c r="N13" s="95"/>
      <c r="O13" s="95"/>
    </row>
    <row r="14" spans="2:15" x14ac:dyDescent="0.3">
      <c r="B14" s="377"/>
      <c r="C14" s="377"/>
      <c r="D14" s="95"/>
      <c r="E14" s="377"/>
      <c r="F14" s="377"/>
      <c r="G14" s="377"/>
      <c r="H14" s="377"/>
      <c r="I14" s="377"/>
      <c r="J14" s="95"/>
      <c r="K14" s="95"/>
      <c r="L14" s="95"/>
      <c r="M14" s="95"/>
      <c r="N14" s="95"/>
      <c r="O14" s="95"/>
    </row>
    <row r="15" spans="2:15" x14ac:dyDescent="0.3">
      <c r="B15" s="377"/>
      <c r="C15" s="377"/>
      <c r="D15" s="95"/>
      <c r="E15" s="377"/>
      <c r="F15" s="377"/>
      <c r="G15" s="377"/>
      <c r="H15" s="377"/>
      <c r="I15" s="377"/>
      <c r="J15" s="95"/>
      <c r="K15" s="95"/>
      <c r="L15" s="95"/>
      <c r="M15" s="95"/>
      <c r="N15" s="95"/>
      <c r="O15" s="95"/>
    </row>
    <row r="16" spans="2:15" x14ac:dyDescent="0.3">
      <c r="B16" s="377"/>
      <c r="C16" s="377"/>
      <c r="D16" s="95"/>
      <c r="E16" s="377"/>
      <c r="F16" s="377"/>
      <c r="G16" s="377"/>
      <c r="H16" s="377"/>
      <c r="I16" s="377"/>
      <c r="J16" s="95"/>
      <c r="K16" s="95"/>
      <c r="L16" s="95"/>
      <c r="M16" s="95"/>
      <c r="N16" s="95"/>
      <c r="O16" s="95"/>
    </row>
    <row r="17" spans="2:15" x14ac:dyDescent="0.3">
      <c r="B17" s="377"/>
      <c r="C17" s="377"/>
      <c r="D17" s="95"/>
      <c r="E17" s="377"/>
      <c r="F17" s="377"/>
      <c r="G17" s="377"/>
      <c r="H17" s="377"/>
      <c r="I17" s="377"/>
      <c r="J17" s="95"/>
      <c r="K17" s="95"/>
      <c r="L17" s="95"/>
      <c r="M17" s="95"/>
      <c r="N17" s="95"/>
      <c r="O17" s="95"/>
    </row>
    <row r="18" spans="2:15" x14ac:dyDescent="0.3">
      <c r="B18" s="377"/>
      <c r="C18" s="377"/>
      <c r="D18" s="95"/>
      <c r="E18" s="377"/>
      <c r="F18" s="377"/>
      <c r="G18" s="377"/>
      <c r="H18" s="377"/>
      <c r="I18" s="377"/>
      <c r="J18" s="95"/>
      <c r="K18" s="95"/>
      <c r="L18" s="95"/>
      <c r="M18" s="95"/>
      <c r="N18" s="95"/>
      <c r="O18" s="95"/>
    </row>
    <row r="19" spans="2:15" x14ac:dyDescent="0.3">
      <c r="B19" s="377"/>
      <c r="C19" s="377"/>
      <c r="D19" s="95"/>
      <c r="E19" s="377"/>
      <c r="F19" s="377"/>
      <c r="G19" s="377"/>
      <c r="H19" s="377"/>
      <c r="I19" s="377"/>
      <c r="J19" s="95"/>
      <c r="K19" s="95"/>
      <c r="L19" s="95"/>
      <c r="M19" s="95"/>
      <c r="N19" s="95"/>
      <c r="O19" s="95"/>
    </row>
    <row r="20" spans="2:15" x14ac:dyDescent="0.3">
      <c r="B20" s="377"/>
      <c r="C20" s="377"/>
      <c r="D20" s="95"/>
      <c r="E20" s="377"/>
      <c r="F20" s="377"/>
      <c r="G20" s="377"/>
      <c r="H20" s="377"/>
      <c r="I20" s="377"/>
      <c r="J20" s="95"/>
      <c r="K20" s="95"/>
      <c r="L20" s="95"/>
      <c r="M20" s="95"/>
      <c r="N20" s="95"/>
      <c r="O20" s="95"/>
    </row>
    <row r="21" spans="2:15" x14ac:dyDescent="0.3">
      <c r="B21" s="377"/>
      <c r="C21" s="377"/>
      <c r="D21" s="95"/>
      <c r="E21" s="377"/>
      <c r="F21" s="377"/>
      <c r="G21" s="377"/>
      <c r="H21" s="377"/>
      <c r="I21" s="377"/>
      <c r="J21" s="95"/>
      <c r="K21" s="95"/>
      <c r="L21" s="95"/>
      <c r="M21" s="95"/>
      <c r="N21" s="95"/>
      <c r="O21" s="95"/>
    </row>
    <row r="22" spans="2:15" x14ac:dyDescent="0.3">
      <c r="B22" s="377"/>
      <c r="C22" s="377"/>
      <c r="D22" s="95"/>
      <c r="E22" s="377"/>
      <c r="F22" s="377"/>
      <c r="G22" s="377"/>
      <c r="H22" s="377"/>
      <c r="I22" s="377"/>
      <c r="J22" s="95"/>
      <c r="K22" s="95"/>
      <c r="L22" s="95"/>
      <c r="M22" s="95"/>
      <c r="N22" s="95"/>
      <c r="O22" s="95"/>
    </row>
    <row r="23" spans="2:15" x14ac:dyDescent="0.3">
      <c r="B23" s="377"/>
      <c r="C23" s="377"/>
      <c r="D23" s="95"/>
      <c r="E23" s="377"/>
      <c r="F23" s="377"/>
      <c r="G23" s="377"/>
      <c r="H23" s="377"/>
      <c r="I23" s="377"/>
      <c r="J23" s="95"/>
      <c r="K23" s="95"/>
      <c r="L23" s="95"/>
      <c r="M23" s="95"/>
      <c r="N23" s="95"/>
      <c r="O23" s="95"/>
    </row>
    <row r="24" spans="2:15" x14ac:dyDescent="0.3">
      <c r="B24" s="377"/>
      <c r="C24" s="377"/>
      <c r="D24" s="95"/>
      <c r="E24" s="377"/>
      <c r="F24" s="377"/>
      <c r="G24" s="377"/>
      <c r="H24" s="377"/>
      <c r="I24" s="377"/>
      <c r="J24" s="95"/>
      <c r="K24" s="95"/>
      <c r="L24" s="95"/>
      <c r="M24" s="95"/>
      <c r="N24" s="95"/>
      <c r="O24" s="95"/>
    </row>
    <row r="25" spans="2:15" x14ac:dyDescent="0.3">
      <c r="B25" s="377"/>
      <c r="C25" s="377"/>
      <c r="D25" s="95"/>
      <c r="E25" s="377"/>
      <c r="F25" s="377"/>
      <c r="G25" s="377"/>
      <c r="H25" s="377"/>
      <c r="I25" s="377"/>
      <c r="J25" s="95"/>
      <c r="K25" s="95"/>
      <c r="L25" s="95"/>
      <c r="M25" s="95"/>
      <c r="N25" s="95"/>
      <c r="O25" s="95"/>
    </row>
    <row r="26" spans="2:15" x14ac:dyDescent="0.3">
      <c r="B26" s="377"/>
      <c r="C26" s="377"/>
      <c r="D26" s="95"/>
      <c r="E26" s="377"/>
      <c r="F26" s="377"/>
      <c r="G26" s="377"/>
      <c r="H26" s="377"/>
      <c r="I26" s="377"/>
      <c r="J26" s="95"/>
      <c r="K26" s="95"/>
      <c r="L26" s="95"/>
      <c r="M26" s="95"/>
      <c r="N26" s="95"/>
      <c r="O26" s="95"/>
    </row>
    <row r="27" spans="2:15" x14ac:dyDescent="0.3">
      <c r="B27" s="377"/>
      <c r="C27" s="377"/>
      <c r="D27" s="95"/>
      <c r="E27" s="377"/>
      <c r="F27" s="377"/>
      <c r="G27" s="377"/>
      <c r="H27" s="377"/>
      <c r="I27" s="377"/>
      <c r="J27" s="95"/>
      <c r="K27" s="95"/>
      <c r="L27" s="95"/>
      <c r="M27" s="95"/>
      <c r="N27" s="95"/>
      <c r="O27" s="95"/>
    </row>
    <row r="28" spans="2:15" x14ac:dyDescent="0.3">
      <c r="B28" s="377"/>
      <c r="C28" s="377"/>
      <c r="D28" s="95"/>
      <c r="E28" s="377"/>
      <c r="F28" s="377"/>
      <c r="G28" s="377"/>
      <c r="H28" s="377"/>
      <c r="I28" s="377"/>
      <c r="J28" s="95"/>
      <c r="K28" s="95"/>
      <c r="L28" s="95"/>
      <c r="M28" s="95"/>
      <c r="N28" s="95"/>
      <c r="O28" s="95"/>
    </row>
    <row r="29" spans="2:15" x14ac:dyDescent="0.3">
      <c r="B29" s="377"/>
      <c r="C29" s="377"/>
      <c r="D29" s="95"/>
      <c r="E29" s="377"/>
      <c r="F29" s="377"/>
      <c r="G29" s="377"/>
      <c r="H29" s="377"/>
      <c r="I29" s="377"/>
      <c r="J29" s="95"/>
      <c r="K29" s="95"/>
      <c r="L29" s="95"/>
      <c r="M29" s="95"/>
      <c r="N29" s="95"/>
      <c r="O29" s="95"/>
    </row>
    <row r="30" spans="2:15" x14ac:dyDescent="0.3">
      <c r="B30" s="377"/>
      <c r="C30" s="377"/>
      <c r="D30" s="95"/>
      <c r="E30" s="377"/>
      <c r="F30" s="377"/>
      <c r="G30" s="377"/>
      <c r="H30" s="377"/>
      <c r="I30" s="377"/>
      <c r="J30" s="95"/>
      <c r="K30" s="95"/>
      <c r="L30" s="95"/>
      <c r="M30" s="95"/>
      <c r="N30" s="95"/>
      <c r="O30" s="95"/>
    </row>
    <row r="31" spans="2:15" x14ac:dyDescent="0.3">
      <c r="B31" s="377"/>
      <c r="C31" s="377"/>
      <c r="D31" s="95"/>
      <c r="E31" s="377"/>
      <c r="F31" s="377"/>
      <c r="G31" s="377"/>
      <c r="H31" s="377"/>
      <c r="I31" s="377"/>
      <c r="J31" s="95"/>
      <c r="K31" s="95"/>
      <c r="L31" s="95"/>
      <c r="M31" s="95"/>
      <c r="N31" s="95"/>
      <c r="O31" s="95"/>
    </row>
    <row r="32" spans="2:15" x14ac:dyDescent="0.3">
      <c r="B32" s="377"/>
      <c r="C32" s="377"/>
      <c r="D32" s="95"/>
      <c r="E32" s="377"/>
      <c r="F32" s="377"/>
      <c r="G32" s="377"/>
      <c r="H32" s="377"/>
      <c r="I32" s="377"/>
      <c r="J32" s="95"/>
      <c r="K32" s="95"/>
      <c r="L32" s="95"/>
      <c r="M32" s="95"/>
      <c r="N32" s="95"/>
      <c r="O32" s="95"/>
    </row>
    <row r="33" spans="2:15" x14ac:dyDescent="0.3">
      <c r="B33" s="377"/>
      <c r="C33" s="377"/>
      <c r="D33" s="95"/>
      <c r="E33" s="377"/>
      <c r="F33" s="377"/>
      <c r="G33" s="377"/>
      <c r="H33" s="377"/>
      <c r="I33" s="377"/>
      <c r="J33" s="95"/>
      <c r="K33" s="95"/>
      <c r="L33" s="95"/>
      <c r="M33" s="95"/>
      <c r="N33" s="95"/>
      <c r="O33" s="95"/>
    </row>
    <row r="34" spans="2:15" x14ac:dyDescent="0.3">
      <c r="B34" s="377"/>
      <c r="C34" s="377"/>
      <c r="D34" s="95"/>
      <c r="E34" s="377"/>
      <c r="F34" s="377"/>
      <c r="G34" s="377"/>
      <c r="H34" s="377"/>
      <c r="I34" s="377"/>
      <c r="J34" s="95"/>
      <c r="K34" s="95"/>
      <c r="L34" s="95"/>
      <c r="M34" s="95"/>
      <c r="N34" s="95"/>
      <c r="O34" s="95"/>
    </row>
    <row r="35" spans="2:15" x14ac:dyDescent="0.3">
      <c r="B35" s="377"/>
      <c r="C35" s="377"/>
      <c r="D35" s="95"/>
      <c r="E35" s="377"/>
      <c r="F35" s="377"/>
      <c r="G35" s="377"/>
      <c r="H35" s="377"/>
      <c r="I35" s="377"/>
      <c r="J35" s="95"/>
      <c r="K35" s="95"/>
      <c r="L35" s="95"/>
      <c r="M35" s="95"/>
      <c r="N35" s="95"/>
      <c r="O35" s="95"/>
    </row>
    <row r="36" spans="2:15" x14ac:dyDescent="0.3">
      <c r="B36" s="377"/>
      <c r="C36" s="377"/>
      <c r="D36" s="95"/>
      <c r="E36" s="377"/>
      <c r="F36" s="377"/>
      <c r="G36" s="377"/>
      <c r="H36" s="377"/>
      <c r="I36" s="377"/>
      <c r="J36" s="95"/>
      <c r="K36" s="95"/>
      <c r="L36" s="95"/>
      <c r="M36" s="95"/>
      <c r="N36" s="95"/>
      <c r="O36" s="95"/>
    </row>
    <row r="37" spans="2:15" x14ac:dyDescent="0.3">
      <c r="B37" s="377"/>
      <c r="C37" s="377"/>
      <c r="D37" s="95"/>
      <c r="E37" s="377"/>
      <c r="F37" s="377"/>
      <c r="G37" s="377"/>
      <c r="H37" s="377"/>
      <c r="I37" s="377"/>
      <c r="J37" s="95"/>
      <c r="K37" s="95"/>
      <c r="L37" s="95"/>
      <c r="M37" s="95"/>
      <c r="N37" s="95"/>
      <c r="O37" s="95"/>
    </row>
    <row r="38" spans="2:15" x14ac:dyDescent="0.3">
      <c r="B38" s="377"/>
      <c r="C38" s="377"/>
      <c r="D38" s="95"/>
      <c r="E38" s="377"/>
      <c r="F38" s="377"/>
      <c r="G38" s="377"/>
      <c r="H38" s="377"/>
      <c r="I38" s="377"/>
      <c r="J38" s="95"/>
      <c r="K38" s="95"/>
      <c r="L38" s="95"/>
      <c r="M38" s="95"/>
      <c r="N38" s="95"/>
      <c r="O38" s="95"/>
    </row>
    <row r="39" spans="2:15" x14ac:dyDescent="0.3">
      <c r="B39" s="377"/>
      <c r="C39" s="377"/>
      <c r="D39" s="95"/>
      <c r="E39" s="377"/>
      <c r="F39" s="377"/>
      <c r="G39" s="377"/>
      <c r="H39" s="377"/>
      <c r="I39" s="377"/>
      <c r="J39" s="95"/>
      <c r="K39" s="95"/>
      <c r="L39" s="95"/>
      <c r="M39" s="95"/>
      <c r="N39" s="95"/>
      <c r="O39" s="95"/>
    </row>
    <row r="40" spans="2:15" x14ac:dyDescent="0.3">
      <c r="B40" s="377"/>
      <c r="C40" s="377"/>
      <c r="D40" s="95"/>
      <c r="E40" s="377"/>
      <c r="F40" s="377"/>
      <c r="G40" s="377"/>
      <c r="H40" s="377"/>
      <c r="I40" s="377"/>
      <c r="J40" s="95"/>
      <c r="K40" s="95"/>
      <c r="L40" s="95"/>
      <c r="M40" s="95"/>
      <c r="N40" s="95"/>
      <c r="O40" s="95"/>
    </row>
    <row r="41" spans="2:15" x14ac:dyDescent="0.3">
      <c r="B41" s="377"/>
      <c r="C41" s="377"/>
      <c r="D41" s="95"/>
      <c r="E41" s="377"/>
      <c r="F41" s="377"/>
      <c r="G41" s="377"/>
      <c r="H41" s="377"/>
      <c r="I41" s="377"/>
      <c r="J41" s="95"/>
      <c r="K41" s="95"/>
      <c r="L41" s="95"/>
      <c r="M41" s="95"/>
      <c r="N41" s="95"/>
      <c r="O41" s="95"/>
    </row>
    <row r="42" spans="2:15" x14ac:dyDescent="0.3">
      <c r="B42" s="377"/>
      <c r="C42" s="377"/>
      <c r="D42" s="95"/>
      <c r="E42" s="377"/>
      <c r="F42" s="377"/>
      <c r="G42" s="377"/>
      <c r="H42" s="377"/>
      <c r="I42" s="377"/>
      <c r="J42" s="95"/>
      <c r="K42" s="95"/>
      <c r="L42" s="95"/>
      <c r="M42" s="95"/>
      <c r="N42" s="95"/>
      <c r="O42" s="95"/>
    </row>
    <row r="43" spans="2:15" x14ac:dyDescent="0.3">
      <c r="B43" s="377"/>
      <c r="C43" s="377"/>
      <c r="D43" s="95"/>
      <c r="E43" s="377"/>
      <c r="F43" s="377"/>
      <c r="G43" s="377"/>
      <c r="H43" s="377"/>
      <c r="I43" s="377"/>
      <c r="J43" s="95"/>
      <c r="K43" s="95"/>
      <c r="L43" s="95"/>
      <c r="M43" s="95"/>
      <c r="N43" s="95"/>
      <c r="O43" s="95"/>
    </row>
    <row r="44" spans="2:15" x14ac:dyDescent="0.3">
      <c r="B44" s="377"/>
      <c r="C44" s="377"/>
      <c r="D44" s="95"/>
      <c r="E44" s="377"/>
      <c r="F44" s="377"/>
      <c r="G44" s="377"/>
      <c r="H44" s="377"/>
      <c r="I44" s="377"/>
      <c r="J44" s="95"/>
      <c r="K44" s="95"/>
      <c r="L44" s="95"/>
      <c r="M44" s="95"/>
      <c r="N44" s="95"/>
      <c r="O44" s="95"/>
    </row>
    <row r="45" spans="2:15" x14ac:dyDescent="0.3">
      <c r="B45" s="377"/>
      <c r="C45" s="377"/>
      <c r="D45" s="95"/>
      <c r="E45" s="377"/>
      <c r="F45" s="377"/>
      <c r="G45" s="377"/>
      <c r="H45" s="377"/>
      <c r="I45" s="377"/>
      <c r="J45" s="95"/>
      <c r="K45" s="95"/>
      <c r="L45" s="95"/>
      <c r="M45" s="95"/>
      <c r="N45" s="95"/>
      <c r="O45" s="95"/>
    </row>
    <row r="46" spans="2:15" x14ac:dyDescent="0.3">
      <c r="B46" s="377"/>
      <c r="C46" s="377"/>
      <c r="D46" s="95"/>
      <c r="E46" s="377"/>
      <c r="F46" s="377"/>
      <c r="G46" s="377"/>
      <c r="H46" s="377"/>
      <c r="I46" s="377"/>
      <c r="J46" s="95"/>
      <c r="K46" s="95"/>
      <c r="L46" s="95"/>
      <c r="M46" s="95"/>
      <c r="N46" s="95"/>
      <c r="O46" s="95"/>
    </row>
    <row r="47" spans="2:15" x14ac:dyDescent="0.3">
      <c r="B47" s="377"/>
      <c r="C47" s="377"/>
      <c r="D47" s="95"/>
      <c r="E47" s="377"/>
      <c r="F47" s="377"/>
      <c r="G47" s="377"/>
      <c r="H47" s="377"/>
      <c r="I47" s="377"/>
      <c r="J47" s="95"/>
      <c r="K47" s="95"/>
      <c r="L47" s="95"/>
      <c r="M47" s="95"/>
      <c r="N47" s="95"/>
      <c r="O47" s="95"/>
    </row>
    <row r="48" spans="2:15" x14ac:dyDescent="0.3">
      <c r="B48" s="377"/>
      <c r="C48" s="377"/>
      <c r="D48" s="95"/>
      <c r="E48" s="377"/>
      <c r="F48" s="377"/>
      <c r="G48" s="377"/>
      <c r="H48" s="377"/>
      <c r="I48" s="377"/>
      <c r="J48" s="95"/>
      <c r="K48" s="95"/>
      <c r="L48" s="95"/>
      <c r="M48" s="95"/>
      <c r="N48" s="95"/>
      <c r="O48" s="95"/>
    </row>
    <row r="49" spans="2:15" x14ac:dyDescent="0.3">
      <c r="B49" s="377"/>
      <c r="C49" s="377"/>
      <c r="D49" s="95"/>
      <c r="E49" s="377"/>
      <c r="F49" s="377"/>
      <c r="G49" s="377"/>
      <c r="H49" s="377"/>
      <c r="I49" s="377"/>
      <c r="J49" s="95"/>
      <c r="K49" s="95"/>
      <c r="L49" s="95"/>
      <c r="M49" s="95"/>
      <c r="N49" s="95"/>
      <c r="O49" s="95"/>
    </row>
    <row r="50" spans="2:15" x14ac:dyDescent="0.3">
      <c r="B50" s="377"/>
      <c r="C50" s="377"/>
      <c r="D50" s="95"/>
      <c r="E50" s="377"/>
      <c r="F50" s="377"/>
      <c r="G50" s="377"/>
      <c r="H50" s="377"/>
      <c r="I50" s="377"/>
      <c r="J50" s="95"/>
      <c r="K50" s="95"/>
      <c r="L50" s="95"/>
      <c r="M50" s="95"/>
      <c r="N50" s="95"/>
      <c r="O50" s="95"/>
    </row>
    <row r="51" spans="2:15" x14ac:dyDescent="0.3">
      <c r="B51" s="377"/>
      <c r="C51" s="377"/>
      <c r="D51" s="95"/>
      <c r="E51" s="377"/>
      <c r="F51" s="377"/>
      <c r="G51" s="377"/>
      <c r="H51" s="377"/>
      <c r="I51" s="377"/>
      <c r="J51" s="95"/>
      <c r="K51" s="95"/>
      <c r="L51" s="95"/>
      <c r="M51" s="95"/>
      <c r="N51" s="95"/>
      <c r="O51" s="95"/>
    </row>
    <row r="52" spans="2:15" x14ac:dyDescent="0.3">
      <c r="B52" s="377"/>
      <c r="C52" s="377"/>
      <c r="D52" s="95"/>
      <c r="E52" s="377"/>
      <c r="F52" s="377"/>
      <c r="G52" s="377"/>
      <c r="H52" s="377"/>
      <c r="I52" s="377"/>
      <c r="J52" s="95"/>
      <c r="K52" s="95"/>
      <c r="L52" s="95"/>
      <c r="M52" s="95"/>
      <c r="N52" s="95"/>
      <c r="O52" s="95"/>
    </row>
    <row r="53" spans="2:15" x14ac:dyDescent="0.3">
      <c r="B53" s="377"/>
      <c r="C53" s="377"/>
      <c r="D53" s="95"/>
      <c r="E53" s="377"/>
      <c r="F53" s="377"/>
      <c r="G53" s="377"/>
      <c r="H53" s="377"/>
      <c r="I53" s="377"/>
      <c r="J53" s="95"/>
      <c r="K53" s="95"/>
      <c r="L53" s="95"/>
      <c r="M53" s="95"/>
      <c r="N53" s="95"/>
      <c r="O53" s="95"/>
    </row>
    <row r="54" spans="2:15" x14ac:dyDescent="0.3">
      <c r="B54" s="377"/>
      <c r="C54" s="377"/>
      <c r="D54" s="95"/>
      <c r="E54" s="377"/>
      <c r="F54" s="377"/>
      <c r="G54" s="377"/>
      <c r="H54" s="377"/>
      <c r="I54" s="377"/>
      <c r="J54" s="95"/>
      <c r="K54" s="95"/>
      <c r="L54" s="95"/>
      <c r="M54" s="95"/>
      <c r="N54" s="95"/>
      <c r="O54" s="95"/>
    </row>
    <row r="55" spans="2:15" x14ac:dyDescent="0.3">
      <c r="B55" s="377"/>
      <c r="C55" s="377"/>
      <c r="D55" s="95"/>
      <c r="E55" s="377"/>
      <c r="F55" s="377"/>
      <c r="G55" s="377"/>
      <c r="H55" s="377"/>
      <c r="I55" s="377"/>
      <c r="J55" s="95"/>
      <c r="K55" s="95"/>
      <c r="L55" s="95"/>
      <c r="M55" s="95"/>
      <c r="N55" s="95"/>
      <c r="O55" s="95"/>
    </row>
    <row r="56" spans="2:15" x14ac:dyDescent="0.3">
      <c r="B56" s="377"/>
      <c r="C56" s="377"/>
      <c r="D56" s="95"/>
      <c r="E56" s="377"/>
      <c r="F56" s="377"/>
      <c r="G56" s="377"/>
      <c r="H56" s="377"/>
      <c r="I56" s="377"/>
      <c r="J56" s="95"/>
      <c r="K56" s="95"/>
      <c r="L56" s="95"/>
      <c r="M56" s="95"/>
      <c r="N56" s="95"/>
      <c r="O56" s="95"/>
    </row>
    <row r="57" spans="2:15" x14ac:dyDescent="0.3">
      <c r="B57" s="377"/>
      <c r="C57" s="377"/>
      <c r="D57" s="95"/>
      <c r="E57" s="377"/>
      <c r="F57" s="377"/>
      <c r="G57" s="377"/>
      <c r="H57" s="377"/>
      <c r="I57" s="377"/>
      <c r="J57" s="95"/>
      <c r="K57" s="95"/>
      <c r="L57" s="95"/>
      <c r="M57" s="95"/>
      <c r="N57" s="95"/>
      <c r="O57" s="95"/>
    </row>
    <row r="58" spans="2:15" x14ac:dyDescent="0.3">
      <c r="B58" s="377"/>
      <c r="C58" s="377"/>
      <c r="D58" s="95"/>
      <c r="E58" s="377"/>
      <c r="F58" s="377"/>
      <c r="G58" s="377"/>
      <c r="H58" s="377"/>
      <c r="I58" s="377"/>
      <c r="J58" s="95"/>
      <c r="K58" s="95"/>
      <c r="L58" s="95"/>
      <c r="M58" s="95"/>
      <c r="N58" s="95"/>
      <c r="O58" s="95"/>
    </row>
  </sheetData>
  <sheetProtection algorithmName="SHA-512" hashValue="BOoETR7NrdLN8Y+htaJsAxQ8mzoCD/9MmGJAF4iRfIFD2z+fkPSfrwXKZ/lYQJTZheD/9wP/ebUIbNzvQi1GXA==" saltValue="A06ocF3pxotxcpkuOFWRYw==" spinCount="100000" sheet="1" objects="1" scenarios="1"/>
  <mergeCells count="81">
    <mergeCell ref="B1:C4"/>
    <mergeCell ref="D1:M1"/>
    <mergeCell ref="N1:O1"/>
    <mergeCell ref="D2:M2"/>
    <mergeCell ref="N2:O2"/>
    <mergeCell ref="D3:M4"/>
    <mergeCell ref="N3:O3"/>
    <mergeCell ref="N4:O4"/>
    <mergeCell ref="J7:O7"/>
    <mergeCell ref="B9:B13"/>
    <mergeCell ref="C9:C13"/>
    <mergeCell ref="E9:E13"/>
    <mergeCell ref="F9:F13"/>
    <mergeCell ref="G9:G13"/>
    <mergeCell ref="H9:H13"/>
    <mergeCell ref="I9:I13"/>
    <mergeCell ref="I14:I18"/>
    <mergeCell ref="B19:B23"/>
    <mergeCell ref="C19:C23"/>
    <mergeCell ref="E19:E23"/>
    <mergeCell ref="F19:F23"/>
    <mergeCell ref="G19:G23"/>
    <mergeCell ref="H19:H23"/>
    <mergeCell ref="I19:I23"/>
    <mergeCell ref="B14:B18"/>
    <mergeCell ref="C14:C18"/>
    <mergeCell ref="E14:E18"/>
    <mergeCell ref="F14:F18"/>
    <mergeCell ref="G14:G18"/>
    <mergeCell ref="H14:H18"/>
    <mergeCell ref="I24:I28"/>
    <mergeCell ref="B29:B33"/>
    <mergeCell ref="C29:C33"/>
    <mergeCell ref="E29:E33"/>
    <mergeCell ref="F29:F33"/>
    <mergeCell ref="G29:G33"/>
    <mergeCell ref="H29:H33"/>
    <mergeCell ref="I29:I33"/>
    <mergeCell ref="B24:B28"/>
    <mergeCell ref="C24:C28"/>
    <mergeCell ref="E24:E28"/>
    <mergeCell ref="F24:F28"/>
    <mergeCell ref="G24:G28"/>
    <mergeCell ref="H24:H28"/>
    <mergeCell ref="I34:I38"/>
    <mergeCell ref="B39:B43"/>
    <mergeCell ref="C39:C43"/>
    <mergeCell ref="E39:E43"/>
    <mergeCell ref="F39:F43"/>
    <mergeCell ref="G39:G43"/>
    <mergeCell ref="H39:H43"/>
    <mergeCell ref="I39:I43"/>
    <mergeCell ref="B34:B38"/>
    <mergeCell ref="C34:C38"/>
    <mergeCell ref="E34:E38"/>
    <mergeCell ref="F34:F38"/>
    <mergeCell ref="G34:G38"/>
    <mergeCell ref="H34:H38"/>
    <mergeCell ref="G54:G58"/>
    <mergeCell ref="H54:H58"/>
    <mergeCell ref="I44:I48"/>
    <mergeCell ref="G49:G53"/>
    <mergeCell ref="H49:H53"/>
    <mergeCell ref="I49:I53"/>
    <mergeCell ref="H44:H48"/>
    <mergeCell ref="C5:C6"/>
    <mergeCell ref="B54:B58"/>
    <mergeCell ref="C54:C58"/>
    <mergeCell ref="E54:E58"/>
    <mergeCell ref="F54:F58"/>
    <mergeCell ref="B49:B53"/>
    <mergeCell ref="C49:C53"/>
    <mergeCell ref="E49:E53"/>
    <mergeCell ref="F49:F53"/>
    <mergeCell ref="C44:C48"/>
    <mergeCell ref="E44:E48"/>
    <mergeCell ref="F44:F48"/>
    <mergeCell ref="B44:B48"/>
    <mergeCell ref="B7:I7"/>
    <mergeCell ref="G44:G48"/>
    <mergeCell ref="I54:I58"/>
  </mergeCells>
  <hyperlinks>
    <hyperlink ref="C5" location="INICIO!A1" display="REGRESAR" xr:uid="{00000000-0004-0000-0300-000000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3"/>
  <dimension ref="A1:BN62"/>
  <sheetViews>
    <sheetView showGridLines="0" zoomScale="70" zoomScaleNormal="70" workbookViewId="0"/>
  </sheetViews>
  <sheetFormatPr baseColWidth="10" defaultColWidth="0" defaultRowHeight="14.4" zeroHeight="1" x14ac:dyDescent="0.3"/>
  <cols>
    <col min="1" max="1" width="1.6640625" style="84" customWidth="1"/>
    <col min="2" max="2" width="7" style="84" customWidth="1"/>
    <col min="3" max="3" width="20.6640625" style="84" customWidth="1"/>
    <col min="4" max="4" width="19.33203125" style="84" customWidth="1"/>
    <col min="5" max="5" width="29.6640625" style="84" customWidth="1"/>
    <col min="6" max="6" width="19" style="84" customWidth="1"/>
    <col min="7" max="7" width="34.6640625" style="84" customWidth="1"/>
    <col min="8" max="8" width="41.33203125" style="84" customWidth="1"/>
    <col min="9" max="10" width="5.88671875" style="85" customWidth="1"/>
    <col min="11" max="11" width="6.6640625" style="85" customWidth="1"/>
    <col min="12" max="12" width="5.44140625" style="85" customWidth="1"/>
    <col min="13" max="13" width="32.109375" style="85" customWidth="1"/>
    <col min="14" max="14" width="19.109375" style="84" customWidth="1"/>
    <col min="15" max="15" width="19.33203125" style="84" customWidth="1"/>
    <col min="16" max="16" width="11.88671875" style="84" customWidth="1"/>
    <col min="17" max="17" width="16.33203125" style="84" customWidth="1"/>
    <col min="18" max="18" width="5.6640625" style="84" customWidth="1"/>
    <col min="19" max="20" width="7" style="84" customWidth="1"/>
    <col min="21" max="27" width="7" style="84" hidden="1" customWidth="1"/>
    <col min="28" max="28" width="1.88671875" style="84" hidden="1" customWidth="1"/>
    <col min="29" max="29" width="4.44140625" style="84" hidden="1" customWidth="1"/>
    <col min="30" max="30" width="14.109375" style="84" hidden="1" customWidth="1"/>
    <col min="31" max="31" width="3.33203125" style="84" hidden="1" customWidth="1"/>
    <col min="32" max="32" width="14.5546875" style="84" hidden="1" customWidth="1"/>
    <col min="33" max="33" width="53.109375" style="84" hidden="1" customWidth="1"/>
    <col min="34" max="34" width="15.109375" style="84" hidden="1" customWidth="1"/>
    <col min="35" max="35" width="14" style="84" hidden="1" customWidth="1"/>
    <col min="36" max="36" width="3.109375" style="84" hidden="1" customWidth="1"/>
    <col min="37" max="37" width="16.109375" style="84" hidden="1" customWidth="1"/>
    <col min="38" max="38" width="2.109375" style="84" hidden="1" customWidth="1"/>
    <col min="39" max="39" width="14.5546875" style="84" hidden="1" customWidth="1"/>
    <col min="40" max="40" width="3.109375" style="84" hidden="1" customWidth="1"/>
    <col min="41" max="41" width="11.44140625" style="84" hidden="1" customWidth="1"/>
    <col min="42" max="42" width="3.109375" style="84" hidden="1" customWidth="1"/>
    <col min="43" max="43" width="14.44140625" style="84" hidden="1" customWidth="1"/>
    <col min="44" max="44" width="3.109375" style="84" hidden="1" customWidth="1"/>
    <col min="45" max="45" width="11.44140625" style="84" hidden="1" customWidth="1"/>
    <col min="46" max="46" width="3.109375" style="84" hidden="1" customWidth="1"/>
    <col min="47" max="47" width="11.44140625" style="84" hidden="1" customWidth="1"/>
    <col min="48" max="48" width="4.33203125" style="84" hidden="1" customWidth="1"/>
    <col min="49" max="51" width="11.44140625" style="84" hidden="1" customWidth="1"/>
    <col min="52" max="52" width="12.88671875" style="84" hidden="1" customWidth="1"/>
    <col min="53" max="53" width="16.109375" style="84" hidden="1" customWidth="1"/>
    <col min="54" max="55" width="11.44140625" style="84" hidden="1" customWidth="1"/>
    <col min="56" max="56" width="7.5546875" style="84" hidden="1" customWidth="1"/>
    <col min="57" max="57" width="13.5546875" style="84" hidden="1" customWidth="1"/>
    <col min="58" max="58" width="8.109375" style="84" hidden="1" customWidth="1"/>
    <col min="59" max="59" width="15.44140625" style="84" hidden="1" customWidth="1"/>
    <col min="60" max="60" width="10.44140625" style="84" hidden="1" customWidth="1"/>
    <col min="61" max="61" width="16.88671875" style="84" hidden="1" customWidth="1"/>
    <col min="62" max="62" width="30.6640625" style="84" hidden="1" customWidth="1"/>
    <col min="63" max="63" width="46.6640625" style="84" hidden="1" customWidth="1"/>
    <col min="64" max="64" width="23" style="84" hidden="1" customWidth="1"/>
    <col min="65" max="65" width="17.6640625" style="84" hidden="1" customWidth="1"/>
    <col min="66" max="66" width="35.109375" style="84" hidden="1" customWidth="1"/>
    <col min="67" max="16384" width="11.44140625" style="84" hidden="1"/>
  </cols>
  <sheetData>
    <row r="1" spans="2:17" ht="22.95" customHeight="1" x14ac:dyDescent="0.3">
      <c r="B1" s="364"/>
      <c r="C1" s="364"/>
      <c r="D1" s="387" t="s">
        <v>24</v>
      </c>
      <c r="E1" s="388"/>
      <c r="F1" s="388"/>
      <c r="G1" s="388"/>
      <c r="H1" s="388"/>
      <c r="I1" s="388"/>
      <c r="J1" s="388"/>
      <c r="K1" s="388"/>
      <c r="L1" s="388"/>
      <c r="M1" s="388"/>
      <c r="N1" s="388"/>
      <c r="O1" s="389"/>
      <c r="P1" s="365" t="s">
        <v>25</v>
      </c>
      <c r="Q1" s="365"/>
    </row>
    <row r="2" spans="2:17" ht="21" customHeight="1" x14ac:dyDescent="0.3">
      <c r="B2" s="364"/>
      <c r="C2" s="364"/>
      <c r="D2" s="381" t="s">
        <v>26</v>
      </c>
      <c r="E2" s="382"/>
      <c r="F2" s="382"/>
      <c r="G2" s="382"/>
      <c r="H2" s="382"/>
      <c r="I2" s="382"/>
      <c r="J2" s="382"/>
      <c r="K2" s="382"/>
      <c r="L2" s="382"/>
      <c r="M2" s="382"/>
      <c r="N2" s="382"/>
      <c r="O2" s="383"/>
      <c r="P2" s="365" t="s">
        <v>682</v>
      </c>
      <c r="Q2" s="365"/>
    </row>
    <row r="3" spans="2:17" ht="15" customHeight="1" x14ac:dyDescent="0.3">
      <c r="B3" s="364"/>
      <c r="C3" s="364"/>
      <c r="D3" s="384" t="s">
        <v>27</v>
      </c>
      <c r="E3" s="385"/>
      <c r="F3" s="385"/>
      <c r="G3" s="385"/>
      <c r="H3" s="385"/>
      <c r="I3" s="385"/>
      <c r="J3" s="385"/>
      <c r="K3" s="385"/>
      <c r="L3" s="385"/>
      <c r="M3" s="385"/>
      <c r="N3" s="385"/>
      <c r="O3" s="386"/>
      <c r="P3" s="365" t="s">
        <v>683</v>
      </c>
      <c r="Q3" s="365"/>
    </row>
    <row r="4" spans="2:17" ht="15" customHeight="1" x14ac:dyDescent="0.3">
      <c r="B4" s="364"/>
      <c r="C4" s="364"/>
      <c r="D4" s="387"/>
      <c r="E4" s="388"/>
      <c r="F4" s="388"/>
      <c r="G4" s="388"/>
      <c r="H4" s="388"/>
      <c r="I4" s="388"/>
      <c r="J4" s="388"/>
      <c r="K4" s="388"/>
      <c r="L4" s="388"/>
      <c r="M4" s="388"/>
      <c r="N4" s="388"/>
      <c r="O4" s="389"/>
      <c r="P4" s="365" t="s">
        <v>54</v>
      </c>
      <c r="Q4" s="365"/>
    </row>
    <row r="5" spans="2:17" x14ac:dyDescent="0.3"/>
    <row r="6" spans="2:17" ht="25.8" x14ac:dyDescent="0.3">
      <c r="B6" s="96"/>
      <c r="C6" s="97" t="s">
        <v>39</v>
      </c>
      <c r="D6" s="96"/>
      <c r="E6" s="96"/>
      <c r="F6" s="96"/>
      <c r="G6" s="96"/>
      <c r="H6" s="96"/>
      <c r="I6" s="96"/>
      <c r="J6" s="96"/>
      <c r="K6" s="96"/>
      <c r="L6" s="96"/>
      <c r="M6" s="96"/>
      <c r="N6" s="96"/>
      <c r="O6" s="96"/>
      <c r="P6" s="96"/>
      <c r="Q6" s="96"/>
    </row>
    <row r="7" spans="2:17" ht="30.75" customHeight="1" x14ac:dyDescent="0.3">
      <c r="B7" s="390" t="s">
        <v>55</v>
      </c>
      <c r="C7" s="390"/>
      <c r="D7" s="390"/>
      <c r="E7" s="390"/>
      <c r="F7" s="390"/>
      <c r="G7" s="390"/>
      <c r="H7" s="390"/>
      <c r="I7" s="391" t="s">
        <v>56</v>
      </c>
      <c r="J7" s="391"/>
      <c r="K7" s="391"/>
      <c r="L7" s="391"/>
      <c r="M7" s="391"/>
      <c r="N7" s="391"/>
      <c r="O7" s="391"/>
      <c r="P7" s="391"/>
      <c r="Q7" s="391"/>
    </row>
    <row r="8" spans="2:17" ht="115.5" customHeight="1" x14ac:dyDescent="0.3">
      <c r="B8" s="102" t="s">
        <v>42</v>
      </c>
      <c r="C8" s="102" t="s">
        <v>57</v>
      </c>
      <c r="D8" s="102" t="s">
        <v>58</v>
      </c>
      <c r="E8" s="102" t="s">
        <v>0</v>
      </c>
      <c r="F8" s="102" t="s">
        <v>59</v>
      </c>
      <c r="G8" s="102" t="s">
        <v>60</v>
      </c>
      <c r="H8" s="102" t="s">
        <v>61</v>
      </c>
      <c r="I8" s="103" t="s">
        <v>5</v>
      </c>
      <c r="J8" s="103" t="s">
        <v>12</v>
      </c>
      <c r="K8" s="103" t="s">
        <v>62</v>
      </c>
      <c r="L8" s="103" t="s">
        <v>63</v>
      </c>
      <c r="M8" s="102" t="s">
        <v>64</v>
      </c>
      <c r="N8" s="102" t="s">
        <v>65</v>
      </c>
      <c r="O8" s="102" t="s">
        <v>66</v>
      </c>
      <c r="P8" s="102" t="s">
        <v>67</v>
      </c>
      <c r="Q8" s="102" t="s">
        <v>68</v>
      </c>
    </row>
    <row r="9" spans="2:17" x14ac:dyDescent="0.3">
      <c r="B9" s="86"/>
      <c r="C9" s="86"/>
      <c r="D9" s="86"/>
      <c r="E9" s="87"/>
      <c r="F9" s="88"/>
      <c r="G9" s="89"/>
      <c r="H9" s="90"/>
      <c r="I9" s="88"/>
      <c r="J9" s="88"/>
      <c r="K9" s="88"/>
      <c r="L9" s="88"/>
      <c r="M9" s="91"/>
      <c r="N9" s="86"/>
      <c r="O9" s="86"/>
      <c r="P9" s="86"/>
      <c r="Q9" s="86"/>
    </row>
    <row r="10" spans="2:17" x14ac:dyDescent="0.3">
      <c r="B10" s="86"/>
      <c r="C10" s="86"/>
      <c r="D10" s="86"/>
      <c r="E10" s="87"/>
      <c r="F10" s="88"/>
      <c r="G10" s="89"/>
      <c r="H10" s="90"/>
      <c r="I10" s="88"/>
      <c r="J10" s="88"/>
      <c r="K10" s="88"/>
      <c r="L10" s="88"/>
      <c r="M10" s="91"/>
      <c r="N10" s="86"/>
      <c r="O10" s="86"/>
      <c r="P10" s="86"/>
      <c r="Q10" s="86"/>
    </row>
    <row r="11" spans="2:17" x14ac:dyDescent="0.3">
      <c r="B11" s="86"/>
      <c r="C11" s="86"/>
      <c r="D11" s="86"/>
      <c r="E11" s="86"/>
      <c r="F11" s="88"/>
      <c r="G11" s="89"/>
      <c r="H11" s="90"/>
      <c r="I11" s="88"/>
      <c r="J11" s="88"/>
      <c r="K11" s="88"/>
      <c r="L11" s="88"/>
      <c r="M11" s="91"/>
      <c r="N11" s="86"/>
      <c r="O11" s="86"/>
      <c r="P11" s="86"/>
      <c r="Q11" s="86"/>
    </row>
    <row r="12" spans="2:17" x14ac:dyDescent="0.3">
      <c r="B12" s="86"/>
      <c r="C12" s="86"/>
      <c r="D12" s="86"/>
      <c r="E12" s="86"/>
      <c r="F12" s="88"/>
      <c r="G12" s="86"/>
      <c r="H12" s="86"/>
      <c r="I12" s="88"/>
      <c r="J12" s="88"/>
      <c r="K12" s="88"/>
      <c r="L12" s="88"/>
      <c r="M12" s="91"/>
      <c r="N12" s="86"/>
      <c r="O12" s="86"/>
      <c r="P12" s="86"/>
      <c r="Q12" s="86"/>
    </row>
    <row r="13" spans="2:17" x14ac:dyDescent="0.3">
      <c r="B13" s="86"/>
      <c r="C13" s="86"/>
      <c r="D13" s="86"/>
      <c r="E13" s="86"/>
      <c r="F13" s="88"/>
      <c r="G13" s="86"/>
      <c r="H13" s="86"/>
      <c r="I13" s="88"/>
      <c r="J13" s="88"/>
      <c r="K13" s="88"/>
      <c r="L13" s="88"/>
      <c r="M13" s="91"/>
      <c r="N13" s="86"/>
      <c r="O13" s="86"/>
      <c r="P13" s="86"/>
      <c r="Q13" s="86"/>
    </row>
    <row r="14" spans="2:17" x14ac:dyDescent="0.3">
      <c r="B14" s="86"/>
      <c r="C14" s="86"/>
      <c r="D14" s="86"/>
      <c r="E14" s="86"/>
      <c r="F14" s="88"/>
      <c r="G14" s="86"/>
      <c r="H14" s="86"/>
      <c r="I14" s="88"/>
      <c r="J14" s="88"/>
      <c r="K14" s="88"/>
      <c r="L14" s="88"/>
      <c r="M14" s="91"/>
      <c r="N14" s="86"/>
      <c r="O14" s="86"/>
      <c r="P14" s="86"/>
      <c r="Q14" s="86"/>
    </row>
    <row r="15" spans="2:17" x14ac:dyDescent="0.3">
      <c r="B15" s="86"/>
      <c r="C15" s="86"/>
      <c r="D15" s="86"/>
      <c r="E15" s="86"/>
      <c r="F15" s="88"/>
      <c r="G15" s="86"/>
      <c r="H15" s="86"/>
      <c r="I15" s="88"/>
      <c r="J15" s="88"/>
      <c r="K15" s="88"/>
      <c r="L15" s="88"/>
      <c r="M15" s="91"/>
      <c r="N15" s="86"/>
      <c r="O15" s="86"/>
      <c r="P15" s="86"/>
      <c r="Q15" s="86"/>
    </row>
    <row r="16" spans="2:17" x14ac:dyDescent="0.3">
      <c r="B16" s="86"/>
      <c r="C16" s="86"/>
      <c r="D16" s="86"/>
      <c r="E16" s="86"/>
      <c r="F16" s="88"/>
      <c r="G16" s="86"/>
      <c r="H16" s="86"/>
      <c r="I16" s="88"/>
      <c r="J16" s="88"/>
      <c r="K16" s="88"/>
      <c r="L16" s="88"/>
      <c r="M16" s="91"/>
      <c r="N16" s="86"/>
      <c r="O16" s="86"/>
      <c r="P16" s="86"/>
      <c r="Q16" s="86"/>
    </row>
    <row r="17" spans="2:17" x14ac:dyDescent="0.3">
      <c r="B17" s="86"/>
      <c r="C17" s="86"/>
      <c r="D17" s="86"/>
      <c r="E17" s="86"/>
      <c r="F17" s="88"/>
      <c r="G17" s="86"/>
      <c r="H17" s="86"/>
      <c r="I17" s="88"/>
      <c r="J17" s="88"/>
      <c r="K17" s="88"/>
      <c r="L17" s="88"/>
      <c r="M17" s="91"/>
      <c r="N17" s="86"/>
      <c r="O17" s="86"/>
      <c r="P17" s="86"/>
      <c r="Q17" s="86"/>
    </row>
    <row r="18" spans="2:17" x14ac:dyDescent="0.3">
      <c r="B18" s="86"/>
      <c r="C18" s="86"/>
      <c r="D18" s="86"/>
      <c r="E18" s="86"/>
      <c r="F18" s="88"/>
      <c r="G18" s="86"/>
      <c r="H18" s="87"/>
      <c r="I18" s="88"/>
      <c r="J18" s="88"/>
      <c r="K18" s="88"/>
      <c r="L18" s="88"/>
      <c r="M18" s="91"/>
      <c r="N18" s="86"/>
      <c r="O18" s="86"/>
      <c r="P18" s="86"/>
      <c r="Q18" s="86"/>
    </row>
    <row r="19" spans="2:17" x14ac:dyDescent="0.3">
      <c r="B19" s="86"/>
      <c r="C19" s="86"/>
      <c r="D19" s="86"/>
      <c r="E19" s="86"/>
      <c r="F19" s="88"/>
      <c r="G19" s="86"/>
      <c r="H19" s="87"/>
      <c r="I19" s="88"/>
      <c r="J19" s="88"/>
      <c r="K19" s="88"/>
      <c r="L19" s="88"/>
      <c r="M19" s="91"/>
      <c r="N19" s="86"/>
      <c r="O19" s="86"/>
      <c r="P19" s="86"/>
      <c r="Q19" s="86"/>
    </row>
    <row r="20" spans="2:17" x14ac:dyDescent="0.3">
      <c r="B20" s="86"/>
      <c r="C20" s="86"/>
      <c r="D20" s="86"/>
      <c r="E20" s="86"/>
      <c r="F20" s="88"/>
      <c r="G20" s="86"/>
      <c r="H20" s="86"/>
      <c r="I20" s="88"/>
      <c r="J20" s="88"/>
      <c r="K20" s="88"/>
      <c r="L20" s="88"/>
      <c r="M20" s="91"/>
      <c r="N20" s="86"/>
      <c r="O20" s="86"/>
      <c r="P20" s="86"/>
      <c r="Q20" s="86"/>
    </row>
    <row r="21" spans="2:17" x14ac:dyDescent="0.3">
      <c r="B21" s="86"/>
      <c r="C21" s="86"/>
      <c r="D21" s="86"/>
      <c r="E21" s="86"/>
      <c r="F21" s="88"/>
      <c r="G21" s="86"/>
      <c r="H21" s="86"/>
      <c r="I21" s="88"/>
      <c r="J21" s="88"/>
      <c r="K21" s="88"/>
      <c r="L21" s="88"/>
      <c r="M21" s="91"/>
      <c r="N21" s="86"/>
      <c r="O21" s="86"/>
      <c r="P21" s="86"/>
      <c r="Q21" s="86"/>
    </row>
    <row r="22" spans="2:17" x14ac:dyDescent="0.3">
      <c r="B22" s="86"/>
      <c r="C22" s="86"/>
      <c r="D22" s="86"/>
      <c r="E22" s="86"/>
      <c r="F22" s="88"/>
      <c r="G22" s="86"/>
      <c r="H22" s="86"/>
      <c r="I22" s="88"/>
      <c r="J22" s="88"/>
      <c r="K22" s="88"/>
      <c r="L22" s="88"/>
      <c r="M22" s="91"/>
      <c r="N22" s="86"/>
      <c r="O22" s="86"/>
      <c r="P22" s="86"/>
      <c r="Q22" s="86"/>
    </row>
    <row r="23" spans="2:17" x14ac:dyDescent="0.3">
      <c r="B23" s="86"/>
      <c r="C23" s="86"/>
      <c r="D23" s="86"/>
      <c r="E23" s="86"/>
      <c r="F23" s="88"/>
      <c r="G23" s="86"/>
      <c r="H23" s="86"/>
      <c r="I23" s="88"/>
      <c r="J23" s="88"/>
      <c r="K23" s="88"/>
      <c r="L23" s="88"/>
      <c r="M23" s="91"/>
      <c r="N23" s="86"/>
      <c r="O23" s="86"/>
      <c r="P23" s="86"/>
      <c r="Q23" s="86"/>
    </row>
    <row r="24" spans="2:17" x14ac:dyDescent="0.3">
      <c r="B24" s="86"/>
      <c r="C24" s="86"/>
      <c r="D24" s="86"/>
      <c r="E24" s="86"/>
      <c r="F24" s="88"/>
      <c r="G24" s="86"/>
      <c r="H24" s="86"/>
      <c r="I24" s="88"/>
      <c r="J24" s="88"/>
      <c r="K24" s="88"/>
      <c r="L24" s="88"/>
      <c r="M24" s="91"/>
      <c r="N24" s="86"/>
      <c r="O24" s="86"/>
      <c r="P24" s="86"/>
      <c r="Q24" s="86"/>
    </row>
    <row r="25" spans="2:17" x14ac:dyDescent="0.3">
      <c r="B25" s="86"/>
      <c r="C25" s="86"/>
      <c r="D25" s="86"/>
      <c r="E25" s="86"/>
      <c r="F25" s="88"/>
      <c r="G25" s="86"/>
      <c r="H25" s="86"/>
      <c r="I25" s="88"/>
      <c r="J25" s="88"/>
      <c r="K25" s="88"/>
      <c r="L25" s="88"/>
      <c r="M25" s="91"/>
      <c r="N25" s="86"/>
      <c r="O25" s="86"/>
      <c r="P25" s="86"/>
      <c r="Q25" s="86"/>
    </row>
    <row r="26" spans="2:17" x14ac:dyDescent="0.3">
      <c r="B26" s="86"/>
      <c r="C26" s="86"/>
      <c r="D26" s="86"/>
      <c r="E26" s="86"/>
      <c r="F26" s="88"/>
      <c r="G26" s="86"/>
      <c r="H26" s="86"/>
      <c r="I26" s="88"/>
      <c r="J26" s="88"/>
      <c r="K26" s="88"/>
      <c r="L26" s="88"/>
      <c r="M26" s="86"/>
      <c r="N26" s="86"/>
      <c r="O26" s="86"/>
      <c r="P26" s="86"/>
      <c r="Q26" s="86"/>
    </row>
    <row r="27" spans="2:17" x14ac:dyDescent="0.3">
      <c r="B27" s="86"/>
      <c r="C27" s="86"/>
      <c r="D27" s="86"/>
      <c r="E27" s="86"/>
      <c r="F27" s="88"/>
      <c r="G27" s="86"/>
      <c r="H27" s="86"/>
      <c r="I27" s="88"/>
      <c r="J27" s="88"/>
      <c r="K27" s="88"/>
      <c r="L27" s="88"/>
      <c r="M27" s="86"/>
      <c r="N27" s="86"/>
      <c r="O27" s="86"/>
      <c r="P27" s="86"/>
      <c r="Q27" s="86"/>
    </row>
    <row r="28" spans="2:17" x14ac:dyDescent="0.3">
      <c r="B28" s="86"/>
      <c r="C28" s="86"/>
      <c r="D28" s="86"/>
      <c r="E28" s="86"/>
      <c r="F28" s="88"/>
      <c r="G28" s="86"/>
      <c r="H28" s="86"/>
      <c r="I28" s="88"/>
      <c r="J28" s="88"/>
      <c r="K28" s="88"/>
      <c r="L28" s="88"/>
      <c r="M28" s="86"/>
      <c r="N28" s="86"/>
      <c r="O28" s="86"/>
      <c r="P28" s="86"/>
      <c r="Q28" s="86"/>
    </row>
    <row r="29" spans="2:17" x14ac:dyDescent="0.3">
      <c r="B29" s="86"/>
      <c r="C29" s="86"/>
      <c r="D29" s="86"/>
      <c r="E29" s="86"/>
      <c r="F29" s="88"/>
      <c r="G29" s="86"/>
      <c r="H29" s="86"/>
      <c r="I29" s="88"/>
      <c r="J29" s="88"/>
      <c r="K29" s="88"/>
      <c r="L29" s="88"/>
      <c r="M29" s="86"/>
      <c r="N29" s="86"/>
      <c r="O29" s="86"/>
      <c r="P29" s="86"/>
      <c r="Q29" s="86"/>
    </row>
    <row r="30" spans="2:17" x14ac:dyDescent="0.3">
      <c r="B30" s="86"/>
      <c r="C30" s="86"/>
      <c r="D30" s="86"/>
      <c r="E30" s="86"/>
      <c r="F30" s="88"/>
      <c r="G30" s="86"/>
      <c r="H30" s="86"/>
      <c r="I30" s="88"/>
      <c r="J30" s="88"/>
      <c r="K30" s="88"/>
      <c r="L30" s="88"/>
      <c r="M30" s="91"/>
      <c r="N30" s="86"/>
      <c r="O30" s="86"/>
      <c r="P30" s="86"/>
      <c r="Q30" s="86"/>
    </row>
    <row r="31" spans="2:17" x14ac:dyDescent="0.3">
      <c r="B31" s="86"/>
      <c r="C31" s="86"/>
      <c r="D31" s="86"/>
      <c r="E31" s="86"/>
      <c r="F31" s="88"/>
      <c r="G31" s="86"/>
      <c r="H31" s="86"/>
      <c r="I31" s="88"/>
      <c r="J31" s="88"/>
      <c r="K31" s="88"/>
      <c r="L31" s="88"/>
      <c r="M31" s="91"/>
      <c r="N31" s="86"/>
      <c r="O31" s="86"/>
      <c r="P31" s="86"/>
      <c r="Q31" s="86"/>
    </row>
    <row r="32" spans="2:17" x14ac:dyDescent="0.3">
      <c r="B32" s="86"/>
      <c r="C32" s="86"/>
      <c r="D32" s="86"/>
      <c r="E32" s="86"/>
      <c r="F32" s="88"/>
      <c r="G32" s="86"/>
      <c r="H32" s="86"/>
      <c r="I32" s="88"/>
      <c r="J32" s="88"/>
      <c r="K32" s="88"/>
      <c r="L32" s="88"/>
      <c r="M32" s="91"/>
      <c r="N32" s="86"/>
      <c r="O32" s="86"/>
      <c r="P32" s="86"/>
      <c r="Q32" s="86"/>
    </row>
    <row r="33" spans="2:17" x14ac:dyDescent="0.3">
      <c r="B33" s="86"/>
      <c r="C33" s="86"/>
      <c r="D33" s="86"/>
      <c r="E33" s="86"/>
      <c r="F33" s="88"/>
      <c r="G33" s="86"/>
      <c r="H33" s="86"/>
      <c r="I33" s="88"/>
      <c r="J33" s="88"/>
      <c r="K33" s="88"/>
      <c r="L33" s="88"/>
      <c r="M33" s="91"/>
      <c r="N33" s="86"/>
      <c r="O33" s="86"/>
      <c r="P33" s="86"/>
      <c r="Q33" s="86"/>
    </row>
    <row r="34" spans="2:17" x14ac:dyDescent="0.3">
      <c r="B34" s="86"/>
      <c r="C34" s="86"/>
      <c r="D34" s="86"/>
      <c r="E34" s="86"/>
      <c r="F34" s="88"/>
      <c r="G34" s="86"/>
      <c r="H34" s="86"/>
      <c r="I34" s="88"/>
      <c r="J34" s="88"/>
      <c r="K34" s="88"/>
      <c r="L34" s="88"/>
      <c r="M34" s="91"/>
      <c r="N34" s="86"/>
      <c r="O34" s="86"/>
      <c r="P34" s="86"/>
      <c r="Q34" s="86"/>
    </row>
    <row r="35" spans="2:17" x14ac:dyDescent="0.3">
      <c r="B35" s="86"/>
      <c r="C35" s="86"/>
      <c r="D35" s="86"/>
      <c r="E35" s="86"/>
      <c r="F35" s="88"/>
      <c r="G35" s="86"/>
      <c r="H35" s="86"/>
      <c r="I35" s="88"/>
      <c r="J35" s="88"/>
      <c r="K35" s="88"/>
      <c r="L35" s="88"/>
      <c r="M35" s="86"/>
      <c r="N35" s="91"/>
      <c r="O35" s="86"/>
      <c r="P35" s="86"/>
      <c r="Q35" s="86"/>
    </row>
    <row r="36" spans="2:17" x14ac:dyDescent="0.3">
      <c r="B36" s="86"/>
      <c r="C36" s="86"/>
      <c r="D36" s="86"/>
      <c r="E36" s="86"/>
      <c r="F36" s="88"/>
      <c r="G36" s="86"/>
      <c r="H36" s="86"/>
      <c r="I36" s="88"/>
      <c r="J36" s="88"/>
      <c r="K36" s="88"/>
      <c r="L36" s="88"/>
      <c r="M36" s="91"/>
      <c r="N36" s="86"/>
      <c r="O36" s="86"/>
      <c r="P36" s="86"/>
      <c r="Q36" s="86"/>
    </row>
    <row r="37" spans="2:17" x14ac:dyDescent="0.3">
      <c r="B37" s="86"/>
      <c r="C37" s="86"/>
      <c r="D37" s="86"/>
      <c r="E37" s="86"/>
      <c r="F37" s="88"/>
      <c r="G37" s="86"/>
      <c r="H37" s="86"/>
      <c r="I37" s="88"/>
      <c r="J37" s="88"/>
      <c r="K37" s="88"/>
      <c r="L37" s="88"/>
      <c r="M37" s="91"/>
      <c r="N37" s="86"/>
      <c r="O37" s="86"/>
      <c r="P37" s="86"/>
      <c r="Q37" s="86"/>
    </row>
    <row r="38" spans="2:17" x14ac:dyDescent="0.3">
      <c r="B38" s="86"/>
      <c r="C38" s="86"/>
      <c r="D38" s="86"/>
      <c r="E38" s="86"/>
      <c r="F38" s="88"/>
      <c r="G38" s="86"/>
      <c r="H38" s="92"/>
      <c r="I38" s="88"/>
      <c r="J38" s="88"/>
      <c r="K38" s="88"/>
      <c r="L38" s="88"/>
      <c r="M38" s="91"/>
      <c r="N38" s="86"/>
      <c r="O38" s="86"/>
      <c r="P38" s="86"/>
      <c r="Q38" s="86"/>
    </row>
    <row r="39" spans="2:17" x14ac:dyDescent="0.3">
      <c r="B39" s="86"/>
      <c r="C39" s="86"/>
      <c r="D39" s="86"/>
      <c r="E39" s="86"/>
      <c r="F39" s="88"/>
      <c r="G39" s="86"/>
      <c r="H39" s="86"/>
      <c r="I39" s="88"/>
      <c r="J39" s="88"/>
      <c r="K39" s="88"/>
      <c r="L39" s="88"/>
      <c r="M39" s="91"/>
      <c r="N39" s="86"/>
      <c r="O39" s="86"/>
      <c r="P39" s="86"/>
      <c r="Q39" s="86"/>
    </row>
    <row r="40" spans="2:17" x14ac:dyDescent="0.3">
      <c r="B40" s="86"/>
      <c r="C40" s="86"/>
      <c r="D40" s="86"/>
      <c r="E40" s="86"/>
      <c r="F40" s="88"/>
      <c r="G40" s="86"/>
      <c r="H40" s="86"/>
      <c r="I40" s="88"/>
      <c r="J40" s="88"/>
      <c r="K40" s="88"/>
      <c r="L40" s="88"/>
      <c r="M40" s="91"/>
      <c r="N40" s="86"/>
      <c r="O40" s="86"/>
      <c r="P40" s="86"/>
      <c r="Q40" s="86"/>
    </row>
    <row r="41" spans="2:17" x14ac:dyDescent="0.3">
      <c r="B41" s="86"/>
      <c r="C41" s="86"/>
      <c r="D41" s="86"/>
      <c r="E41" s="86"/>
      <c r="F41" s="88"/>
      <c r="G41" s="86"/>
      <c r="H41" s="86"/>
      <c r="I41" s="88"/>
      <c r="J41" s="88"/>
      <c r="K41" s="88"/>
      <c r="L41" s="88"/>
      <c r="M41" s="91"/>
      <c r="N41" s="86"/>
      <c r="O41" s="86"/>
      <c r="P41" s="86"/>
      <c r="Q41" s="86"/>
    </row>
    <row r="42" spans="2:17" x14ac:dyDescent="0.3">
      <c r="B42" s="86"/>
      <c r="C42" s="86"/>
      <c r="D42" s="86"/>
      <c r="E42" s="86"/>
      <c r="F42" s="88"/>
      <c r="G42" s="86"/>
      <c r="H42" s="86"/>
      <c r="I42" s="88"/>
      <c r="J42" s="88"/>
      <c r="K42" s="88"/>
      <c r="L42" s="88"/>
      <c r="M42" s="91"/>
      <c r="N42" s="86"/>
      <c r="O42" s="86"/>
      <c r="P42" s="86"/>
      <c r="Q42" s="86"/>
    </row>
    <row r="43" spans="2:17" x14ac:dyDescent="0.3">
      <c r="B43" s="86"/>
      <c r="C43" s="86"/>
      <c r="D43" s="86"/>
      <c r="E43" s="86"/>
      <c r="F43" s="88"/>
      <c r="G43" s="86"/>
      <c r="H43" s="86"/>
      <c r="I43" s="88"/>
      <c r="J43" s="88"/>
      <c r="K43" s="88"/>
      <c r="L43" s="88"/>
      <c r="M43" s="91"/>
      <c r="N43" s="86"/>
      <c r="O43" s="86"/>
      <c r="P43" s="86"/>
      <c r="Q43" s="86"/>
    </row>
    <row r="44" spans="2:17" x14ac:dyDescent="0.3">
      <c r="B44" s="86"/>
      <c r="C44" s="93"/>
      <c r="D44" s="93"/>
      <c r="E44" s="86"/>
      <c r="F44" s="88"/>
      <c r="G44" s="86"/>
      <c r="H44" s="86"/>
      <c r="I44" s="88"/>
      <c r="J44" s="88"/>
      <c r="K44" s="88"/>
      <c r="L44" s="88"/>
      <c r="M44" s="94"/>
      <c r="N44" s="86"/>
      <c r="O44" s="86"/>
      <c r="P44" s="93"/>
      <c r="Q44" s="86"/>
    </row>
    <row r="45" spans="2:17" x14ac:dyDescent="0.3">
      <c r="B45" s="86"/>
      <c r="C45" s="93"/>
      <c r="D45" s="93"/>
      <c r="E45" s="86"/>
      <c r="F45" s="88"/>
      <c r="G45" s="86"/>
      <c r="H45" s="86"/>
      <c r="I45" s="88"/>
      <c r="J45" s="88"/>
      <c r="K45" s="88"/>
      <c r="L45" s="88"/>
      <c r="M45" s="94"/>
      <c r="N45" s="86"/>
      <c r="O45" s="86"/>
      <c r="P45" s="93"/>
      <c r="Q45" s="86"/>
    </row>
    <row r="46" spans="2:17" x14ac:dyDescent="0.3">
      <c r="B46" s="86"/>
      <c r="C46" s="86"/>
      <c r="D46" s="86"/>
      <c r="E46" s="86"/>
      <c r="F46" s="88"/>
      <c r="G46" s="86"/>
      <c r="H46" s="86"/>
      <c r="I46" s="88"/>
      <c r="J46" s="88"/>
      <c r="K46" s="88"/>
      <c r="L46" s="88"/>
      <c r="M46" s="91"/>
      <c r="N46" s="86"/>
      <c r="O46" s="86"/>
      <c r="P46" s="86"/>
      <c r="Q46" s="86"/>
    </row>
    <row r="47" spans="2:17" x14ac:dyDescent="0.3">
      <c r="B47" s="86"/>
      <c r="C47" s="86"/>
      <c r="D47" s="95"/>
      <c r="E47" s="95"/>
      <c r="F47" s="88"/>
      <c r="G47" s="92"/>
      <c r="H47" s="86"/>
      <c r="I47" s="88"/>
      <c r="J47" s="88"/>
      <c r="K47" s="88"/>
      <c r="L47" s="88"/>
      <c r="M47" s="86"/>
      <c r="N47" s="86"/>
      <c r="O47" s="86"/>
      <c r="P47" s="86"/>
      <c r="Q47" s="86"/>
    </row>
    <row r="48" spans="2:17" x14ac:dyDescent="0.3">
      <c r="B48" s="86"/>
      <c r="C48" s="86"/>
      <c r="D48" s="95"/>
      <c r="E48" s="95"/>
      <c r="F48" s="88"/>
      <c r="G48" s="86"/>
      <c r="H48" s="86"/>
      <c r="I48" s="88"/>
      <c r="J48" s="88"/>
      <c r="K48" s="88"/>
      <c r="L48" s="88"/>
      <c r="M48" s="86"/>
      <c r="N48" s="86"/>
      <c r="O48" s="86"/>
      <c r="P48" s="86"/>
      <c r="Q48" s="86"/>
    </row>
    <row r="49" spans="2:17" x14ac:dyDescent="0.3">
      <c r="B49" s="86"/>
      <c r="C49" s="86"/>
      <c r="D49" s="86"/>
      <c r="E49" s="87"/>
      <c r="F49" s="88"/>
      <c r="G49" s="95"/>
      <c r="H49" s="95"/>
      <c r="I49" s="88"/>
      <c r="J49" s="88"/>
      <c r="K49" s="88"/>
      <c r="L49" s="88"/>
      <c r="M49" s="95"/>
      <c r="N49" s="95"/>
      <c r="O49" s="86"/>
      <c r="P49" s="86"/>
      <c r="Q49" s="86"/>
    </row>
    <row r="50" spans="2:17" x14ac:dyDescent="0.3">
      <c r="B50" s="86"/>
      <c r="C50" s="86"/>
      <c r="D50" s="86"/>
      <c r="E50" s="87"/>
      <c r="F50" s="88"/>
      <c r="G50" s="95"/>
      <c r="H50" s="95"/>
      <c r="I50" s="88"/>
      <c r="J50" s="88"/>
      <c r="K50" s="88"/>
      <c r="L50" s="88"/>
      <c r="M50" s="95"/>
      <c r="N50" s="95"/>
      <c r="O50" s="86"/>
      <c r="P50" s="86"/>
      <c r="Q50" s="86"/>
    </row>
    <row r="51" spans="2:17" x14ac:dyDescent="0.3">
      <c r="B51" s="86"/>
      <c r="C51" s="86"/>
      <c r="D51" s="86"/>
      <c r="E51" s="86"/>
      <c r="F51" s="88"/>
      <c r="G51" s="86"/>
      <c r="H51" s="86"/>
      <c r="I51" s="88"/>
      <c r="J51" s="88"/>
      <c r="K51" s="88"/>
      <c r="L51" s="88"/>
      <c r="M51" s="91"/>
      <c r="N51" s="86"/>
      <c r="O51" s="86"/>
      <c r="P51" s="86"/>
      <c r="Q51" s="86"/>
    </row>
    <row r="52" spans="2:17" x14ac:dyDescent="0.3">
      <c r="B52" s="86"/>
      <c r="C52" s="86"/>
      <c r="D52" s="86"/>
      <c r="E52" s="86"/>
      <c r="F52" s="88"/>
      <c r="G52" s="86"/>
      <c r="H52" s="86"/>
      <c r="I52" s="88"/>
      <c r="J52" s="88"/>
      <c r="K52" s="88"/>
      <c r="L52" s="88"/>
      <c r="M52" s="91"/>
      <c r="N52" s="86"/>
      <c r="O52" s="86"/>
      <c r="P52" s="86"/>
      <c r="Q52" s="86"/>
    </row>
    <row r="53" spans="2:17" x14ac:dyDescent="0.3">
      <c r="B53" s="86"/>
      <c r="C53" s="86"/>
      <c r="D53" s="86"/>
      <c r="E53" s="86"/>
      <c r="F53" s="88"/>
      <c r="G53" s="86"/>
      <c r="H53" s="86"/>
      <c r="I53" s="88"/>
      <c r="J53" s="88"/>
      <c r="K53" s="88"/>
      <c r="L53" s="88"/>
      <c r="M53" s="91"/>
      <c r="N53" s="86"/>
      <c r="O53" s="86"/>
      <c r="P53" s="86"/>
      <c r="Q53" s="86"/>
    </row>
    <row r="54" spans="2:17" x14ac:dyDescent="0.3">
      <c r="B54" s="86"/>
      <c r="C54" s="86"/>
      <c r="D54" s="86"/>
      <c r="E54" s="86"/>
      <c r="F54" s="88"/>
      <c r="G54" s="86"/>
      <c r="H54" s="86"/>
      <c r="I54" s="88"/>
      <c r="J54" s="88"/>
      <c r="K54" s="88"/>
      <c r="L54" s="88"/>
      <c r="M54" s="91"/>
      <c r="N54" s="86"/>
      <c r="O54" s="86"/>
      <c r="P54" s="86"/>
      <c r="Q54" s="86"/>
    </row>
    <row r="55" spans="2:17" x14ac:dyDescent="0.3">
      <c r="B55" s="86"/>
      <c r="C55" s="86"/>
      <c r="D55" s="86"/>
      <c r="E55" s="86"/>
      <c r="F55" s="88"/>
      <c r="G55" s="86"/>
      <c r="H55" s="86"/>
      <c r="I55" s="88"/>
      <c r="J55" s="88"/>
      <c r="K55" s="88"/>
      <c r="L55" s="88"/>
      <c r="M55" s="91"/>
      <c r="N55" s="86"/>
      <c r="O55" s="86"/>
      <c r="P55" s="86"/>
      <c r="Q55" s="86"/>
    </row>
    <row r="56" spans="2:17" x14ac:dyDescent="0.3">
      <c r="B56" s="86"/>
      <c r="C56" s="86"/>
      <c r="D56" s="86"/>
      <c r="E56" s="86"/>
      <c r="F56" s="88"/>
      <c r="G56" s="86"/>
      <c r="H56" s="86"/>
      <c r="I56" s="88"/>
      <c r="J56" s="88"/>
      <c r="K56" s="88"/>
      <c r="L56" s="88"/>
      <c r="M56" s="91"/>
      <c r="N56" s="86"/>
      <c r="O56" s="86"/>
      <c r="P56" s="86"/>
      <c r="Q56" s="86"/>
    </row>
    <row r="57" spans="2:17" x14ac:dyDescent="0.3">
      <c r="B57" s="86"/>
      <c r="C57" s="86"/>
      <c r="D57" s="86"/>
      <c r="E57" s="86"/>
      <c r="F57" s="88"/>
      <c r="G57" s="86"/>
      <c r="H57" s="86"/>
      <c r="I57" s="88"/>
      <c r="J57" s="88"/>
      <c r="K57" s="88"/>
      <c r="L57" s="88"/>
      <c r="M57" s="91"/>
      <c r="N57" s="86"/>
      <c r="O57" s="86"/>
      <c r="P57" s="86"/>
      <c r="Q57" s="86"/>
    </row>
    <row r="58" spans="2:17" x14ac:dyDescent="0.3">
      <c r="B58" s="86"/>
      <c r="C58" s="86"/>
      <c r="D58" s="86"/>
      <c r="E58" s="86"/>
      <c r="F58" s="88"/>
      <c r="G58" s="86"/>
      <c r="H58" s="86"/>
      <c r="I58" s="88"/>
      <c r="J58" s="88"/>
      <c r="K58" s="88"/>
      <c r="L58" s="88"/>
      <c r="M58" s="91"/>
      <c r="N58" s="86"/>
      <c r="O58" s="86"/>
      <c r="P58" s="86"/>
      <c r="Q58" s="86"/>
    </row>
    <row r="59" spans="2:17" x14ac:dyDescent="0.3"/>
    <row r="60" spans="2:17" x14ac:dyDescent="0.3"/>
    <row r="61" spans="2:17" x14ac:dyDescent="0.3"/>
    <row r="62" spans="2:17" x14ac:dyDescent="0.3"/>
  </sheetData>
  <sheetProtection algorithmName="SHA-512" hashValue="dyyhZGBwQ0IRk/qj8SJd9f7V+rhY1r1Dp8rN7Ipil/FMz0F9E7u4+n5+A72I7EFhQlmIeStTgCehT8w//TxC0Q==" saltValue="RgLmN2an1D6Ov8XgJg1GVw==" spinCount="100000" sheet="1" objects="1" scenarios="1"/>
  <mergeCells count="10">
    <mergeCell ref="B7:H7"/>
    <mergeCell ref="I7:Q7"/>
    <mergeCell ref="B1:C4"/>
    <mergeCell ref="D1:O1"/>
    <mergeCell ref="P1:Q1"/>
    <mergeCell ref="D2:O2"/>
    <mergeCell ref="P2:Q2"/>
    <mergeCell ref="D3:O4"/>
    <mergeCell ref="P3:Q3"/>
    <mergeCell ref="P4:Q4"/>
  </mergeCells>
  <hyperlinks>
    <hyperlink ref="C6" location="INICIO!A1" display="REGRESAR" xr:uid="{00000000-0004-0000-0400-000000000000}"/>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4"/>
  <dimension ref="B1:X56"/>
  <sheetViews>
    <sheetView showGridLines="0" zoomScale="60" zoomScaleNormal="60" workbookViewId="0"/>
  </sheetViews>
  <sheetFormatPr baseColWidth="10" defaultColWidth="11.44140625" defaultRowHeight="14.4" x14ac:dyDescent="0.3"/>
  <cols>
    <col min="1" max="1" width="2.44140625" customWidth="1"/>
    <col min="2" max="2" width="17.5546875" customWidth="1"/>
    <col min="3" max="3" width="19.33203125" customWidth="1"/>
    <col min="4" max="5" width="49.6640625" customWidth="1"/>
    <col min="6" max="6" width="25.109375" customWidth="1"/>
    <col min="7" max="7" width="25.6640625" customWidth="1"/>
    <col min="8" max="8" width="22.88671875" customWidth="1"/>
    <col min="9" max="10" width="27" customWidth="1"/>
    <col min="11" max="11" width="17.44140625" customWidth="1"/>
    <col min="12" max="12" width="24.6640625" bestFit="1" customWidth="1"/>
    <col min="13" max="13" width="24.6640625" customWidth="1"/>
    <col min="14" max="14" width="23" bestFit="1" customWidth="1"/>
    <col min="15" max="15" width="15.109375" bestFit="1" customWidth="1"/>
    <col min="16" max="16" width="51.109375" bestFit="1" customWidth="1"/>
    <col min="17" max="17" width="25.109375" bestFit="1" customWidth="1"/>
    <col min="18" max="18" width="84.88671875" bestFit="1" customWidth="1"/>
    <col min="19" max="20" width="20.88671875" customWidth="1"/>
    <col min="21" max="21" width="17.44140625" customWidth="1"/>
    <col min="22" max="22" width="33.33203125" bestFit="1" customWidth="1"/>
    <col min="23" max="23" width="24.88671875" customWidth="1"/>
    <col min="24" max="24" width="21.6640625" customWidth="1"/>
  </cols>
  <sheetData>
    <row r="1" spans="2:24" ht="22.95" customHeight="1" x14ac:dyDescent="0.3">
      <c r="B1" s="364"/>
      <c r="C1" s="364"/>
      <c r="D1" s="387" t="s">
        <v>24</v>
      </c>
      <c r="E1" s="388"/>
      <c r="F1" s="388"/>
      <c r="G1" s="388"/>
      <c r="H1" s="388"/>
      <c r="I1" s="388"/>
      <c r="J1" s="388"/>
      <c r="K1" s="388"/>
      <c r="L1" s="388"/>
      <c r="M1" s="388"/>
      <c r="N1" s="388"/>
      <c r="O1" s="389"/>
      <c r="P1" s="365" t="s">
        <v>25</v>
      </c>
      <c r="Q1" s="365"/>
    </row>
    <row r="2" spans="2:24" ht="21.6" customHeight="1" x14ac:dyDescent="0.3">
      <c r="B2" s="364"/>
      <c r="C2" s="364"/>
      <c r="D2" s="381" t="s">
        <v>26</v>
      </c>
      <c r="E2" s="382"/>
      <c r="F2" s="382"/>
      <c r="G2" s="382"/>
      <c r="H2" s="382"/>
      <c r="I2" s="382"/>
      <c r="J2" s="382"/>
      <c r="K2" s="382"/>
      <c r="L2" s="382"/>
      <c r="M2" s="382"/>
      <c r="N2" s="382"/>
      <c r="O2" s="383"/>
      <c r="P2" s="365" t="s">
        <v>682</v>
      </c>
      <c r="Q2" s="365"/>
    </row>
    <row r="3" spans="2:24" x14ac:dyDescent="0.3">
      <c r="B3" s="364"/>
      <c r="C3" s="364"/>
      <c r="D3" s="384" t="s">
        <v>27</v>
      </c>
      <c r="E3" s="385"/>
      <c r="F3" s="385"/>
      <c r="G3" s="385"/>
      <c r="H3" s="385"/>
      <c r="I3" s="385"/>
      <c r="J3" s="385"/>
      <c r="K3" s="385"/>
      <c r="L3" s="385"/>
      <c r="M3" s="385"/>
      <c r="N3" s="385"/>
      <c r="O3" s="386"/>
      <c r="P3" s="365" t="s">
        <v>683</v>
      </c>
      <c r="Q3" s="365"/>
    </row>
    <row r="4" spans="2:24" x14ac:dyDescent="0.3">
      <c r="B4" s="364"/>
      <c r="C4" s="364"/>
      <c r="D4" s="387"/>
      <c r="E4" s="388"/>
      <c r="F4" s="388"/>
      <c r="G4" s="388"/>
      <c r="H4" s="388"/>
      <c r="I4" s="388"/>
      <c r="J4" s="388"/>
      <c r="K4" s="388"/>
      <c r="L4" s="388"/>
      <c r="M4" s="388"/>
      <c r="N4" s="388"/>
      <c r="O4" s="389"/>
      <c r="P4" s="365" t="s">
        <v>69</v>
      </c>
      <c r="Q4" s="365"/>
    </row>
    <row r="6" spans="2:24" x14ac:dyDescent="0.3">
      <c r="B6" s="394"/>
      <c r="C6" s="394"/>
      <c r="D6" s="394"/>
      <c r="E6" s="394"/>
      <c r="F6" s="394"/>
      <c r="G6" s="394"/>
      <c r="H6" s="394"/>
      <c r="I6" s="394"/>
      <c r="J6" s="394"/>
      <c r="K6" s="394"/>
      <c r="L6" s="394"/>
      <c r="M6" s="394"/>
      <c r="N6" s="394"/>
      <c r="O6" s="394"/>
      <c r="P6" s="394"/>
      <c r="Q6" s="394"/>
      <c r="R6" s="394"/>
      <c r="S6" s="394"/>
      <c r="T6" s="394"/>
      <c r="U6" s="394"/>
      <c r="V6" s="394"/>
      <c r="W6" s="394"/>
      <c r="X6" s="394"/>
    </row>
    <row r="7" spans="2:24" x14ac:dyDescent="0.3">
      <c r="B7" s="97" t="s">
        <v>39</v>
      </c>
      <c r="C7" s="191"/>
      <c r="D7" s="393"/>
      <c r="E7" s="393"/>
      <c r="F7" s="191"/>
      <c r="G7" s="191"/>
      <c r="H7" s="191"/>
      <c r="I7" s="191"/>
      <c r="J7" s="191"/>
      <c r="K7" s="191"/>
      <c r="L7" s="191"/>
      <c r="M7" s="191"/>
      <c r="N7" s="191"/>
      <c r="O7" s="191"/>
      <c r="P7" s="191"/>
      <c r="Q7" s="191"/>
      <c r="R7" s="191"/>
      <c r="S7" s="191"/>
      <c r="T7" s="191"/>
      <c r="U7" s="191"/>
      <c r="V7" s="191"/>
      <c r="W7" s="191"/>
      <c r="X7" s="191"/>
    </row>
    <row r="8" spans="2:24" x14ac:dyDescent="0.3">
      <c r="B8" s="191"/>
      <c r="C8" s="191"/>
      <c r="D8" s="191"/>
      <c r="E8" s="191"/>
      <c r="F8" s="191"/>
      <c r="G8" s="191"/>
      <c r="H8" s="191"/>
      <c r="I8" s="191"/>
      <c r="J8" s="191"/>
      <c r="K8" s="191"/>
      <c r="L8" s="191"/>
      <c r="M8" s="191"/>
      <c r="N8" s="191"/>
      <c r="O8" s="191"/>
      <c r="P8" s="191"/>
      <c r="Q8" s="191"/>
      <c r="R8" s="191"/>
      <c r="S8" s="191"/>
      <c r="T8" s="191"/>
      <c r="U8" s="191"/>
      <c r="V8" s="191"/>
      <c r="W8" s="191"/>
      <c r="X8" s="191"/>
    </row>
    <row r="9" spans="2:24" ht="15.75" customHeight="1" x14ac:dyDescent="0.3">
      <c r="B9" s="395" t="s">
        <v>70</v>
      </c>
      <c r="C9" s="396"/>
      <c r="D9" s="397" t="s">
        <v>71</v>
      </c>
      <c r="E9" s="398"/>
      <c r="F9" s="398"/>
      <c r="G9" s="398"/>
      <c r="H9" s="399"/>
      <c r="I9" s="192"/>
      <c r="J9" s="192"/>
      <c r="K9" s="192"/>
      <c r="L9" s="192"/>
      <c r="M9" s="192"/>
      <c r="N9" s="193"/>
      <c r="O9" s="193"/>
      <c r="P9" s="193"/>
      <c r="Q9" s="193"/>
      <c r="R9" s="193"/>
      <c r="S9" s="193"/>
      <c r="T9" s="193"/>
      <c r="U9" s="193"/>
      <c r="V9" s="193"/>
      <c r="W9" s="193"/>
      <c r="X9" s="193"/>
    </row>
    <row r="10" spans="2:24" ht="15.75" customHeight="1" x14ac:dyDescent="0.3">
      <c r="B10" s="395" t="s">
        <v>72</v>
      </c>
      <c r="C10" s="396"/>
      <c r="D10" s="397" t="s">
        <v>71</v>
      </c>
      <c r="E10" s="398"/>
      <c r="F10" s="398"/>
      <c r="G10" s="398"/>
      <c r="H10" s="399"/>
      <c r="I10" s="192"/>
      <c r="J10" s="192"/>
      <c r="K10" s="192"/>
      <c r="L10" s="192"/>
      <c r="M10" s="192"/>
      <c r="N10" s="193"/>
      <c r="O10" s="193"/>
      <c r="P10" s="193"/>
      <c r="Q10" s="193"/>
      <c r="R10" s="193"/>
      <c r="S10" s="193"/>
      <c r="T10" s="193"/>
      <c r="U10" s="193"/>
      <c r="V10" s="193"/>
      <c r="W10" s="193"/>
      <c r="X10" s="193"/>
    </row>
    <row r="11" spans="2:24" ht="15" x14ac:dyDescent="0.3">
      <c r="B11" s="194"/>
      <c r="C11" s="194"/>
      <c r="D11" s="194"/>
      <c r="E11" s="194"/>
      <c r="F11" s="194"/>
      <c r="G11" s="194"/>
      <c r="H11" s="194"/>
      <c r="I11" s="194"/>
      <c r="J11" s="194"/>
      <c r="K11" s="194"/>
      <c r="L11" s="194"/>
      <c r="M11" s="194"/>
      <c r="N11" s="195"/>
      <c r="O11" s="195"/>
      <c r="P11" s="195"/>
      <c r="Q11" s="195"/>
      <c r="R11" s="195"/>
      <c r="S11" s="195"/>
      <c r="T11" s="195"/>
      <c r="U11" s="195"/>
      <c r="V11" s="195"/>
      <c r="W11" s="195"/>
      <c r="X11" s="195"/>
    </row>
    <row r="12" spans="2:24" ht="15" customHeight="1" x14ac:dyDescent="0.3">
      <c r="B12" s="392" t="s">
        <v>73</v>
      </c>
      <c r="C12" s="392"/>
      <c r="D12" s="392"/>
      <c r="E12" s="392"/>
      <c r="F12" s="392"/>
      <c r="G12" s="392"/>
      <c r="H12" s="392"/>
      <c r="I12" s="400" t="s">
        <v>74</v>
      </c>
      <c r="J12" s="401"/>
      <c r="K12" s="402"/>
      <c r="L12" s="403" t="s">
        <v>56</v>
      </c>
      <c r="M12" s="404"/>
      <c r="N12" s="404"/>
      <c r="O12" s="404"/>
      <c r="P12" s="404"/>
      <c r="Q12" s="405"/>
    </row>
    <row r="13" spans="2:24" ht="46.8" x14ac:dyDescent="0.3">
      <c r="B13" s="196" t="s">
        <v>75</v>
      </c>
      <c r="C13" s="196" t="s">
        <v>76</v>
      </c>
      <c r="D13" s="196" t="s">
        <v>0</v>
      </c>
      <c r="E13" s="196" t="s">
        <v>77</v>
      </c>
      <c r="F13" s="196" t="s">
        <v>78</v>
      </c>
      <c r="G13" s="196" t="s">
        <v>79</v>
      </c>
      <c r="H13" s="196" t="s">
        <v>80</v>
      </c>
      <c r="I13" s="196" t="s">
        <v>5</v>
      </c>
      <c r="J13" s="196" t="s">
        <v>12</v>
      </c>
      <c r="K13" s="196" t="s">
        <v>81</v>
      </c>
      <c r="L13" s="196" t="s">
        <v>82</v>
      </c>
      <c r="M13" s="196" t="s">
        <v>83</v>
      </c>
      <c r="N13" s="196" t="s">
        <v>84</v>
      </c>
      <c r="O13" s="196" t="s">
        <v>65</v>
      </c>
      <c r="P13" s="196" t="s">
        <v>66</v>
      </c>
      <c r="Q13" s="196" t="s">
        <v>67</v>
      </c>
    </row>
    <row r="14" spans="2:24" ht="15" customHeight="1" x14ac:dyDescent="0.3">
      <c r="B14" s="197"/>
      <c r="C14" s="197"/>
      <c r="D14" s="197"/>
      <c r="E14" s="197"/>
      <c r="F14" s="197"/>
      <c r="G14" s="197"/>
      <c r="H14" s="197"/>
      <c r="I14" s="197"/>
      <c r="J14" s="197"/>
      <c r="K14" s="197"/>
      <c r="L14" s="197"/>
      <c r="M14" s="197"/>
      <c r="N14" s="197"/>
      <c r="O14" s="197"/>
      <c r="P14" s="197"/>
      <c r="Q14" s="197"/>
    </row>
    <row r="15" spans="2:24" x14ac:dyDescent="0.3">
      <c r="B15" s="197"/>
      <c r="C15" s="197"/>
      <c r="D15" s="197"/>
      <c r="E15" s="197"/>
      <c r="F15" s="197"/>
      <c r="G15" s="197"/>
      <c r="H15" s="197"/>
      <c r="I15" s="197"/>
      <c r="J15" s="197"/>
      <c r="K15" s="197"/>
      <c r="L15" s="197"/>
      <c r="M15" s="197"/>
      <c r="N15" s="197"/>
      <c r="O15" s="197"/>
      <c r="P15" s="197"/>
      <c r="Q15" s="197"/>
    </row>
    <row r="16" spans="2:24" x14ac:dyDescent="0.3">
      <c r="B16" s="197"/>
      <c r="C16" s="197"/>
      <c r="D16" s="197"/>
      <c r="E16" s="197"/>
      <c r="F16" s="197"/>
      <c r="G16" s="197"/>
      <c r="H16" s="197"/>
      <c r="I16" s="197"/>
      <c r="J16" s="197"/>
      <c r="K16" s="197"/>
      <c r="L16" s="197"/>
      <c r="M16" s="197"/>
      <c r="N16" s="197"/>
      <c r="O16" s="197"/>
      <c r="P16" s="197"/>
      <c r="Q16" s="197"/>
    </row>
    <row r="17" spans="2:17" x14ac:dyDescent="0.3">
      <c r="B17" s="197"/>
      <c r="C17" s="197"/>
      <c r="D17" s="197"/>
      <c r="E17" s="197"/>
      <c r="F17" s="197"/>
      <c r="G17" s="197"/>
      <c r="H17" s="197"/>
      <c r="I17" s="197"/>
      <c r="J17" s="197"/>
      <c r="K17" s="197"/>
      <c r="L17" s="197"/>
      <c r="M17" s="197"/>
      <c r="N17" s="197"/>
      <c r="O17" s="197"/>
      <c r="P17" s="197"/>
      <c r="Q17" s="197"/>
    </row>
    <row r="18" spans="2:17" x14ac:dyDescent="0.3">
      <c r="B18" s="197"/>
      <c r="C18" s="197"/>
      <c r="D18" s="197"/>
      <c r="E18" s="197"/>
      <c r="F18" s="197"/>
      <c r="G18" s="197"/>
      <c r="H18" s="197"/>
      <c r="I18" s="197"/>
      <c r="J18" s="197"/>
      <c r="K18" s="197"/>
      <c r="L18" s="197"/>
      <c r="M18" s="197"/>
      <c r="N18" s="197"/>
      <c r="O18" s="197"/>
      <c r="P18" s="197"/>
      <c r="Q18" s="197"/>
    </row>
    <row r="19" spans="2:17" x14ac:dyDescent="0.3">
      <c r="B19" s="197"/>
      <c r="C19" s="197"/>
      <c r="D19" s="197"/>
      <c r="E19" s="197"/>
      <c r="F19" s="197"/>
      <c r="G19" s="197"/>
      <c r="H19" s="197"/>
      <c r="I19" s="197"/>
      <c r="J19" s="197"/>
      <c r="K19" s="197"/>
      <c r="L19" s="197"/>
      <c r="M19" s="197"/>
      <c r="N19" s="197"/>
      <c r="O19" s="197"/>
      <c r="P19" s="197"/>
      <c r="Q19" s="197"/>
    </row>
    <row r="20" spans="2:17" x14ac:dyDescent="0.3">
      <c r="B20" s="197"/>
      <c r="C20" s="197"/>
      <c r="D20" s="197"/>
      <c r="E20" s="197"/>
      <c r="F20" s="197"/>
      <c r="G20" s="197"/>
      <c r="H20" s="197"/>
      <c r="I20" s="197"/>
      <c r="J20" s="197"/>
      <c r="K20" s="197"/>
      <c r="L20" s="197"/>
      <c r="M20" s="197"/>
      <c r="N20" s="197"/>
      <c r="O20" s="197"/>
      <c r="P20" s="197"/>
      <c r="Q20" s="197"/>
    </row>
    <row r="21" spans="2:17" x14ac:dyDescent="0.3">
      <c r="B21" s="197"/>
      <c r="C21" s="197"/>
      <c r="D21" s="197"/>
      <c r="E21" s="197"/>
      <c r="F21" s="197"/>
      <c r="G21" s="197"/>
      <c r="H21" s="197"/>
      <c r="I21" s="197"/>
      <c r="J21" s="197"/>
      <c r="K21" s="197"/>
      <c r="L21" s="197"/>
      <c r="M21" s="197"/>
      <c r="N21" s="197"/>
      <c r="O21" s="197"/>
      <c r="P21" s="197"/>
      <c r="Q21" s="197"/>
    </row>
    <row r="22" spans="2:17" x14ac:dyDescent="0.3">
      <c r="B22" s="197"/>
      <c r="C22" s="197"/>
      <c r="D22" s="197"/>
      <c r="E22" s="197"/>
      <c r="F22" s="197"/>
      <c r="G22" s="197"/>
      <c r="H22" s="197"/>
      <c r="I22" s="197"/>
      <c r="J22" s="197"/>
      <c r="K22" s="197"/>
      <c r="L22" s="197"/>
      <c r="M22" s="197"/>
      <c r="N22" s="197"/>
      <c r="O22" s="197"/>
      <c r="P22" s="197"/>
      <c r="Q22" s="197"/>
    </row>
    <row r="23" spans="2:17" x14ac:dyDescent="0.3">
      <c r="B23" s="197"/>
      <c r="C23" s="197"/>
      <c r="D23" s="197"/>
      <c r="E23" s="197"/>
      <c r="F23" s="197"/>
      <c r="G23" s="197"/>
      <c r="H23" s="197"/>
      <c r="I23" s="197"/>
      <c r="J23" s="197"/>
      <c r="K23" s="197"/>
      <c r="L23" s="197"/>
      <c r="M23" s="197"/>
      <c r="N23" s="197"/>
      <c r="O23" s="197"/>
      <c r="P23" s="197"/>
      <c r="Q23" s="197"/>
    </row>
    <row r="24" spans="2:17" x14ac:dyDescent="0.3">
      <c r="B24" s="197"/>
      <c r="C24" s="197"/>
      <c r="D24" s="197"/>
      <c r="E24" s="197"/>
      <c r="F24" s="197"/>
      <c r="G24" s="197"/>
      <c r="H24" s="197"/>
      <c r="I24" s="197"/>
      <c r="J24" s="197"/>
      <c r="K24" s="197"/>
      <c r="L24" s="197"/>
      <c r="M24" s="197"/>
      <c r="N24" s="197"/>
      <c r="O24" s="197"/>
      <c r="P24" s="197"/>
      <c r="Q24" s="197"/>
    </row>
    <row r="25" spans="2:17" x14ac:dyDescent="0.3">
      <c r="B25" s="197"/>
      <c r="C25" s="197"/>
      <c r="D25" s="197"/>
      <c r="E25" s="197"/>
      <c r="F25" s="197"/>
      <c r="G25" s="197"/>
      <c r="H25" s="197"/>
      <c r="I25" s="197"/>
      <c r="J25" s="197"/>
      <c r="K25" s="197"/>
      <c r="L25" s="197"/>
      <c r="M25" s="197"/>
      <c r="N25" s="197"/>
      <c r="O25" s="197"/>
      <c r="P25" s="197"/>
      <c r="Q25" s="197"/>
    </row>
    <row r="26" spans="2:17" x14ac:dyDescent="0.3">
      <c r="B26" s="197"/>
      <c r="C26" s="197"/>
      <c r="D26" s="197"/>
      <c r="E26" s="197"/>
      <c r="F26" s="197"/>
      <c r="G26" s="197"/>
      <c r="H26" s="197"/>
      <c r="I26" s="197"/>
      <c r="J26" s="197"/>
      <c r="K26" s="197"/>
      <c r="L26" s="197"/>
      <c r="M26" s="197"/>
      <c r="N26" s="197"/>
      <c r="O26" s="197"/>
      <c r="P26" s="197"/>
      <c r="Q26" s="197"/>
    </row>
    <row r="27" spans="2:17" x14ac:dyDescent="0.3">
      <c r="B27" s="197"/>
      <c r="C27" s="197"/>
      <c r="D27" s="197"/>
      <c r="E27" s="197"/>
      <c r="F27" s="197"/>
      <c r="G27" s="197"/>
      <c r="H27" s="197"/>
      <c r="I27" s="197"/>
      <c r="J27" s="197"/>
      <c r="K27" s="197"/>
      <c r="L27" s="197"/>
      <c r="M27" s="197"/>
      <c r="N27" s="197"/>
      <c r="O27" s="197"/>
      <c r="P27" s="197"/>
      <c r="Q27" s="197"/>
    </row>
    <row r="28" spans="2:17" x14ac:dyDescent="0.3">
      <c r="B28" s="197"/>
      <c r="C28" s="197"/>
      <c r="D28" s="197"/>
      <c r="E28" s="197"/>
      <c r="F28" s="197"/>
      <c r="G28" s="197"/>
      <c r="H28" s="197"/>
      <c r="I28" s="197"/>
      <c r="J28" s="197"/>
      <c r="K28" s="197"/>
      <c r="L28" s="197"/>
      <c r="M28" s="197"/>
      <c r="N28" s="197"/>
      <c r="O28" s="197"/>
      <c r="P28" s="197"/>
      <c r="Q28" s="197"/>
    </row>
    <row r="29" spans="2:17" x14ac:dyDescent="0.3">
      <c r="B29" s="197"/>
      <c r="C29" s="197"/>
      <c r="D29" s="197"/>
      <c r="E29" s="197"/>
      <c r="F29" s="197"/>
      <c r="G29" s="197"/>
      <c r="H29" s="197"/>
      <c r="I29" s="197"/>
      <c r="J29" s="197"/>
      <c r="K29" s="197"/>
      <c r="L29" s="197"/>
      <c r="M29" s="197"/>
      <c r="N29" s="197"/>
      <c r="O29" s="197"/>
      <c r="P29" s="197"/>
      <c r="Q29" s="197"/>
    </row>
    <row r="30" spans="2:17" x14ac:dyDescent="0.3">
      <c r="B30" s="197"/>
      <c r="C30" s="197"/>
      <c r="D30" s="197"/>
      <c r="E30" s="197"/>
      <c r="F30" s="197"/>
      <c r="G30" s="197"/>
      <c r="H30" s="197"/>
      <c r="I30" s="197"/>
      <c r="J30" s="197"/>
      <c r="K30" s="197"/>
      <c r="L30" s="197"/>
      <c r="M30" s="197"/>
      <c r="N30" s="197"/>
      <c r="O30" s="197"/>
      <c r="P30" s="197"/>
      <c r="Q30" s="197"/>
    </row>
    <row r="31" spans="2:17" x14ac:dyDescent="0.3">
      <c r="B31" s="197"/>
      <c r="C31" s="197"/>
      <c r="D31" s="197"/>
      <c r="E31" s="197"/>
      <c r="F31" s="197"/>
      <c r="G31" s="197"/>
      <c r="H31" s="197"/>
      <c r="I31" s="197"/>
      <c r="J31" s="197"/>
      <c r="K31" s="197"/>
      <c r="L31" s="197"/>
      <c r="M31" s="197"/>
      <c r="N31" s="197"/>
      <c r="O31" s="197"/>
      <c r="P31" s="197"/>
      <c r="Q31" s="197"/>
    </row>
    <row r="32" spans="2:17" x14ac:dyDescent="0.3">
      <c r="B32" s="197"/>
      <c r="C32" s="197"/>
      <c r="D32" s="197"/>
      <c r="E32" s="197"/>
      <c r="F32" s="197"/>
      <c r="G32" s="197"/>
      <c r="H32" s="197"/>
      <c r="I32" s="197"/>
      <c r="J32" s="197"/>
      <c r="K32" s="197"/>
      <c r="L32" s="197"/>
      <c r="M32" s="197"/>
      <c r="N32" s="197"/>
      <c r="O32" s="197"/>
      <c r="P32" s="197"/>
      <c r="Q32" s="197"/>
    </row>
    <row r="33" spans="2:17" x14ac:dyDescent="0.3">
      <c r="B33" s="197"/>
      <c r="C33" s="197"/>
      <c r="D33" s="197"/>
      <c r="E33" s="197"/>
      <c r="F33" s="197"/>
      <c r="G33" s="197"/>
      <c r="H33" s="197"/>
      <c r="I33" s="197"/>
      <c r="J33" s="197"/>
      <c r="K33" s="197"/>
      <c r="L33" s="197"/>
      <c r="M33" s="197"/>
      <c r="N33" s="197"/>
      <c r="O33" s="197"/>
      <c r="P33" s="197"/>
      <c r="Q33" s="197"/>
    </row>
    <row r="34" spans="2:17" x14ac:dyDescent="0.3">
      <c r="B34" s="197"/>
      <c r="C34" s="197"/>
      <c r="D34" s="197"/>
      <c r="E34" s="197"/>
      <c r="F34" s="197"/>
      <c r="G34" s="197"/>
      <c r="H34" s="197"/>
      <c r="I34" s="197"/>
      <c r="J34" s="197"/>
      <c r="K34" s="197"/>
      <c r="L34" s="197"/>
      <c r="M34" s="197"/>
      <c r="N34" s="197"/>
      <c r="O34" s="197"/>
      <c r="P34" s="197"/>
      <c r="Q34" s="197"/>
    </row>
    <row r="35" spans="2:17" x14ac:dyDescent="0.3">
      <c r="B35" s="197"/>
      <c r="C35" s="197"/>
      <c r="D35" s="197"/>
      <c r="E35" s="197"/>
      <c r="F35" s="197"/>
      <c r="G35" s="197"/>
      <c r="H35" s="197"/>
      <c r="I35" s="197"/>
      <c r="J35" s="197"/>
      <c r="K35" s="197"/>
      <c r="L35" s="197"/>
      <c r="M35" s="197"/>
      <c r="N35" s="197"/>
      <c r="O35" s="197"/>
      <c r="P35" s="197"/>
      <c r="Q35" s="197"/>
    </row>
    <row r="36" spans="2:17" x14ac:dyDescent="0.3">
      <c r="B36" s="197"/>
      <c r="C36" s="197"/>
      <c r="D36" s="197"/>
      <c r="E36" s="197"/>
      <c r="F36" s="197"/>
      <c r="G36" s="197"/>
      <c r="H36" s="197"/>
      <c r="I36" s="197"/>
      <c r="J36" s="197"/>
      <c r="K36" s="197"/>
      <c r="L36" s="197"/>
      <c r="M36" s="197"/>
      <c r="N36" s="197"/>
      <c r="O36" s="197"/>
      <c r="P36" s="197"/>
      <c r="Q36" s="197"/>
    </row>
    <row r="37" spans="2:17" x14ac:dyDescent="0.3">
      <c r="B37" s="197"/>
      <c r="C37" s="197"/>
      <c r="D37" s="197"/>
      <c r="E37" s="197"/>
      <c r="F37" s="197"/>
      <c r="G37" s="197"/>
      <c r="H37" s="197"/>
      <c r="I37" s="197"/>
      <c r="J37" s="197"/>
      <c r="K37" s="197"/>
      <c r="L37" s="197"/>
      <c r="M37" s="197"/>
      <c r="N37" s="197"/>
      <c r="O37" s="197"/>
      <c r="P37" s="197"/>
      <c r="Q37" s="197"/>
    </row>
    <row r="38" spans="2:17" x14ac:dyDescent="0.3">
      <c r="B38" s="197"/>
      <c r="C38" s="197"/>
      <c r="D38" s="197"/>
      <c r="E38" s="197"/>
      <c r="F38" s="197"/>
      <c r="G38" s="197"/>
      <c r="H38" s="197"/>
      <c r="I38" s="197"/>
      <c r="J38" s="197"/>
      <c r="K38" s="197"/>
      <c r="L38" s="197"/>
      <c r="M38" s="197"/>
      <c r="N38" s="197"/>
      <c r="O38" s="197"/>
      <c r="P38" s="197"/>
      <c r="Q38" s="197"/>
    </row>
    <row r="39" spans="2:17" x14ac:dyDescent="0.3">
      <c r="B39" s="197"/>
      <c r="C39" s="197"/>
      <c r="D39" s="197"/>
      <c r="E39" s="197"/>
      <c r="F39" s="197"/>
      <c r="G39" s="197"/>
      <c r="H39" s="197"/>
      <c r="I39" s="197"/>
      <c r="J39" s="197"/>
      <c r="K39" s="197"/>
      <c r="L39" s="197"/>
      <c r="M39" s="197"/>
      <c r="N39" s="197"/>
      <c r="O39" s="197"/>
      <c r="P39" s="197"/>
      <c r="Q39" s="197"/>
    </row>
    <row r="40" spans="2:17" x14ac:dyDescent="0.3">
      <c r="B40" s="197"/>
      <c r="C40" s="197"/>
      <c r="D40" s="197"/>
      <c r="E40" s="197"/>
      <c r="F40" s="197"/>
      <c r="G40" s="197"/>
      <c r="H40" s="197"/>
      <c r="I40" s="197"/>
      <c r="J40" s="197"/>
      <c r="K40" s="197"/>
      <c r="L40" s="197"/>
      <c r="M40" s="197"/>
      <c r="N40" s="197"/>
      <c r="O40" s="197"/>
      <c r="P40" s="197"/>
      <c r="Q40" s="197"/>
    </row>
    <row r="41" spans="2:17" x14ac:dyDescent="0.3">
      <c r="B41" s="197"/>
      <c r="C41" s="197"/>
      <c r="D41" s="197"/>
      <c r="E41" s="197"/>
      <c r="F41" s="197"/>
      <c r="G41" s="197"/>
      <c r="H41" s="197"/>
      <c r="I41" s="197"/>
      <c r="J41" s="197"/>
      <c r="K41" s="197"/>
      <c r="L41" s="197"/>
      <c r="M41" s="197"/>
      <c r="N41" s="197"/>
      <c r="O41" s="197"/>
      <c r="P41" s="197"/>
      <c r="Q41" s="197"/>
    </row>
    <row r="42" spans="2:17" x14ac:dyDescent="0.3">
      <c r="B42" s="197"/>
      <c r="C42" s="197"/>
      <c r="D42" s="197"/>
      <c r="E42" s="197"/>
      <c r="F42" s="197"/>
      <c r="G42" s="197"/>
      <c r="H42" s="197"/>
      <c r="I42" s="197"/>
      <c r="J42" s="197"/>
      <c r="K42" s="197"/>
      <c r="L42" s="197"/>
      <c r="M42" s="197"/>
      <c r="N42" s="197"/>
      <c r="O42" s="197"/>
      <c r="P42" s="197"/>
      <c r="Q42" s="197"/>
    </row>
    <row r="43" spans="2:17" x14ac:dyDescent="0.3">
      <c r="B43" s="197"/>
      <c r="C43" s="197"/>
      <c r="D43" s="197"/>
      <c r="E43" s="197"/>
      <c r="F43" s="197"/>
      <c r="G43" s="197"/>
      <c r="H43" s="197"/>
      <c r="I43" s="197"/>
      <c r="J43" s="197"/>
      <c r="K43" s="197"/>
      <c r="L43" s="197"/>
      <c r="M43" s="197"/>
      <c r="N43" s="197"/>
      <c r="O43" s="197"/>
      <c r="P43" s="197"/>
      <c r="Q43" s="197"/>
    </row>
    <row r="44" spans="2:17" x14ac:dyDescent="0.3">
      <c r="B44" s="197"/>
      <c r="C44" s="197"/>
      <c r="D44" s="197"/>
      <c r="E44" s="197"/>
      <c r="F44" s="197"/>
      <c r="G44" s="197"/>
      <c r="H44" s="197"/>
      <c r="I44" s="197"/>
      <c r="J44" s="197"/>
      <c r="K44" s="197"/>
      <c r="L44" s="197"/>
      <c r="M44" s="197"/>
      <c r="N44" s="197"/>
      <c r="O44" s="197"/>
      <c r="P44" s="197"/>
      <c r="Q44" s="197"/>
    </row>
    <row r="45" spans="2:17" x14ac:dyDescent="0.3">
      <c r="B45" s="197"/>
      <c r="C45" s="197"/>
      <c r="D45" s="197"/>
      <c r="E45" s="197"/>
      <c r="F45" s="197"/>
      <c r="G45" s="197"/>
      <c r="H45" s="197"/>
      <c r="I45" s="197"/>
      <c r="J45" s="197"/>
      <c r="K45" s="197"/>
      <c r="L45" s="197"/>
      <c r="M45" s="197"/>
      <c r="N45" s="197"/>
      <c r="O45" s="197"/>
      <c r="P45" s="197"/>
      <c r="Q45" s="197"/>
    </row>
    <row r="46" spans="2:17" x14ac:dyDescent="0.3">
      <c r="B46" s="197"/>
      <c r="C46" s="197"/>
      <c r="D46" s="197"/>
      <c r="E46" s="197"/>
      <c r="F46" s="197"/>
      <c r="G46" s="197"/>
      <c r="H46" s="197"/>
      <c r="I46" s="197"/>
      <c r="J46" s="197"/>
      <c r="K46" s="197"/>
      <c r="L46" s="197"/>
      <c r="M46" s="197"/>
      <c r="N46" s="197"/>
      <c r="O46" s="197"/>
      <c r="P46" s="197"/>
      <c r="Q46" s="197"/>
    </row>
    <row r="47" spans="2:17" x14ac:dyDescent="0.3">
      <c r="B47" s="197"/>
      <c r="C47" s="197"/>
      <c r="D47" s="197"/>
      <c r="E47" s="197"/>
      <c r="F47" s="197"/>
      <c r="G47" s="197"/>
      <c r="H47" s="197"/>
      <c r="I47" s="197"/>
      <c r="J47" s="197"/>
      <c r="K47" s="197"/>
      <c r="L47" s="197"/>
      <c r="M47" s="197"/>
      <c r="N47" s="197"/>
      <c r="O47" s="197"/>
      <c r="P47" s="197"/>
      <c r="Q47" s="197"/>
    </row>
    <row r="48" spans="2:17" x14ac:dyDescent="0.3">
      <c r="B48" s="197"/>
      <c r="C48" s="197"/>
      <c r="D48" s="197"/>
      <c r="E48" s="197"/>
      <c r="F48" s="197"/>
      <c r="G48" s="197"/>
      <c r="H48" s="197"/>
      <c r="I48" s="197"/>
      <c r="J48" s="197"/>
      <c r="K48" s="197"/>
      <c r="L48" s="197"/>
      <c r="M48" s="197"/>
      <c r="N48" s="197"/>
      <c r="O48" s="197"/>
      <c r="P48" s="197"/>
      <c r="Q48" s="197"/>
    </row>
    <row r="49" spans="2:17" x14ac:dyDescent="0.3">
      <c r="B49" s="197"/>
      <c r="C49" s="197"/>
      <c r="D49" s="197"/>
      <c r="E49" s="197"/>
      <c r="F49" s="197"/>
      <c r="G49" s="197"/>
      <c r="H49" s="197"/>
      <c r="I49" s="197"/>
      <c r="J49" s="197"/>
      <c r="K49" s="197"/>
      <c r="L49" s="197"/>
      <c r="M49" s="197"/>
      <c r="N49" s="197"/>
      <c r="O49" s="197"/>
      <c r="P49" s="197"/>
      <c r="Q49" s="197"/>
    </row>
    <row r="50" spans="2:17" x14ac:dyDescent="0.3">
      <c r="B50" s="197"/>
      <c r="C50" s="197"/>
      <c r="D50" s="197"/>
      <c r="E50" s="197"/>
      <c r="F50" s="197"/>
      <c r="G50" s="197"/>
      <c r="H50" s="197"/>
      <c r="I50" s="197"/>
      <c r="J50" s="197"/>
      <c r="K50" s="197"/>
      <c r="L50" s="197"/>
      <c r="M50" s="197"/>
      <c r="N50" s="197"/>
      <c r="O50" s="197"/>
      <c r="P50" s="197"/>
      <c r="Q50" s="197"/>
    </row>
    <row r="51" spans="2:17" x14ac:dyDescent="0.3">
      <c r="B51" s="197"/>
      <c r="C51" s="197"/>
      <c r="D51" s="197"/>
      <c r="E51" s="197"/>
      <c r="F51" s="197"/>
      <c r="G51" s="197"/>
      <c r="H51" s="197"/>
      <c r="I51" s="197"/>
      <c r="J51" s="197"/>
      <c r="K51" s="197"/>
      <c r="L51" s="197"/>
      <c r="M51" s="197"/>
      <c r="N51" s="197"/>
      <c r="O51" s="197"/>
      <c r="P51" s="197"/>
      <c r="Q51" s="197"/>
    </row>
    <row r="52" spans="2:17" x14ac:dyDescent="0.3">
      <c r="B52" s="197"/>
      <c r="C52" s="197"/>
      <c r="D52" s="197"/>
      <c r="E52" s="197"/>
      <c r="F52" s="197"/>
      <c r="G52" s="197"/>
      <c r="H52" s="197"/>
      <c r="I52" s="197"/>
      <c r="J52" s="197"/>
      <c r="K52" s="197"/>
      <c r="L52" s="197"/>
      <c r="M52" s="197"/>
      <c r="N52" s="197"/>
      <c r="O52" s="197"/>
      <c r="P52" s="197"/>
      <c r="Q52" s="197"/>
    </row>
    <row r="53" spans="2:17" x14ac:dyDescent="0.3">
      <c r="B53" s="197"/>
      <c r="C53" s="197"/>
      <c r="D53" s="197"/>
      <c r="E53" s="197"/>
      <c r="F53" s="197"/>
      <c r="G53" s="197"/>
      <c r="H53" s="197"/>
      <c r="I53" s="197"/>
      <c r="J53" s="197"/>
      <c r="K53" s="197"/>
      <c r="L53" s="197"/>
      <c r="M53" s="197"/>
      <c r="N53" s="197"/>
      <c r="O53" s="197"/>
      <c r="P53" s="197"/>
      <c r="Q53" s="197"/>
    </row>
    <row r="54" spans="2:17" x14ac:dyDescent="0.3">
      <c r="B54" s="197"/>
      <c r="C54" s="197"/>
      <c r="D54" s="197"/>
      <c r="E54" s="197"/>
      <c r="F54" s="197"/>
      <c r="G54" s="197"/>
      <c r="H54" s="197"/>
      <c r="I54" s="197"/>
      <c r="J54" s="197"/>
      <c r="K54" s="197"/>
      <c r="L54" s="197"/>
      <c r="M54" s="197"/>
      <c r="N54" s="197"/>
      <c r="O54" s="197"/>
      <c r="P54" s="197"/>
      <c r="Q54" s="197"/>
    </row>
    <row r="55" spans="2:17" x14ac:dyDescent="0.3">
      <c r="B55" s="197"/>
      <c r="C55" s="197"/>
      <c r="D55" s="197"/>
      <c r="E55" s="197"/>
      <c r="F55" s="197"/>
      <c r="G55" s="197"/>
      <c r="H55" s="197"/>
      <c r="I55" s="197"/>
      <c r="J55" s="197"/>
      <c r="K55" s="197"/>
      <c r="L55" s="197"/>
      <c r="M55" s="197"/>
      <c r="N55" s="197"/>
      <c r="O55" s="197"/>
      <c r="P55" s="197"/>
      <c r="Q55" s="197"/>
    </row>
    <row r="56" spans="2:17" x14ac:dyDescent="0.3">
      <c r="B56" s="197"/>
      <c r="C56" s="197"/>
      <c r="D56" s="197"/>
      <c r="E56" s="197"/>
      <c r="F56" s="197"/>
      <c r="G56" s="197"/>
      <c r="H56" s="197"/>
      <c r="I56" s="197"/>
      <c r="J56" s="197"/>
      <c r="K56" s="197"/>
      <c r="L56" s="197"/>
      <c r="M56" s="197"/>
      <c r="N56" s="197"/>
      <c r="O56" s="197"/>
      <c r="P56" s="197"/>
      <c r="Q56" s="197"/>
    </row>
  </sheetData>
  <sheetProtection algorithmName="SHA-512" hashValue="n1GVBIVywQIv6OweA4fbDZYvfseA+f9J5V78n2/0L3+OSuz5h6yQxtW7mI6SfQ37OHEUMqQC/6xCd5dn1Nhh+A==" saltValue="j//eoIQDyYjva5+bD76qNA==" spinCount="100000" sheet="1" objects="1" scenarios="1"/>
  <mergeCells count="17">
    <mergeCell ref="B1:C4"/>
    <mergeCell ref="D1:O1"/>
    <mergeCell ref="P1:Q1"/>
    <mergeCell ref="D2:O2"/>
    <mergeCell ref="P2:Q2"/>
    <mergeCell ref="D3:O4"/>
    <mergeCell ref="P3:Q3"/>
    <mergeCell ref="P4:Q4"/>
    <mergeCell ref="B12:H12"/>
    <mergeCell ref="D7:E7"/>
    <mergeCell ref="B6:X6"/>
    <mergeCell ref="B9:C9"/>
    <mergeCell ref="D9:H9"/>
    <mergeCell ref="B10:C10"/>
    <mergeCell ref="D10:H10"/>
    <mergeCell ref="I12:K12"/>
    <mergeCell ref="L12:Q12"/>
  </mergeCells>
  <hyperlinks>
    <hyperlink ref="B7" location="INICIO!A1" display="REGRESAR" xr:uid="{00000000-0004-0000-0500-000000000000}"/>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2"/>
  <dimension ref="A2:N258"/>
  <sheetViews>
    <sheetView topLeftCell="A237" zoomScaleNormal="100" workbookViewId="0">
      <selection activeCell="C237" sqref="C237:D258"/>
    </sheetView>
  </sheetViews>
  <sheetFormatPr baseColWidth="10" defaultColWidth="11.44140625" defaultRowHeight="13.8" x14ac:dyDescent="0.25"/>
  <cols>
    <col min="1" max="1" width="6.6640625" style="54" customWidth="1"/>
    <col min="2" max="2" width="71" style="51" customWidth="1"/>
    <col min="3" max="3" width="34.109375" style="35" customWidth="1"/>
    <col min="4" max="4" width="33.109375" style="35" customWidth="1"/>
    <col min="5" max="5" width="32.33203125" style="35" customWidth="1"/>
    <col min="6" max="6" width="6.88671875" style="35" customWidth="1"/>
    <col min="7" max="7" width="10.5546875" style="35" customWidth="1"/>
    <col min="8" max="9" width="11.44140625" style="35"/>
    <col min="10" max="10" width="12.33203125" style="35" customWidth="1"/>
    <col min="11" max="11" width="11.44140625" style="35"/>
    <col min="12" max="12" width="13.44140625" style="35" customWidth="1"/>
    <col min="13" max="13" width="11.44140625" style="35"/>
    <col min="14" max="14" width="14" style="35" customWidth="1"/>
    <col min="15" max="16384" width="11.44140625" style="35"/>
  </cols>
  <sheetData>
    <row r="2" spans="1:6" x14ac:dyDescent="0.25">
      <c r="B2" s="434" t="s">
        <v>85</v>
      </c>
      <c r="C2" s="434"/>
      <c r="F2" s="74"/>
    </row>
    <row r="3" spans="1:6" s="38" customFormat="1" ht="82.8" x14ac:dyDescent="0.3">
      <c r="A3" s="54"/>
      <c r="B3" s="36" t="s">
        <v>44</v>
      </c>
      <c r="C3" s="37" t="s">
        <v>86</v>
      </c>
    </row>
    <row r="4" spans="1:6" s="38" customFormat="1" ht="55.2" x14ac:dyDescent="0.3">
      <c r="A4" s="54"/>
      <c r="B4" s="39" t="s">
        <v>87</v>
      </c>
      <c r="C4" s="40" t="s">
        <v>88</v>
      </c>
    </row>
    <row r="5" spans="1:6" s="38" customFormat="1" ht="55.2" x14ac:dyDescent="0.3">
      <c r="A5" s="54"/>
      <c r="B5" s="36" t="s">
        <v>49</v>
      </c>
      <c r="C5" s="37" t="s">
        <v>89</v>
      </c>
    </row>
    <row r="6" spans="1:6" s="38" customFormat="1" ht="110.4" x14ac:dyDescent="0.3">
      <c r="A6" s="54"/>
      <c r="B6" s="39" t="s">
        <v>90</v>
      </c>
      <c r="C6" s="41" t="s">
        <v>91</v>
      </c>
    </row>
    <row r="7" spans="1:6" s="38" customFormat="1" ht="82.8" x14ac:dyDescent="0.3">
      <c r="A7" s="54"/>
      <c r="B7" s="36" t="s">
        <v>92</v>
      </c>
      <c r="C7" s="42" t="s">
        <v>93</v>
      </c>
    </row>
    <row r="8" spans="1:6" s="38" customFormat="1" ht="96.6" x14ac:dyDescent="0.3">
      <c r="A8" s="54"/>
      <c r="B8" s="39" t="s">
        <v>94</v>
      </c>
      <c r="C8" s="41" t="s">
        <v>95</v>
      </c>
    </row>
    <row r="9" spans="1:6" s="38" customFormat="1" ht="82.8" x14ac:dyDescent="0.3">
      <c r="A9" s="54"/>
      <c r="B9" s="36" t="s">
        <v>96</v>
      </c>
      <c r="C9" s="42" t="s">
        <v>97</v>
      </c>
    </row>
    <row r="10" spans="1:6" s="38" customFormat="1" ht="69" x14ac:dyDescent="0.3">
      <c r="A10" s="54"/>
      <c r="B10" s="39" t="s">
        <v>98</v>
      </c>
      <c r="C10" s="41" t="s">
        <v>99</v>
      </c>
    </row>
    <row r="11" spans="1:6" s="38" customFormat="1" ht="165.6" x14ac:dyDescent="0.3">
      <c r="A11" s="54"/>
      <c r="B11" s="36" t="s">
        <v>100</v>
      </c>
      <c r="C11" s="42" t="s">
        <v>101</v>
      </c>
    </row>
    <row r="12" spans="1:6" s="38" customFormat="1" x14ac:dyDescent="0.3">
      <c r="A12" s="54"/>
      <c r="B12" s="43"/>
      <c r="C12" s="44"/>
    </row>
    <row r="13" spans="1:6" s="38" customFormat="1" x14ac:dyDescent="0.3">
      <c r="A13" s="54"/>
      <c r="B13" s="43"/>
      <c r="C13" s="44"/>
    </row>
    <row r="14" spans="1:6" s="38" customFormat="1" x14ac:dyDescent="0.3">
      <c r="A14" s="54"/>
      <c r="B14" s="43"/>
      <c r="C14" s="44"/>
    </row>
    <row r="16" spans="1:6" x14ac:dyDescent="0.25">
      <c r="B16" s="435" t="s">
        <v>102</v>
      </c>
      <c r="C16" s="435"/>
      <c r="D16" s="435"/>
      <c r="E16" s="435"/>
    </row>
    <row r="17" spans="1:5" s="38" customFormat="1" x14ac:dyDescent="0.3">
      <c r="A17" s="54"/>
      <c r="B17" s="36" t="s">
        <v>103</v>
      </c>
      <c r="C17" s="45" t="s">
        <v>104</v>
      </c>
      <c r="D17" s="45" t="s">
        <v>105</v>
      </c>
      <c r="E17" s="45" t="s">
        <v>106</v>
      </c>
    </row>
    <row r="18" spans="1:5" s="38" customFormat="1" ht="27.6" x14ac:dyDescent="0.3">
      <c r="A18" s="54"/>
      <c r="B18" s="46">
        <v>5</v>
      </c>
      <c r="C18" s="47" t="s">
        <v>107</v>
      </c>
      <c r="D18" s="41" t="s">
        <v>108</v>
      </c>
      <c r="E18" s="40" t="s">
        <v>109</v>
      </c>
    </row>
    <row r="19" spans="1:5" s="38" customFormat="1" ht="27.6" x14ac:dyDescent="0.3">
      <c r="A19" s="54"/>
      <c r="B19" s="48">
        <v>4</v>
      </c>
      <c r="C19" s="49" t="s">
        <v>110</v>
      </c>
      <c r="D19" s="50" t="s">
        <v>111</v>
      </c>
      <c r="E19" s="50" t="s">
        <v>112</v>
      </c>
    </row>
    <row r="20" spans="1:5" s="38" customFormat="1" ht="27.6" x14ac:dyDescent="0.3">
      <c r="A20" s="54"/>
      <c r="B20" s="46">
        <v>3</v>
      </c>
      <c r="C20" s="47" t="s">
        <v>113</v>
      </c>
      <c r="D20" s="41" t="s">
        <v>114</v>
      </c>
      <c r="E20" s="41" t="s">
        <v>115</v>
      </c>
    </row>
    <row r="21" spans="1:5" s="38" customFormat="1" ht="27.6" x14ac:dyDescent="0.3">
      <c r="A21" s="54"/>
      <c r="B21" s="48">
        <v>2</v>
      </c>
      <c r="C21" s="49" t="s">
        <v>116</v>
      </c>
      <c r="D21" s="50" t="s">
        <v>117</v>
      </c>
      <c r="E21" s="50" t="s">
        <v>118</v>
      </c>
    </row>
    <row r="22" spans="1:5" s="38" customFormat="1" ht="41.4" x14ac:dyDescent="0.3">
      <c r="A22" s="54"/>
      <c r="B22" s="46">
        <v>1</v>
      </c>
      <c r="C22" s="47" t="s">
        <v>119</v>
      </c>
      <c r="D22" s="41" t="s">
        <v>120</v>
      </c>
      <c r="E22" s="41" t="s">
        <v>121</v>
      </c>
    </row>
    <row r="23" spans="1:5" x14ac:dyDescent="0.25">
      <c r="D23" s="52"/>
      <c r="E23" s="38"/>
    </row>
    <row r="24" spans="1:5" x14ac:dyDescent="0.25">
      <c r="D24" s="52"/>
      <c r="E24" s="38"/>
    </row>
    <row r="25" spans="1:5" x14ac:dyDescent="0.25">
      <c r="D25" s="52"/>
      <c r="E25" s="38"/>
    </row>
    <row r="27" spans="1:5" s="53" customFormat="1" ht="15.6" x14ac:dyDescent="0.3">
      <c r="A27" s="437" t="s">
        <v>122</v>
      </c>
      <c r="B27" s="437"/>
      <c r="C27" s="437"/>
      <c r="D27" s="437"/>
    </row>
    <row r="28" spans="1:5" s="54" customFormat="1" ht="31.2" x14ac:dyDescent="0.3">
      <c r="A28" s="75" t="s">
        <v>46</v>
      </c>
      <c r="B28" s="76" t="s">
        <v>104</v>
      </c>
      <c r="C28" s="81" t="s">
        <v>123</v>
      </c>
      <c r="D28" s="81" t="s">
        <v>124</v>
      </c>
    </row>
    <row r="29" spans="1:5" ht="234.6" x14ac:dyDescent="0.25">
      <c r="A29" s="77">
        <v>5</v>
      </c>
      <c r="B29" s="78" t="s">
        <v>125</v>
      </c>
      <c r="C29" s="55" t="s">
        <v>126</v>
      </c>
      <c r="D29" s="56" t="s">
        <v>127</v>
      </c>
    </row>
    <row r="30" spans="1:5" ht="234.6" x14ac:dyDescent="0.25">
      <c r="A30" s="79">
        <v>4</v>
      </c>
      <c r="B30" s="80" t="s">
        <v>128</v>
      </c>
      <c r="C30" s="57" t="s">
        <v>129</v>
      </c>
      <c r="D30" s="57" t="s">
        <v>130</v>
      </c>
    </row>
    <row r="31" spans="1:5" ht="262.2" x14ac:dyDescent="0.25">
      <c r="A31" s="77">
        <v>3</v>
      </c>
      <c r="B31" s="78" t="s">
        <v>13</v>
      </c>
      <c r="C31" s="58" t="s">
        <v>131</v>
      </c>
      <c r="D31" s="58" t="s">
        <v>132</v>
      </c>
    </row>
    <row r="32" spans="1:5" ht="207" x14ac:dyDescent="0.25">
      <c r="A32" s="79">
        <v>2</v>
      </c>
      <c r="B32" s="80" t="s">
        <v>133</v>
      </c>
      <c r="C32" s="57" t="s">
        <v>134</v>
      </c>
      <c r="D32" s="57" t="s">
        <v>135</v>
      </c>
    </row>
    <row r="33" spans="1:5" ht="207" x14ac:dyDescent="0.25">
      <c r="A33" s="77">
        <v>1</v>
      </c>
      <c r="B33" s="78" t="s">
        <v>136</v>
      </c>
      <c r="C33" s="58" t="s">
        <v>137</v>
      </c>
      <c r="D33" s="58" t="s">
        <v>138</v>
      </c>
    </row>
    <row r="34" spans="1:5" x14ac:dyDescent="0.25">
      <c r="A34" s="49"/>
      <c r="C34" s="59"/>
      <c r="D34" s="59"/>
    </row>
    <row r="35" spans="1:5" x14ac:dyDescent="0.25">
      <c r="C35" s="59"/>
      <c r="D35" s="59"/>
    </row>
    <row r="36" spans="1:5" x14ac:dyDescent="0.25">
      <c r="C36" s="59"/>
      <c r="D36" s="59"/>
    </row>
    <row r="37" spans="1:5" x14ac:dyDescent="0.25">
      <c r="C37" s="59"/>
      <c r="D37" s="59"/>
    </row>
    <row r="38" spans="1:5" s="53" customFormat="1" x14ac:dyDescent="0.25">
      <c r="A38" s="66"/>
      <c r="B38" s="434" t="s">
        <v>139</v>
      </c>
      <c r="C38" s="434"/>
      <c r="D38" s="434"/>
      <c r="E38" s="434"/>
    </row>
    <row r="39" spans="1:5" s="53" customFormat="1" ht="27.6" x14ac:dyDescent="0.25">
      <c r="A39" s="66"/>
      <c r="B39" s="60" t="s">
        <v>140</v>
      </c>
      <c r="C39" s="36" t="s">
        <v>141</v>
      </c>
      <c r="D39" s="436" t="s">
        <v>142</v>
      </c>
      <c r="E39" s="436"/>
    </row>
    <row r="40" spans="1:5" ht="27.6" x14ac:dyDescent="0.25">
      <c r="B40" s="428" t="s">
        <v>143</v>
      </c>
      <c r="C40" s="58" t="s">
        <v>144</v>
      </c>
      <c r="D40" s="47" t="s">
        <v>145</v>
      </c>
      <c r="E40" s="47" t="s">
        <v>146</v>
      </c>
    </row>
    <row r="41" spans="1:5" ht="55.2" x14ac:dyDescent="0.25">
      <c r="B41" s="428"/>
      <c r="C41" s="58" t="s">
        <v>147</v>
      </c>
      <c r="D41" s="47" t="s">
        <v>148</v>
      </c>
      <c r="E41" s="47" t="s">
        <v>149</v>
      </c>
    </row>
    <row r="42" spans="1:5" ht="69" x14ac:dyDescent="0.25">
      <c r="B42" s="61" t="s">
        <v>150</v>
      </c>
      <c r="C42" s="62" t="s">
        <v>151</v>
      </c>
      <c r="D42" s="63" t="s">
        <v>152</v>
      </c>
      <c r="E42" s="63" t="s">
        <v>153</v>
      </c>
    </row>
    <row r="43" spans="1:5" ht="82.8" x14ac:dyDescent="0.25">
      <c r="B43" s="40" t="s">
        <v>154</v>
      </c>
      <c r="C43" s="58" t="s">
        <v>155</v>
      </c>
      <c r="D43" s="47" t="s">
        <v>156</v>
      </c>
      <c r="E43" s="47" t="s">
        <v>157</v>
      </c>
    </row>
    <row r="44" spans="1:5" ht="55.2" x14ac:dyDescent="0.25">
      <c r="B44" s="61" t="s">
        <v>158</v>
      </c>
      <c r="C44" s="62" t="s">
        <v>159</v>
      </c>
      <c r="D44" s="63" t="s">
        <v>160</v>
      </c>
      <c r="E44" s="63" t="s">
        <v>161</v>
      </c>
    </row>
    <row r="45" spans="1:5" ht="69" x14ac:dyDescent="0.25">
      <c r="B45" s="40" t="s">
        <v>162</v>
      </c>
      <c r="C45" s="58" t="s">
        <v>163</v>
      </c>
      <c r="D45" s="47" t="s">
        <v>164</v>
      </c>
      <c r="E45" s="46" t="s">
        <v>165</v>
      </c>
    </row>
    <row r="46" spans="1:5" ht="55.2" x14ac:dyDescent="0.25">
      <c r="B46" s="61" t="s">
        <v>166</v>
      </c>
      <c r="C46" s="62" t="s">
        <v>167</v>
      </c>
      <c r="D46" s="63" t="s">
        <v>168</v>
      </c>
      <c r="E46" s="63" t="s">
        <v>169</v>
      </c>
    </row>
    <row r="47" spans="1:5" ht="14.4" x14ac:dyDescent="0.25">
      <c r="C47" s="64"/>
    </row>
    <row r="48" spans="1:5" ht="14.4" x14ac:dyDescent="0.25">
      <c r="C48" s="65"/>
    </row>
    <row r="51" spans="1:4" s="53" customFormat="1" x14ac:dyDescent="0.25">
      <c r="A51" s="66"/>
      <c r="B51" s="427" t="s">
        <v>170</v>
      </c>
      <c r="C51" s="427"/>
      <c r="D51" s="427"/>
    </row>
    <row r="52" spans="1:4" s="66" customFormat="1" ht="27.6" x14ac:dyDescent="0.3">
      <c r="B52" s="36" t="s">
        <v>171</v>
      </c>
      <c r="C52" s="36" t="s">
        <v>172</v>
      </c>
      <c r="D52" s="36" t="s">
        <v>173</v>
      </c>
    </row>
    <row r="53" spans="1:4" s="38" customFormat="1" x14ac:dyDescent="0.3">
      <c r="A53" s="54"/>
      <c r="B53" s="428" t="s">
        <v>174</v>
      </c>
      <c r="C53" s="47" t="s">
        <v>145</v>
      </c>
      <c r="D53" s="47">
        <v>15</v>
      </c>
    </row>
    <row r="54" spans="1:4" s="38" customFormat="1" x14ac:dyDescent="0.3">
      <c r="A54" s="54"/>
      <c r="B54" s="428"/>
      <c r="C54" s="47" t="s">
        <v>175</v>
      </c>
      <c r="D54" s="47">
        <v>0</v>
      </c>
    </row>
    <row r="55" spans="1:4" s="38" customFormat="1" x14ac:dyDescent="0.3">
      <c r="A55" s="54"/>
      <c r="B55" s="429" t="s">
        <v>176</v>
      </c>
      <c r="C55" s="49" t="s">
        <v>148</v>
      </c>
      <c r="D55" s="49">
        <v>15</v>
      </c>
    </row>
    <row r="56" spans="1:4" s="38" customFormat="1" x14ac:dyDescent="0.3">
      <c r="A56" s="54"/>
      <c r="B56" s="429"/>
      <c r="C56" s="49" t="s">
        <v>149</v>
      </c>
      <c r="D56" s="49">
        <v>0</v>
      </c>
    </row>
    <row r="57" spans="1:4" s="38" customFormat="1" x14ac:dyDescent="0.3">
      <c r="A57" s="54"/>
      <c r="B57" s="428" t="s">
        <v>150</v>
      </c>
      <c r="C57" s="47" t="s">
        <v>152</v>
      </c>
      <c r="D57" s="47">
        <v>15</v>
      </c>
    </row>
    <row r="58" spans="1:4" s="38" customFormat="1" x14ac:dyDescent="0.3">
      <c r="A58" s="54"/>
      <c r="B58" s="428"/>
      <c r="C58" s="47" t="s">
        <v>177</v>
      </c>
      <c r="D58" s="47">
        <v>0</v>
      </c>
    </row>
    <row r="59" spans="1:4" s="38" customFormat="1" x14ac:dyDescent="0.3">
      <c r="A59" s="54"/>
      <c r="B59" s="429" t="s">
        <v>154</v>
      </c>
      <c r="C59" s="49" t="s">
        <v>178</v>
      </c>
      <c r="D59" s="49">
        <v>15</v>
      </c>
    </row>
    <row r="60" spans="1:4" s="38" customFormat="1" x14ac:dyDescent="0.3">
      <c r="A60" s="54"/>
      <c r="B60" s="429"/>
      <c r="C60" s="49" t="s">
        <v>179</v>
      </c>
      <c r="D60" s="49">
        <v>10</v>
      </c>
    </row>
    <row r="61" spans="1:4" s="38" customFormat="1" x14ac:dyDescent="0.3">
      <c r="A61" s="54"/>
      <c r="B61" s="429"/>
      <c r="C61" s="49" t="s">
        <v>157</v>
      </c>
      <c r="D61" s="49">
        <v>0</v>
      </c>
    </row>
    <row r="62" spans="1:4" s="38" customFormat="1" x14ac:dyDescent="0.3">
      <c r="A62" s="54"/>
      <c r="B62" s="428" t="s">
        <v>180</v>
      </c>
      <c r="C62" s="47" t="s">
        <v>160</v>
      </c>
      <c r="D62" s="47">
        <v>15</v>
      </c>
    </row>
    <row r="63" spans="1:4" s="38" customFormat="1" x14ac:dyDescent="0.3">
      <c r="A63" s="54"/>
      <c r="B63" s="428"/>
      <c r="C63" s="47" t="s">
        <v>161</v>
      </c>
      <c r="D63" s="47">
        <v>0</v>
      </c>
    </row>
    <row r="64" spans="1:4" s="38" customFormat="1" x14ac:dyDescent="0.3">
      <c r="A64" s="54"/>
      <c r="B64" s="429" t="s">
        <v>181</v>
      </c>
      <c r="C64" s="49" t="s">
        <v>182</v>
      </c>
      <c r="D64" s="49">
        <v>15</v>
      </c>
    </row>
    <row r="65" spans="1:4" s="38" customFormat="1" x14ac:dyDescent="0.3">
      <c r="A65" s="54"/>
      <c r="B65" s="429"/>
      <c r="C65" s="49" t="s">
        <v>183</v>
      </c>
      <c r="D65" s="49">
        <v>0</v>
      </c>
    </row>
    <row r="66" spans="1:4" s="38" customFormat="1" x14ac:dyDescent="0.3">
      <c r="A66" s="54"/>
      <c r="B66" s="428" t="s">
        <v>184</v>
      </c>
      <c r="C66" s="47" t="s">
        <v>168</v>
      </c>
      <c r="D66" s="47">
        <v>10</v>
      </c>
    </row>
    <row r="67" spans="1:4" s="38" customFormat="1" x14ac:dyDescent="0.3">
      <c r="A67" s="54"/>
      <c r="B67" s="428"/>
      <c r="C67" s="47" t="s">
        <v>185</v>
      </c>
      <c r="D67" s="47">
        <v>5</v>
      </c>
    </row>
    <row r="68" spans="1:4" s="38" customFormat="1" x14ac:dyDescent="0.3">
      <c r="A68" s="54"/>
      <c r="B68" s="428"/>
      <c r="C68" s="47" t="s">
        <v>186</v>
      </c>
      <c r="D68" s="47">
        <v>0</v>
      </c>
    </row>
    <row r="73" spans="1:4" s="53" customFormat="1" x14ac:dyDescent="0.25">
      <c r="A73" s="66"/>
      <c r="B73" s="427" t="s">
        <v>187</v>
      </c>
      <c r="C73" s="427"/>
    </row>
    <row r="74" spans="1:4" s="53" customFormat="1" ht="41.4" x14ac:dyDescent="0.25">
      <c r="A74" s="66"/>
      <c r="B74" s="60" t="s">
        <v>188</v>
      </c>
      <c r="C74" s="36" t="s">
        <v>189</v>
      </c>
    </row>
    <row r="75" spans="1:4" x14ac:dyDescent="0.25">
      <c r="B75" s="67" t="s">
        <v>190</v>
      </c>
      <c r="C75" s="68" t="s">
        <v>191</v>
      </c>
    </row>
    <row r="76" spans="1:4" x14ac:dyDescent="0.25">
      <c r="B76" s="69" t="s">
        <v>192</v>
      </c>
      <c r="C76" s="49" t="s">
        <v>193</v>
      </c>
    </row>
    <row r="77" spans="1:4" x14ac:dyDescent="0.25">
      <c r="B77" s="67" t="s">
        <v>194</v>
      </c>
      <c r="C77" s="70" t="s">
        <v>195</v>
      </c>
    </row>
    <row r="82" spans="1:5" s="53" customFormat="1" x14ac:dyDescent="0.25">
      <c r="A82" s="66"/>
      <c r="B82" s="427" t="s">
        <v>196</v>
      </c>
      <c r="C82" s="427"/>
    </row>
    <row r="83" spans="1:5" s="53" customFormat="1" ht="27.6" x14ac:dyDescent="0.25">
      <c r="A83" s="66"/>
      <c r="B83" s="60" t="s">
        <v>197</v>
      </c>
      <c r="C83" s="36" t="s">
        <v>198</v>
      </c>
    </row>
    <row r="84" spans="1:5" s="38" customFormat="1" ht="41.4" x14ac:dyDescent="0.3">
      <c r="A84" s="54"/>
      <c r="B84" s="46" t="s">
        <v>190</v>
      </c>
      <c r="C84" s="40" t="s">
        <v>199</v>
      </c>
    </row>
    <row r="85" spans="1:5" s="38" customFormat="1" ht="27.6" x14ac:dyDescent="0.3">
      <c r="A85" s="54"/>
      <c r="B85" s="48" t="s">
        <v>192</v>
      </c>
      <c r="C85" s="37" t="s">
        <v>200</v>
      </c>
    </row>
    <row r="86" spans="1:5" s="38" customFormat="1" ht="27.6" x14ac:dyDescent="0.3">
      <c r="A86" s="54"/>
      <c r="B86" s="46" t="s">
        <v>194</v>
      </c>
      <c r="C86" s="40" t="s">
        <v>201</v>
      </c>
    </row>
    <row r="91" spans="1:5" s="53" customFormat="1" x14ac:dyDescent="0.25">
      <c r="A91" s="66"/>
      <c r="B91" s="433" t="s">
        <v>202</v>
      </c>
      <c r="C91" s="433"/>
      <c r="D91" s="433"/>
      <c r="E91" s="433"/>
    </row>
    <row r="92" spans="1:5" s="66" customFormat="1" ht="69" x14ac:dyDescent="0.3">
      <c r="B92" s="36" t="s">
        <v>203</v>
      </c>
      <c r="C92" s="36" t="s">
        <v>204</v>
      </c>
      <c r="D92" s="36" t="s">
        <v>205</v>
      </c>
      <c r="E92" s="36" t="s">
        <v>206</v>
      </c>
    </row>
    <row r="93" spans="1:5" x14ac:dyDescent="0.25">
      <c r="B93" s="432" t="s">
        <v>207</v>
      </c>
      <c r="C93" s="47" t="s">
        <v>208</v>
      </c>
      <c r="D93" s="47" t="s">
        <v>209</v>
      </c>
      <c r="E93" s="47" t="s">
        <v>210</v>
      </c>
    </row>
    <row r="94" spans="1:5" x14ac:dyDescent="0.25">
      <c r="B94" s="432"/>
      <c r="C94" s="47" t="s">
        <v>211</v>
      </c>
      <c r="D94" s="47" t="s">
        <v>212</v>
      </c>
      <c r="E94" s="47" t="s">
        <v>213</v>
      </c>
    </row>
    <row r="95" spans="1:5" x14ac:dyDescent="0.25">
      <c r="B95" s="432"/>
      <c r="C95" s="47" t="s">
        <v>214</v>
      </c>
      <c r="D95" s="47" t="s">
        <v>215</v>
      </c>
      <c r="E95" s="47" t="s">
        <v>213</v>
      </c>
    </row>
    <row r="96" spans="1:5" x14ac:dyDescent="0.25">
      <c r="B96" s="413" t="s">
        <v>216</v>
      </c>
      <c r="C96" s="49" t="s">
        <v>208</v>
      </c>
      <c r="D96" s="71" t="s">
        <v>217</v>
      </c>
      <c r="E96" s="49" t="s">
        <v>213</v>
      </c>
    </row>
    <row r="97" spans="1:6" x14ac:dyDescent="0.25">
      <c r="B97" s="413"/>
      <c r="C97" s="49" t="s">
        <v>211</v>
      </c>
      <c r="D97" s="71" t="s">
        <v>218</v>
      </c>
      <c r="E97" s="49" t="s">
        <v>213</v>
      </c>
    </row>
    <row r="98" spans="1:6" x14ac:dyDescent="0.25">
      <c r="B98" s="413"/>
      <c r="C98" s="49" t="s">
        <v>214</v>
      </c>
      <c r="D98" s="63" t="s">
        <v>219</v>
      </c>
      <c r="E98" s="49" t="s">
        <v>213</v>
      </c>
    </row>
    <row r="99" spans="1:6" x14ac:dyDescent="0.25">
      <c r="B99" s="432" t="s">
        <v>220</v>
      </c>
      <c r="C99" s="47" t="s">
        <v>208</v>
      </c>
      <c r="D99" s="47" t="s">
        <v>221</v>
      </c>
      <c r="E99" s="47" t="s">
        <v>213</v>
      </c>
    </row>
    <row r="100" spans="1:6" x14ac:dyDescent="0.25">
      <c r="B100" s="432"/>
      <c r="C100" s="47" t="s">
        <v>211</v>
      </c>
      <c r="D100" s="47" t="s">
        <v>222</v>
      </c>
      <c r="E100" s="47" t="s">
        <v>213</v>
      </c>
    </row>
    <row r="101" spans="1:6" x14ac:dyDescent="0.25">
      <c r="B101" s="432"/>
      <c r="C101" s="47" t="s">
        <v>214</v>
      </c>
      <c r="D101" s="47" t="s">
        <v>223</v>
      </c>
      <c r="E101" s="47" t="s">
        <v>213</v>
      </c>
    </row>
    <row r="106" spans="1:6" s="53" customFormat="1" x14ac:dyDescent="0.25">
      <c r="A106" s="66"/>
      <c r="B106" s="433" t="s">
        <v>224</v>
      </c>
      <c r="C106" s="433"/>
      <c r="D106" s="433"/>
      <c r="E106" s="433"/>
      <c r="F106" s="433"/>
    </row>
    <row r="107" spans="1:6" s="66" customFormat="1" ht="248.4" x14ac:dyDescent="0.3">
      <c r="B107" s="36" t="s">
        <v>225</v>
      </c>
      <c r="C107" s="36" t="s">
        <v>226</v>
      </c>
      <c r="D107" s="36" t="s">
        <v>227</v>
      </c>
      <c r="E107" s="36" t="s">
        <v>228</v>
      </c>
      <c r="F107" s="36" t="s">
        <v>229</v>
      </c>
    </row>
    <row r="108" spans="1:6" x14ac:dyDescent="0.25">
      <c r="B108" s="67" t="s">
        <v>230</v>
      </c>
      <c r="C108" s="72" t="s">
        <v>231</v>
      </c>
      <c r="D108" s="72" t="s">
        <v>231</v>
      </c>
      <c r="E108" s="72">
        <v>2</v>
      </c>
      <c r="F108" s="72">
        <v>2</v>
      </c>
    </row>
    <row r="109" spans="1:6" x14ac:dyDescent="0.25">
      <c r="B109" s="69" t="s">
        <v>230</v>
      </c>
      <c r="C109" s="73" t="s">
        <v>231</v>
      </c>
      <c r="D109" s="73" t="s">
        <v>232</v>
      </c>
      <c r="E109" s="73">
        <v>2</v>
      </c>
      <c r="F109" s="73">
        <v>1</v>
      </c>
    </row>
    <row r="110" spans="1:6" x14ac:dyDescent="0.25">
      <c r="B110" s="67" t="s">
        <v>230</v>
      </c>
      <c r="C110" s="72" t="s">
        <v>231</v>
      </c>
      <c r="D110" s="72" t="s">
        <v>233</v>
      </c>
      <c r="E110" s="72">
        <v>2</v>
      </c>
      <c r="F110" s="72">
        <v>0</v>
      </c>
    </row>
    <row r="111" spans="1:6" x14ac:dyDescent="0.25">
      <c r="B111" s="69" t="s">
        <v>230</v>
      </c>
      <c r="C111" s="73" t="s">
        <v>233</v>
      </c>
      <c r="D111" s="73" t="s">
        <v>231</v>
      </c>
      <c r="E111" s="73">
        <v>0</v>
      </c>
      <c r="F111" s="73">
        <v>2</v>
      </c>
    </row>
    <row r="112" spans="1:6" x14ac:dyDescent="0.25">
      <c r="B112" s="67" t="s">
        <v>192</v>
      </c>
      <c r="C112" s="72" t="s">
        <v>231</v>
      </c>
      <c r="D112" s="72" t="s">
        <v>231</v>
      </c>
      <c r="E112" s="72">
        <v>1</v>
      </c>
      <c r="F112" s="72">
        <v>1</v>
      </c>
    </row>
    <row r="113" spans="2:6" x14ac:dyDescent="0.25">
      <c r="B113" s="69" t="s">
        <v>192</v>
      </c>
      <c r="C113" s="73" t="s">
        <v>231</v>
      </c>
      <c r="D113" s="73" t="s">
        <v>232</v>
      </c>
      <c r="E113" s="73">
        <v>1</v>
      </c>
      <c r="F113" s="73">
        <v>0</v>
      </c>
    </row>
    <row r="114" spans="2:6" x14ac:dyDescent="0.25">
      <c r="B114" s="67" t="s">
        <v>192</v>
      </c>
      <c r="C114" s="72" t="s">
        <v>231</v>
      </c>
      <c r="D114" s="72" t="s">
        <v>233</v>
      </c>
      <c r="E114" s="72">
        <v>1</v>
      </c>
      <c r="F114" s="72">
        <v>0</v>
      </c>
    </row>
    <row r="115" spans="2:6" x14ac:dyDescent="0.25">
      <c r="B115" s="69" t="s">
        <v>192</v>
      </c>
      <c r="C115" s="73" t="s">
        <v>233</v>
      </c>
      <c r="D115" s="73" t="s">
        <v>231</v>
      </c>
      <c r="E115" s="73">
        <v>0</v>
      </c>
      <c r="F115" s="73">
        <v>1</v>
      </c>
    </row>
    <row r="137" spans="1:6" s="149" customFormat="1" ht="14.4" thickBot="1" x14ac:dyDescent="0.3">
      <c r="A137" s="147"/>
      <c r="B137" s="148"/>
    </row>
    <row r="138" spans="1:6" ht="14.4" thickTop="1" x14ac:dyDescent="0.25"/>
    <row r="139" spans="1:6" ht="21" x14ac:dyDescent="0.25">
      <c r="B139" s="431" t="s">
        <v>234</v>
      </c>
      <c r="C139" s="431"/>
      <c r="D139" s="431"/>
    </row>
    <row r="140" spans="1:6" ht="21" x14ac:dyDescent="0.25">
      <c r="B140" s="150"/>
      <c r="C140" s="150"/>
      <c r="D140" s="150"/>
    </row>
    <row r="142" spans="1:6" x14ac:dyDescent="0.25">
      <c r="B142" s="112" t="s">
        <v>235</v>
      </c>
      <c r="C142" s="112" t="s">
        <v>236</v>
      </c>
      <c r="D142" s="112" t="s">
        <v>237</v>
      </c>
      <c r="E142" s="409" t="s">
        <v>238</v>
      </c>
      <c r="F142" s="409"/>
    </row>
    <row r="143" spans="1:6" ht="71.25" customHeight="1" x14ac:dyDescent="0.25">
      <c r="B143" s="37" t="s">
        <v>239</v>
      </c>
      <c r="D143" s="37" t="s">
        <v>240</v>
      </c>
      <c r="E143" s="410" t="s">
        <v>241</v>
      </c>
      <c r="F143" s="410"/>
    </row>
    <row r="144" spans="1:6" ht="27.6" x14ac:dyDescent="0.25">
      <c r="B144" s="37" t="s">
        <v>242</v>
      </c>
      <c r="D144" s="37" t="s">
        <v>243</v>
      </c>
      <c r="E144" s="410" t="s">
        <v>244</v>
      </c>
      <c r="F144" s="410"/>
    </row>
    <row r="145" spans="2:6" ht="82.8" x14ac:dyDescent="0.25">
      <c r="B145" s="37" t="s">
        <v>245</v>
      </c>
      <c r="D145" s="37" t="s">
        <v>246</v>
      </c>
      <c r="E145" s="410" t="s">
        <v>247</v>
      </c>
      <c r="F145" s="410"/>
    </row>
    <row r="146" spans="2:6" ht="41.4" x14ac:dyDescent="0.25">
      <c r="B146" s="37" t="s">
        <v>248</v>
      </c>
      <c r="D146" s="37" t="s">
        <v>249</v>
      </c>
      <c r="E146" s="410" t="s">
        <v>250</v>
      </c>
      <c r="F146" s="410"/>
    </row>
    <row r="147" spans="2:6" ht="41.4" x14ac:dyDescent="0.25">
      <c r="B147" s="171" t="s">
        <v>251</v>
      </c>
      <c r="D147" s="37" t="s">
        <v>252</v>
      </c>
      <c r="E147" s="410" t="s">
        <v>253</v>
      </c>
      <c r="F147" s="410"/>
    </row>
    <row r="148" spans="2:6" ht="41.4" x14ac:dyDescent="0.25">
      <c r="B148" s="37" t="s">
        <v>254</v>
      </c>
      <c r="D148" s="411" t="s">
        <v>255</v>
      </c>
      <c r="E148" s="411"/>
      <c r="F148" s="411"/>
    </row>
    <row r="149" spans="2:6" ht="42" x14ac:dyDescent="0.25">
      <c r="B149" s="37" t="s">
        <v>256</v>
      </c>
      <c r="D149" s="411"/>
      <c r="E149" s="411"/>
      <c r="F149" s="411"/>
    </row>
    <row r="157" spans="2:6" x14ac:dyDescent="0.25">
      <c r="B157" s="430" t="s">
        <v>257</v>
      </c>
      <c r="C157" s="430"/>
      <c r="D157" s="430"/>
    </row>
    <row r="158" spans="2:6" s="54" customFormat="1" x14ac:dyDescent="0.3">
      <c r="B158" s="112" t="s">
        <v>258</v>
      </c>
      <c r="C158" s="146" t="s">
        <v>259</v>
      </c>
      <c r="D158" s="146" t="s">
        <v>260</v>
      </c>
    </row>
    <row r="159" spans="2:6" x14ac:dyDescent="0.25">
      <c r="B159" s="152" t="s">
        <v>261</v>
      </c>
      <c r="C159" s="48" t="s">
        <v>262</v>
      </c>
      <c r="D159" s="49" t="s">
        <v>263</v>
      </c>
    </row>
    <row r="160" spans="2:6" x14ac:dyDescent="0.25">
      <c r="B160" s="152" t="s">
        <v>264</v>
      </c>
      <c r="C160" s="49" t="s">
        <v>265</v>
      </c>
      <c r="D160" s="49" t="s">
        <v>266</v>
      </c>
    </row>
    <row r="161" spans="2:5" x14ac:dyDescent="0.25">
      <c r="B161" s="152" t="s">
        <v>267</v>
      </c>
      <c r="C161" s="49" t="s">
        <v>268</v>
      </c>
      <c r="D161" s="49" t="s">
        <v>269</v>
      </c>
    </row>
    <row r="162" spans="2:5" ht="69" x14ac:dyDescent="0.25">
      <c r="B162" s="152" t="s">
        <v>270</v>
      </c>
      <c r="C162" s="49" t="s">
        <v>271</v>
      </c>
      <c r="D162" s="49" t="s">
        <v>272</v>
      </c>
    </row>
    <row r="168" spans="2:5" x14ac:dyDescent="0.25">
      <c r="B168" s="430" t="s">
        <v>273</v>
      </c>
      <c r="C168" s="430"/>
      <c r="D168" s="430"/>
    </row>
    <row r="169" spans="2:5" x14ac:dyDescent="0.25">
      <c r="C169" s="146" t="s">
        <v>274</v>
      </c>
      <c r="D169" s="146" t="s">
        <v>5</v>
      </c>
    </row>
    <row r="170" spans="2:5" ht="41.4" x14ac:dyDescent="0.25">
      <c r="B170" s="157" t="s">
        <v>275</v>
      </c>
      <c r="C170" s="151" t="s">
        <v>276</v>
      </c>
      <c r="D170" s="154">
        <v>0.2</v>
      </c>
      <c r="E170" s="151" t="s">
        <v>277</v>
      </c>
    </row>
    <row r="171" spans="2:5" ht="41.4" x14ac:dyDescent="0.25">
      <c r="B171" s="155" t="s">
        <v>278</v>
      </c>
      <c r="C171" s="151" t="s">
        <v>279</v>
      </c>
      <c r="D171" s="154">
        <v>0.4</v>
      </c>
      <c r="E171" s="151" t="s">
        <v>280</v>
      </c>
    </row>
    <row r="172" spans="2:5" ht="41.4" x14ac:dyDescent="0.25">
      <c r="B172" s="169" t="s">
        <v>266</v>
      </c>
      <c r="C172" s="151" t="s">
        <v>281</v>
      </c>
      <c r="D172" s="154">
        <v>0.6</v>
      </c>
      <c r="E172" s="151" t="s">
        <v>282</v>
      </c>
    </row>
    <row r="173" spans="2:5" ht="55.2" x14ac:dyDescent="0.25">
      <c r="B173" s="170" t="s">
        <v>269</v>
      </c>
      <c r="C173" s="151" t="s">
        <v>283</v>
      </c>
      <c r="D173" s="154">
        <v>0.8</v>
      </c>
      <c r="E173" s="151" t="s">
        <v>284</v>
      </c>
    </row>
    <row r="174" spans="2:5" ht="41.4" x14ac:dyDescent="0.25">
      <c r="B174" s="156" t="s">
        <v>285</v>
      </c>
      <c r="C174" s="151" t="s">
        <v>286</v>
      </c>
      <c r="D174" s="154">
        <v>1</v>
      </c>
      <c r="E174" s="151" t="s">
        <v>287</v>
      </c>
    </row>
    <row r="179" spans="2:14" x14ac:dyDescent="0.25">
      <c r="F179" s="421" t="s">
        <v>288</v>
      </c>
      <c r="G179" s="422"/>
      <c r="H179" s="422"/>
      <c r="I179" s="422"/>
      <c r="J179" s="422"/>
      <c r="K179" s="422"/>
      <c r="L179" s="422"/>
      <c r="M179" s="422"/>
      <c r="N179" s="423"/>
    </row>
    <row r="180" spans="2:14" x14ac:dyDescent="0.25">
      <c r="B180" s="414" t="s">
        <v>289</v>
      </c>
      <c r="C180" s="414"/>
      <c r="D180" s="414"/>
    </row>
    <row r="181" spans="2:14" x14ac:dyDescent="0.25">
      <c r="B181" s="51" t="s">
        <v>46</v>
      </c>
      <c r="C181" s="146" t="s">
        <v>290</v>
      </c>
      <c r="D181" s="146" t="s">
        <v>291</v>
      </c>
      <c r="H181" s="426" t="s">
        <v>292</v>
      </c>
      <c r="I181" s="426"/>
      <c r="J181" s="426"/>
      <c r="K181" s="426"/>
      <c r="L181" s="426"/>
    </row>
    <row r="182" spans="2:14" ht="27.6" x14ac:dyDescent="0.25">
      <c r="B182" s="157" t="s">
        <v>293</v>
      </c>
      <c r="C182" s="49" t="s">
        <v>294</v>
      </c>
      <c r="D182" s="151" t="s">
        <v>295</v>
      </c>
      <c r="F182" s="424" t="s">
        <v>296</v>
      </c>
      <c r="G182" s="48" t="s">
        <v>297</v>
      </c>
      <c r="H182" s="159"/>
      <c r="I182" s="159"/>
      <c r="J182" s="159"/>
      <c r="K182" s="159"/>
      <c r="L182" s="158"/>
      <c r="N182" s="163" t="s">
        <v>298</v>
      </c>
    </row>
    <row r="183" spans="2:14" ht="69" x14ac:dyDescent="0.25">
      <c r="B183" s="155" t="s">
        <v>299</v>
      </c>
      <c r="C183" s="49" t="s">
        <v>300</v>
      </c>
      <c r="D183" s="151" t="s">
        <v>301</v>
      </c>
      <c r="E183" s="35" t="s">
        <v>10</v>
      </c>
      <c r="F183" s="425"/>
      <c r="G183" s="48" t="s">
        <v>302</v>
      </c>
      <c r="H183" s="160"/>
      <c r="I183" s="160"/>
      <c r="J183" s="159"/>
      <c r="K183" s="159"/>
      <c r="L183" s="158"/>
      <c r="N183" s="164" t="s">
        <v>303</v>
      </c>
    </row>
    <row r="184" spans="2:14" ht="55.2" x14ac:dyDescent="0.25">
      <c r="B184" s="169" t="s">
        <v>304</v>
      </c>
      <c r="C184" s="49" t="s">
        <v>305</v>
      </c>
      <c r="D184" s="151" t="s">
        <v>306</v>
      </c>
      <c r="E184" s="35" t="s">
        <v>307</v>
      </c>
      <c r="F184" s="425"/>
      <c r="G184" s="48" t="s">
        <v>308</v>
      </c>
      <c r="H184" s="160"/>
      <c r="I184" s="160"/>
      <c r="J184" s="160"/>
      <c r="K184" s="159"/>
      <c r="L184" s="158"/>
      <c r="N184" s="165" t="s">
        <v>192</v>
      </c>
    </row>
    <row r="185" spans="2:14" ht="69" x14ac:dyDescent="0.25">
      <c r="B185" s="170" t="s">
        <v>309</v>
      </c>
      <c r="C185" s="49" t="s">
        <v>310</v>
      </c>
      <c r="D185" s="151" t="s">
        <v>311</v>
      </c>
      <c r="E185" s="35" t="s">
        <v>3</v>
      </c>
      <c r="F185" s="425"/>
      <c r="G185" s="48" t="s">
        <v>312</v>
      </c>
      <c r="H185" s="161"/>
      <c r="I185" s="160"/>
      <c r="J185" s="160"/>
      <c r="K185" s="159"/>
      <c r="L185" s="158"/>
      <c r="N185" s="166" t="s">
        <v>313</v>
      </c>
    </row>
    <row r="186" spans="2:14" ht="41.4" x14ac:dyDescent="0.25">
      <c r="B186" s="156" t="s">
        <v>314</v>
      </c>
      <c r="C186" s="49" t="s">
        <v>315</v>
      </c>
      <c r="D186" s="151" t="s">
        <v>316</v>
      </c>
      <c r="F186" s="425"/>
      <c r="G186" s="48" t="s">
        <v>317</v>
      </c>
      <c r="H186" s="161"/>
      <c r="I186" s="162"/>
      <c r="J186" s="160"/>
      <c r="K186" s="159"/>
      <c r="L186" s="158"/>
    </row>
    <row r="187" spans="2:14" ht="27.6" x14ac:dyDescent="0.25">
      <c r="B187" s="43"/>
      <c r="C187" s="48" t="s">
        <v>295</v>
      </c>
      <c r="D187" s="52"/>
      <c r="F187" s="168"/>
      <c r="G187" s="172"/>
      <c r="H187" s="173"/>
      <c r="I187" s="174"/>
      <c r="J187" s="175"/>
      <c r="K187" s="176"/>
      <c r="L187" s="177"/>
    </row>
    <row r="188" spans="2:14" ht="69" x14ac:dyDescent="0.25">
      <c r="B188" s="43"/>
      <c r="C188" s="48" t="s">
        <v>301</v>
      </c>
      <c r="D188" s="52"/>
      <c r="F188" s="168"/>
      <c r="G188" s="172"/>
      <c r="H188" s="173"/>
      <c r="I188" s="174"/>
      <c r="J188" s="175"/>
      <c r="K188" s="176"/>
      <c r="L188" s="177"/>
    </row>
    <row r="189" spans="2:14" ht="55.2" x14ac:dyDescent="0.25">
      <c r="B189" s="43"/>
      <c r="C189" s="48" t="s">
        <v>306</v>
      </c>
      <c r="D189" s="52"/>
      <c r="F189" s="168"/>
      <c r="G189" s="172"/>
      <c r="H189" s="173"/>
      <c r="I189" s="174"/>
      <c r="J189" s="175"/>
      <c r="K189" s="176"/>
      <c r="L189" s="177"/>
    </row>
    <row r="190" spans="2:14" ht="69" x14ac:dyDescent="0.25">
      <c r="B190" s="43"/>
      <c r="C190" s="48" t="s">
        <v>311</v>
      </c>
      <c r="D190" s="52"/>
      <c r="F190" s="168"/>
      <c r="G190" s="172"/>
      <c r="H190" s="173"/>
      <c r="I190" s="174"/>
      <c r="J190" s="175"/>
      <c r="K190" s="176"/>
      <c r="L190" s="177"/>
    </row>
    <row r="191" spans="2:14" ht="41.4" x14ac:dyDescent="0.25">
      <c r="B191" s="43"/>
      <c r="C191" s="48" t="s">
        <v>316</v>
      </c>
      <c r="D191" s="52"/>
      <c r="F191" s="168"/>
      <c r="G191" s="172"/>
      <c r="H191" s="173"/>
      <c r="I191" s="174"/>
      <c r="J191" s="175"/>
      <c r="K191" s="176"/>
      <c r="L191" s="177"/>
    </row>
    <row r="192" spans="2:14" x14ac:dyDescent="0.25">
      <c r="B192" s="43"/>
      <c r="C192" s="54"/>
      <c r="D192" s="52"/>
      <c r="F192" s="168"/>
      <c r="G192" s="172"/>
      <c r="H192" s="173"/>
      <c r="I192" s="174"/>
      <c r="J192" s="175"/>
      <c r="K192" s="176"/>
      <c r="L192" s="177"/>
    </row>
    <row r="194" spans="2:6" x14ac:dyDescent="0.25">
      <c r="B194" s="421" t="s">
        <v>318</v>
      </c>
      <c r="C194" s="422"/>
      <c r="D194" s="422"/>
      <c r="E194" s="423"/>
      <c r="F194" s="167"/>
    </row>
    <row r="195" spans="2:6" x14ac:dyDescent="0.25">
      <c r="B195" s="415" t="s">
        <v>319</v>
      </c>
      <c r="C195" s="417"/>
      <c r="D195" s="146" t="s">
        <v>238</v>
      </c>
      <c r="E195" s="146" t="s">
        <v>320</v>
      </c>
    </row>
    <row r="196" spans="2:6" ht="41.4" x14ac:dyDescent="0.25">
      <c r="B196" s="413" t="s">
        <v>321</v>
      </c>
      <c r="C196" s="418" t="s">
        <v>322</v>
      </c>
      <c r="D196" s="152" t="s">
        <v>323</v>
      </c>
      <c r="E196" s="154">
        <v>0.25</v>
      </c>
    </row>
    <row r="197" spans="2:6" ht="55.2" x14ac:dyDescent="0.25">
      <c r="B197" s="413"/>
      <c r="C197" s="419"/>
      <c r="D197" s="152" t="s">
        <v>324</v>
      </c>
      <c r="E197" s="154">
        <v>0.15</v>
      </c>
    </row>
    <row r="198" spans="2:6" ht="55.2" x14ac:dyDescent="0.25">
      <c r="B198" s="413"/>
      <c r="C198" s="420"/>
      <c r="D198" s="152" t="s">
        <v>325</v>
      </c>
      <c r="E198" s="154">
        <v>0.1</v>
      </c>
    </row>
    <row r="199" spans="2:6" ht="82.8" x14ac:dyDescent="0.25">
      <c r="B199" s="413"/>
      <c r="C199" s="418" t="s">
        <v>326</v>
      </c>
      <c r="D199" s="152" t="s">
        <v>327</v>
      </c>
      <c r="E199" s="154">
        <v>0.25</v>
      </c>
      <c r="F199" s="35" t="s">
        <v>328</v>
      </c>
    </row>
    <row r="200" spans="2:6" ht="41.4" x14ac:dyDescent="0.25">
      <c r="B200" s="413"/>
      <c r="C200" s="420"/>
      <c r="D200" s="152" t="s">
        <v>329</v>
      </c>
      <c r="E200" s="154">
        <v>0.15</v>
      </c>
      <c r="F200" s="35" t="s">
        <v>330</v>
      </c>
    </row>
    <row r="201" spans="2:6" ht="82.8" x14ac:dyDescent="0.25">
      <c r="B201" s="413" t="s">
        <v>331</v>
      </c>
      <c r="C201" s="412" t="s">
        <v>332</v>
      </c>
      <c r="D201" s="152" t="s">
        <v>333</v>
      </c>
      <c r="E201" s="49" t="s">
        <v>334</v>
      </c>
    </row>
    <row r="202" spans="2:6" ht="82.8" x14ac:dyDescent="0.25">
      <c r="B202" s="413"/>
      <c r="C202" s="412"/>
      <c r="D202" s="152" t="s">
        <v>335</v>
      </c>
      <c r="E202" s="49" t="s">
        <v>334</v>
      </c>
    </row>
    <row r="203" spans="2:6" ht="41.4" x14ac:dyDescent="0.25">
      <c r="B203" s="413"/>
      <c r="C203" s="412" t="s">
        <v>336</v>
      </c>
      <c r="D203" s="152" t="s">
        <v>337</v>
      </c>
      <c r="E203" s="49" t="s">
        <v>334</v>
      </c>
    </row>
    <row r="204" spans="2:6" ht="41.4" x14ac:dyDescent="0.25">
      <c r="B204" s="413"/>
      <c r="C204" s="412"/>
      <c r="D204" s="152" t="s">
        <v>338</v>
      </c>
      <c r="E204" s="49" t="s">
        <v>334</v>
      </c>
    </row>
    <row r="205" spans="2:6" ht="41.4" x14ac:dyDescent="0.25">
      <c r="B205" s="413"/>
      <c r="C205" s="412" t="s">
        <v>339</v>
      </c>
      <c r="D205" s="152" t="s">
        <v>340</v>
      </c>
      <c r="E205" s="49" t="s">
        <v>334</v>
      </c>
    </row>
    <row r="206" spans="2:6" ht="27.6" x14ac:dyDescent="0.25">
      <c r="B206" s="413"/>
      <c r="C206" s="412"/>
      <c r="D206" s="152" t="s">
        <v>341</v>
      </c>
      <c r="E206" s="49" t="s">
        <v>334</v>
      </c>
    </row>
    <row r="210" spans="2:6" x14ac:dyDescent="0.25">
      <c r="B210" s="414" t="s">
        <v>342</v>
      </c>
      <c r="C210" s="414"/>
      <c r="D210" s="414"/>
      <c r="E210" s="414"/>
      <c r="F210" s="414"/>
    </row>
    <row r="211" spans="2:6" x14ac:dyDescent="0.25">
      <c r="B211" s="415" t="s">
        <v>343</v>
      </c>
      <c r="C211" s="416"/>
      <c r="D211" s="416"/>
      <c r="E211" s="417"/>
      <c r="F211" s="146" t="s">
        <v>320</v>
      </c>
    </row>
    <row r="212" spans="2:6" x14ac:dyDescent="0.25">
      <c r="B212" s="413" t="s">
        <v>344</v>
      </c>
      <c r="C212" s="412" t="s">
        <v>322</v>
      </c>
      <c r="D212" s="49" t="s">
        <v>345</v>
      </c>
      <c r="E212" s="49" t="s">
        <v>346</v>
      </c>
      <c r="F212" s="154">
        <v>0.25</v>
      </c>
    </row>
    <row r="213" spans="2:6" x14ac:dyDescent="0.25">
      <c r="B213" s="413"/>
      <c r="C213" s="412"/>
      <c r="D213" s="49" t="s">
        <v>347</v>
      </c>
      <c r="E213" s="49"/>
      <c r="F213" s="49"/>
    </row>
    <row r="214" spans="2:6" x14ac:dyDescent="0.25">
      <c r="B214" s="413"/>
      <c r="C214" s="412"/>
      <c r="D214" s="49" t="s">
        <v>348</v>
      </c>
      <c r="E214" s="49"/>
      <c r="F214" s="49"/>
    </row>
    <row r="215" spans="2:6" x14ac:dyDescent="0.25">
      <c r="B215" s="413"/>
      <c r="C215" s="412" t="s">
        <v>349</v>
      </c>
      <c r="D215" s="49" t="s">
        <v>350</v>
      </c>
      <c r="E215" s="49"/>
      <c r="F215" s="49"/>
    </row>
    <row r="216" spans="2:6" x14ac:dyDescent="0.25">
      <c r="B216" s="413"/>
      <c r="C216" s="412"/>
      <c r="D216" s="49" t="s">
        <v>351</v>
      </c>
      <c r="E216" s="49" t="s">
        <v>346</v>
      </c>
      <c r="F216" s="154">
        <v>0.15</v>
      </c>
    </row>
    <row r="217" spans="2:6" x14ac:dyDescent="0.25">
      <c r="B217" s="413"/>
      <c r="C217" s="412" t="s">
        <v>332</v>
      </c>
      <c r="D217" s="49" t="s">
        <v>352</v>
      </c>
      <c r="E217" s="49" t="s">
        <v>346</v>
      </c>
      <c r="F217" s="49" t="s">
        <v>334</v>
      </c>
    </row>
    <row r="218" spans="2:6" x14ac:dyDescent="0.25">
      <c r="B218" s="413"/>
      <c r="C218" s="412"/>
      <c r="D218" s="49" t="s">
        <v>353</v>
      </c>
      <c r="E218" s="49"/>
      <c r="F218" s="49" t="s">
        <v>334</v>
      </c>
    </row>
    <row r="219" spans="2:6" x14ac:dyDescent="0.25">
      <c r="B219" s="413"/>
      <c r="C219" s="412" t="s">
        <v>336</v>
      </c>
      <c r="D219" s="49" t="s">
        <v>354</v>
      </c>
      <c r="E219" s="49" t="s">
        <v>346</v>
      </c>
      <c r="F219" s="49" t="s">
        <v>334</v>
      </c>
    </row>
    <row r="220" spans="2:6" x14ac:dyDescent="0.25">
      <c r="B220" s="413"/>
      <c r="C220" s="412"/>
      <c r="D220" s="49" t="s">
        <v>355</v>
      </c>
      <c r="E220" s="49"/>
      <c r="F220" s="49" t="s">
        <v>334</v>
      </c>
    </row>
    <row r="221" spans="2:6" x14ac:dyDescent="0.25">
      <c r="B221" s="413"/>
      <c r="C221" s="412" t="s">
        <v>339</v>
      </c>
      <c r="D221" s="49" t="s">
        <v>356</v>
      </c>
      <c r="E221" s="49" t="s">
        <v>346</v>
      </c>
      <c r="F221" s="49" t="s">
        <v>334</v>
      </c>
    </row>
    <row r="222" spans="2:6" x14ac:dyDescent="0.25">
      <c r="B222" s="413"/>
      <c r="C222" s="412"/>
      <c r="D222" s="49" t="s">
        <v>357</v>
      </c>
      <c r="E222" s="73"/>
      <c r="F222" s="49" t="s">
        <v>334</v>
      </c>
    </row>
    <row r="223" spans="2:6" x14ac:dyDescent="0.25">
      <c r="B223" s="406" t="s">
        <v>358</v>
      </c>
      <c r="C223" s="407"/>
      <c r="D223" s="407"/>
      <c r="E223" s="408"/>
      <c r="F223" s="153">
        <v>0.4</v>
      </c>
    </row>
    <row r="227" spans="3:4" x14ac:dyDescent="0.25">
      <c r="C227" s="35" t="s">
        <v>359</v>
      </c>
    </row>
    <row r="228" spans="3:4" x14ac:dyDescent="0.25">
      <c r="C228" s="35" t="s">
        <v>360</v>
      </c>
    </row>
    <row r="229" spans="3:4" x14ac:dyDescent="0.25">
      <c r="C229" s="35" t="s">
        <v>361</v>
      </c>
    </row>
    <row r="230" spans="3:4" x14ac:dyDescent="0.25">
      <c r="C230" s="35" t="s">
        <v>362</v>
      </c>
    </row>
    <row r="231" spans="3:4" x14ac:dyDescent="0.25">
      <c r="C231" s="35" t="s">
        <v>363</v>
      </c>
    </row>
    <row r="232" spans="3:4" x14ac:dyDescent="0.25">
      <c r="C232" s="35" t="s">
        <v>364</v>
      </c>
    </row>
    <row r="233" spans="3:4" x14ac:dyDescent="0.25">
      <c r="C233" s="35" t="s">
        <v>365</v>
      </c>
    </row>
    <row r="234" spans="3:4" x14ac:dyDescent="0.25">
      <c r="C234" s="35" t="s">
        <v>366</v>
      </c>
    </row>
    <row r="237" spans="3:4" x14ac:dyDescent="0.25">
      <c r="C237" s="35" t="s">
        <v>367</v>
      </c>
      <c r="D237" s="2">
        <v>1</v>
      </c>
    </row>
    <row r="238" spans="3:4" x14ac:dyDescent="0.25">
      <c r="C238" s="35" t="s">
        <v>368</v>
      </c>
      <c r="D238" s="2">
        <v>2</v>
      </c>
    </row>
    <row r="239" spans="3:4" x14ac:dyDescent="0.25">
      <c r="C239" s="35" t="s">
        <v>369</v>
      </c>
      <c r="D239" s="2">
        <v>3</v>
      </c>
    </row>
    <row r="240" spans="3:4" x14ac:dyDescent="0.25">
      <c r="C240" s="35" t="s">
        <v>370</v>
      </c>
      <c r="D240" s="2">
        <v>4</v>
      </c>
    </row>
    <row r="241" spans="3:4" x14ac:dyDescent="0.25">
      <c r="C241" s="35" t="s">
        <v>371</v>
      </c>
      <c r="D241" s="2">
        <v>5</v>
      </c>
    </row>
    <row r="242" spans="3:4" x14ac:dyDescent="0.25">
      <c r="C242" s="35" t="s">
        <v>372</v>
      </c>
    </row>
    <row r="243" spans="3:4" x14ac:dyDescent="0.25">
      <c r="C243" s="35" t="s">
        <v>373</v>
      </c>
    </row>
    <row r="244" spans="3:4" x14ac:dyDescent="0.25">
      <c r="C244" s="35" t="s">
        <v>374</v>
      </c>
    </row>
    <row r="245" spans="3:4" x14ac:dyDescent="0.25">
      <c r="C245" s="35" t="s">
        <v>375</v>
      </c>
    </row>
    <row r="246" spans="3:4" x14ac:dyDescent="0.25">
      <c r="C246" s="35" t="s">
        <v>376</v>
      </c>
    </row>
    <row r="247" spans="3:4" x14ac:dyDescent="0.25">
      <c r="C247" s="35" t="s">
        <v>377</v>
      </c>
    </row>
    <row r="248" spans="3:4" x14ac:dyDescent="0.25">
      <c r="C248" s="35" t="s">
        <v>378</v>
      </c>
    </row>
    <row r="249" spans="3:4" x14ac:dyDescent="0.25">
      <c r="C249" s="35" t="s">
        <v>379</v>
      </c>
    </row>
    <row r="250" spans="3:4" x14ac:dyDescent="0.25">
      <c r="C250" s="35" t="s">
        <v>380</v>
      </c>
    </row>
    <row r="251" spans="3:4" x14ac:dyDescent="0.25">
      <c r="C251" s="35" t="s">
        <v>381</v>
      </c>
    </row>
    <row r="252" spans="3:4" x14ac:dyDescent="0.25">
      <c r="C252" s="35" t="s">
        <v>382</v>
      </c>
    </row>
    <row r="253" spans="3:4" x14ac:dyDescent="0.25">
      <c r="C253" s="35" t="s">
        <v>383</v>
      </c>
    </row>
    <row r="254" spans="3:4" x14ac:dyDescent="0.25">
      <c r="C254" s="35" t="s">
        <v>384</v>
      </c>
    </row>
    <row r="255" spans="3:4" x14ac:dyDescent="0.25">
      <c r="C255" s="35" t="s">
        <v>385</v>
      </c>
    </row>
    <row r="256" spans="3:4" x14ac:dyDescent="0.25">
      <c r="C256" s="35" t="s">
        <v>386</v>
      </c>
    </row>
    <row r="257" spans="3:3" x14ac:dyDescent="0.25">
      <c r="C257" s="35" t="s">
        <v>387</v>
      </c>
    </row>
    <row r="258" spans="3:3" x14ac:dyDescent="0.25">
      <c r="C258" s="35" t="s">
        <v>388</v>
      </c>
    </row>
  </sheetData>
  <mergeCells count="53">
    <mergeCell ref="B2:C2"/>
    <mergeCell ref="B16:E16"/>
    <mergeCell ref="B38:E38"/>
    <mergeCell ref="D39:E39"/>
    <mergeCell ref="B40:B41"/>
    <mergeCell ref="A27:D27"/>
    <mergeCell ref="B157:D157"/>
    <mergeCell ref="B168:D168"/>
    <mergeCell ref="B180:D180"/>
    <mergeCell ref="B139:D139"/>
    <mergeCell ref="B62:B63"/>
    <mergeCell ref="B96:B98"/>
    <mergeCell ref="B99:B101"/>
    <mergeCell ref="B106:F106"/>
    <mergeCell ref="B64:B65"/>
    <mergeCell ref="B66:B68"/>
    <mergeCell ref="B73:C73"/>
    <mergeCell ref="B82:C82"/>
    <mergeCell ref="B91:E91"/>
    <mergeCell ref="B93:B95"/>
    <mergeCell ref="B51:D51"/>
    <mergeCell ref="B53:B54"/>
    <mergeCell ref="B55:B56"/>
    <mergeCell ref="B57:B58"/>
    <mergeCell ref="B59:B61"/>
    <mergeCell ref="B194:E194"/>
    <mergeCell ref="F182:F186"/>
    <mergeCell ref="B195:C195"/>
    <mergeCell ref="H181:L181"/>
    <mergeCell ref="F179:N179"/>
    <mergeCell ref="C201:C202"/>
    <mergeCell ref="B201:B206"/>
    <mergeCell ref="C203:C204"/>
    <mergeCell ref="C205:C206"/>
    <mergeCell ref="C196:C198"/>
    <mergeCell ref="B196:B200"/>
    <mergeCell ref="C199:C200"/>
    <mergeCell ref="B223:E223"/>
    <mergeCell ref="E142:F142"/>
    <mergeCell ref="E143:F143"/>
    <mergeCell ref="E144:F144"/>
    <mergeCell ref="E145:F145"/>
    <mergeCell ref="E147:F147"/>
    <mergeCell ref="E146:F146"/>
    <mergeCell ref="D148:F149"/>
    <mergeCell ref="C217:C218"/>
    <mergeCell ref="C219:C220"/>
    <mergeCell ref="C221:C222"/>
    <mergeCell ref="B212:B222"/>
    <mergeCell ref="B210:F210"/>
    <mergeCell ref="B211:E211"/>
    <mergeCell ref="C212:C214"/>
    <mergeCell ref="C215:C216"/>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0">
    <tabColor rgb="FFD5C93D"/>
  </sheetPr>
  <dimension ref="A1"/>
  <sheetViews>
    <sheetView workbookViewId="0">
      <selection activeCell="E55" sqref="E55"/>
    </sheetView>
  </sheetViews>
  <sheetFormatPr baseColWidth="10" defaultColWidth="11.44140625" defaultRowHeight="14.4" x14ac:dyDescent="0.3"/>
  <sheetData/>
  <sheetProtection sheet="1" objects="1" scenarios="1"/>
  <pageMargins left="0.7" right="0.7" top="0.75" bottom="0.75" header="0.3" footer="0.3"/>
  <drawing r:id="rId1"/>
  <legacyDrawing r:id="rId2"/>
  <controls>
    <mc:AlternateContent xmlns:mc="http://schemas.openxmlformats.org/markup-compatibility/2006">
      <mc:Choice Requires="x14">
        <control shapeId="12290" r:id="rId3" name="TextBox1">
          <controlPr defaultSize="0" autoLine="0" r:id="rId4">
            <anchor moveWithCells="1">
              <from>
                <xdr:col>6</xdr:col>
                <xdr:colOff>457200</xdr:colOff>
                <xdr:row>1</xdr:row>
                <xdr:rowOff>114300</xdr:rowOff>
              </from>
              <to>
                <xdr:col>14</xdr:col>
                <xdr:colOff>83820</xdr:colOff>
                <xdr:row>17</xdr:row>
                <xdr:rowOff>45720</xdr:rowOff>
              </to>
            </anchor>
          </controlPr>
        </control>
      </mc:Choice>
      <mc:Fallback>
        <control shapeId="12290" r:id="rId3" name="TextBox1"/>
      </mc:Fallback>
    </mc:AlternateContent>
    <mc:AlternateContent xmlns:mc="http://schemas.openxmlformats.org/markup-compatibility/2006">
      <mc:Choice Requires="x14">
        <control shapeId="12291" r:id="rId5" name="CommandButton2">
          <controlPr defaultSize="0" autoLine="0" r:id="rId6">
            <anchor moveWithCells="1">
              <from>
                <xdr:col>3</xdr:col>
                <xdr:colOff>678180</xdr:colOff>
                <xdr:row>10</xdr:row>
                <xdr:rowOff>175260</xdr:rowOff>
              </from>
              <to>
                <xdr:col>5</xdr:col>
                <xdr:colOff>312420</xdr:colOff>
                <xdr:row>13</xdr:row>
                <xdr:rowOff>106680</xdr:rowOff>
              </to>
            </anchor>
          </controlPr>
        </control>
      </mc:Choice>
      <mc:Fallback>
        <control shapeId="12291" r:id="rId5" name="CommandButton2"/>
      </mc:Fallback>
    </mc:AlternateContent>
  </control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3">
    <tabColor rgb="FF0F3D38"/>
  </sheetPr>
  <dimension ref="A1:Q66"/>
  <sheetViews>
    <sheetView showGridLines="0" zoomScale="70" zoomScaleNormal="70" workbookViewId="0">
      <pane ySplit="8" topLeftCell="A13" activePane="bottomLeft" state="frozen"/>
      <selection pane="bottomLeft"/>
    </sheetView>
  </sheetViews>
  <sheetFormatPr baseColWidth="10" defaultColWidth="11.44140625" defaultRowHeight="13.8" x14ac:dyDescent="0.25"/>
  <cols>
    <col min="1" max="1" width="8.88671875" style="2" customWidth="1"/>
    <col min="2" max="2" width="76.33203125" style="2" customWidth="1"/>
    <col min="3" max="3" width="11.44140625" style="2"/>
    <col min="4" max="5" width="18.6640625" style="2" customWidth="1"/>
    <col min="6" max="13" width="15.6640625" style="2" customWidth="1"/>
    <col min="14" max="14" width="11.44140625" style="2"/>
    <col min="15" max="15" width="19.109375" style="2" customWidth="1"/>
    <col min="16" max="16" width="32.6640625" style="204" customWidth="1"/>
    <col min="17" max="17" width="3" style="2" customWidth="1"/>
    <col min="18" max="16384" width="11.44140625" style="2"/>
  </cols>
  <sheetData>
    <row r="1" spans="1:17" ht="22.95" customHeight="1" x14ac:dyDescent="0.25">
      <c r="A1" s="35"/>
      <c r="B1" s="449"/>
      <c r="C1" s="381" t="s">
        <v>24</v>
      </c>
      <c r="D1" s="382"/>
      <c r="E1" s="382"/>
      <c r="F1" s="382"/>
      <c r="G1" s="382"/>
      <c r="H1" s="382"/>
      <c r="I1" s="382"/>
      <c r="J1" s="382"/>
      <c r="K1" s="382"/>
      <c r="L1" s="382"/>
      <c r="M1" s="382"/>
      <c r="N1" s="382"/>
      <c r="O1" s="383"/>
      <c r="P1" s="281" t="s">
        <v>25</v>
      </c>
      <c r="Q1" s="35"/>
    </row>
    <row r="2" spans="1:17" ht="21.6" customHeight="1" x14ac:dyDescent="0.25">
      <c r="A2" s="35"/>
      <c r="B2" s="450"/>
      <c r="C2" s="381" t="s">
        <v>26</v>
      </c>
      <c r="D2" s="382"/>
      <c r="E2" s="382"/>
      <c r="F2" s="382"/>
      <c r="G2" s="382"/>
      <c r="H2" s="382"/>
      <c r="I2" s="382"/>
      <c r="J2" s="382"/>
      <c r="K2" s="382"/>
      <c r="L2" s="382"/>
      <c r="M2" s="382"/>
      <c r="N2" s="382"/>
      <c r="O2" s="383"/>
      <c r="P2" s="281" t="s">
        <v>682</v>
      </c>
      <c r="Q2" s="35"/>
    </row>
    <row r="3" spans="1:17" ht="15" customHeight="1" x14ac:dyDescent="0.25">
      <c r="A3" s="35"/>
      <c r="B3" s="450"/>
      <c r="C3" s="384" t="s">
        <v>27</v>
      </c>
      <c r="D3" s="385"/>
      <c r="E3" s="385"/>
      <c r="F3" s="385"/>
      <c r="G3" s="385"/>
      <c r="H3" s="385"/>
      <c r="I3" s="385"/>
      <c r="J3" s="385"/>
      <c r="K3" s="385"/>
      <c r="L3" s="385"/>
      <c r="M3" s="385"/>
      <c r="N3" s="385"/>
      <c r="O3" s="386"/>
      <c r="P3" s="281" t="s">
        <v>683</v>
      </c>
      <c r="Q3" s="35"/>
    </row>
    <row r="4" spans="1:17" ht="15" customHeight="1" x14ac:dyDescent="0.25">
      <c r="A4" s="35"/>
      <c r="B4" s="451"/>
      <c r="C4" s="387"/>
      <c r="D4" s="388"/>
      <c r="E4" s="388"/>
      <c r="F4" s="388"/>
      <c r="G4" s="388"/>
      <c r="H4" s="388"/>
      <c r="I4" s="388"/>
      <c r="J4" s="388"/>
      <c r="K4" s="388"/>
      <c r="L4" s="388"/>
      <c r="M4" s="388"/>
      <c r="N4" s="388"/>
      <c r="O4" s="389"/>
      <c r="P4" s="281" t="s">
        <v>389</v>
      </c>
      <c r="Q4" s="35"/>
    </row>
    <row r="5" spans="1:17" ht="14.4" thickBot="1" x14ac:dyDescent="0.3">
      <c r="A5" s="35"/>
      <c r="B5" s="35"/>
      <c r="C5" s="35"/>
      <c r="D5" s="35"/>
      <c r="E5" s="35"/>
      <c r="F5" s="35"/>
      <c r="G5" s="35"/>
      <c r="H5" s="35"/>
      <c r="I5" s="35"/>
      <c r="J5" s="35"/>
      <c r="K5" s="35"/>
      <c r="L5" s="35"/>
      <c r="M5" s="35"/>
      <c r="N5" s="35"/>
      <c r="O5" s="35"/>
      <c r="P5" s="74"/>
      <c r="Q5" s="35"/>
    </row>
    <row r="6" spans="1:17" ht="15.75" customHeight="1" x14ac:dyDescent="0.25">
      <c r="A6" s="35"/>
      <c r="B6" s="444" t="s">
        <v>390</v>
      </c>
      <c r="C6" s="445"/>
      <c r="D6" s="456" t="s">
        <v>645</v>
      </c>
      <c r="E6" s="456" t="s">
        <v>646</v>
      </c>
      <c r="F6" s="448" t="s">
        <v>391</v>
      </c>
      <c r="G6" s="448"/>
      <c r="H6" s="448"/>
      <c r="I6" s="448"/>
      <c r="J6" s="448"/>
      <c r="K6" s="448"/>
      <c r="L6" s="448"/>
      <c r="M6" s="448"/>
      <c r="N6" s="452" t="s">
        <v>392</v>
      </c>
      <c r="O6" s="454" t="s">
        <v>393</v>
      </c>
      <c r="P6" s="441" t="s">
        <v>104</v>
      </c>
      <c r="Q6" s="35"/>
    </row>
    <row r="7" spans="1:17" ht="26.4" x14ac:dyDescent="0.25">
      <c r="A7" s="304" t="s">
        <v>39</v>
      </c>
      <c r="B7" s="446"/>
      <c r="C7" s="447"/>
      <c r="D7" s="457"/>
      <c r="E7" s="457"/>
      <c r="F7" s="100" t="s">
        <v>378</v>
      </c>
      <c r="G7" s="100" t="s">
        <v>375</v>
      </c>
      <c r="H7" s="100" t="s">
        <v>373</v>
      </c>
      <c r="I7" s="100" t="s">
        <v>387</v>
      </c>
      <c r="J7" s="100" t="s">
        <v>369</v>
      </c>
      <c r="K7" s="100" t="s">
        <v>386</v>
      </c>
      <c r="L7" s="100" t="s">
        <v>371</v>
      </c>
      <c r="M7" s="100" t="s">
        <v>368</v>
      </c>
      <c r="N7" s="453"/>
      <c r="O7" s="455"/>
      <c r="P7" s="442"/>
      <c r="Q7" s="35"/>
    </row>
    <row r="8" spans="1:17" ht="14.25" customHeight="1" thickBot="1" x14ac:dyDescent="0.3">
      <c r="A8" s="35"/>
      <c r="B8" s="139" t="s">
        <v>394</v>
      </c>
      <c r="C8" s="140" t="s">
        <v>395</v>
      </c>
      <c r="D8" s="140"/>
      <c r="E8" s="140"/>
      <c r="F8" s="141">
        <v>0.15</v>
      </c>
      <c r="G8" s="141">
        <v>0.1</v>
      </c>
      <c r="H8" s="141">
        <v>0.15</v>
      </c>
      <c r="I8" s="141">
        <v>0.1</v>
      </c>
      <c r="J8" s="141">
        <v>0.1</v>
      </c>
      <c r="K8" s="141">
        <v>0.1</v>
      </c>
      <c r="L8" s="141">
        <v>0.12</v>
      </c>
      <c r="M8" s="141">
        <v>0.18</v>
      </c>
      <c r="N8" s="142">
        <f t="shared" ref="N8:N23" si="0">SUM(F8:M8)</f>
        <v>1</v>
      </c>
      <c r="O8" s="143">
        <f>+N8</f>
        <v>1</v>
      </c>
      <c r="P8" s="443"/>
      <c r="Q8" s="35"/>
    </row>
    <row r="9" spans="1:17" ht="31.95" hidden="1" customHeight="1" x14ac:dyDescent="0.25">
      <c r="A9" s="35"/>
      <c r="B9" s="134" t="s">
        <v>396</v>
      </c>
      <c r="C9" s="135">
        <v>0</v>
      </c>
      <c r="D9" s="135" t="s">
        <v>647</v>
      </c>
      <c r="E9" s="135" t="s">
        <v>648</v>
      </c>
      <c r="F9" s="136"/>
      <c r="G9" s="136"/>
      <c r="H9" s="136"/>
      <c r="I9" s="136"/>
      <c r="J9" s="136"/>
      <c r="K9" s="136"/>
      <c r="L9" s="136"/>
      <c r="M9" s="136"/>
      <c r="N9" s="137"/>
      <c r="O9" s="117"/>
      <c r="P9" s="138"/>
      <c r="Q9" s="35"/>
    </row>
    <row r="10" spans="1:17" ht="31.95" hidden="1" customHeight="1" x14ac:dyDescent="0.25">
      <c r="A10" s="35"/>
      <c r="B10" s="134" t="s">
        <v>397</v>
      </c>
      <c r="C10" s="114">
        <v>0</v>
      </c>
      <c r="D10" s="135" t="s">
        <v>647</v>
      </c>
      <c r="E10" s="135" t="s">
        <v>648</v>
      </c>
      <c r="F10" s="136"/>
      <c r="G10" s="136"/>
      <c r="H10" s="136"/>
      <c r="I10" s="136"/>
      <c r="J10" s="136"/>
      <c r="K10" s="136"/>
      <c r="L10" s="136"/>
      <c r="M10" s="136"/>
      <c r="N10" s="137"/>
      <c r="O10" s="117"/>
      <c r="P10" s="138"/>
      <c r="Q10" s="35"/>
    </row>
    <row r="11" spans="1:17" ht="31.95" hidden="1" customHeight="1" x14ac:dyDescent="0.25">
      <c r="A11" s="35"/>
      <c r="B11" s="134" t="s">
        <v>398</v>
      </c>
      <c r="C11" s="114">
        <v>0</v>
      </c>
      <c r="D11" s="135" t="s">
        <v>647</v>
      </c>
      <c r="E11" s="135" t="s">
        <v>648</v>
      </c>
      <c r="F11" s="136"/>
      <c r="G11" s="136"/>
      <c r="H11" s="136"/>
      <c r="I11" s="136"/>
      <c r="J11" s="136"/>
      <c r="K11" s="136"/>
      <c r="L11" s="136"/>
      <c r="M11" s="136"/>
      <c r="N11" s="137"/>
      <c r="O11" s="117"/>
      <c r="P11" s="138"/>
      <c r="Q11" s="35"/>
    </row>
    <row r="12" spans="1:17" ht="39.6" hidden="1" x14ac:dyDescent="0.25">
      <c r="A12" s="35"/>
      <c r="B12" s="134" t="s">
        <v>399</v>
      </c>
      <c r="C12" s="114">
        <v>0</v>
      </c>
      <c r="D12" s="135" t="s">
        <v>647</v>
      </c>
      <c r="E12" s="135" t="s">
        <v>648</v>
      </c>
      <c r="F12" s="136"/>
      <c r="G12" s="136"/>
      <c r="H12" s="136"/>
      <c r="I12" s="136"/>
      <c r="J12" s="136"/>
      <c r="K12" s="136"/>
      <c r="L12" s="136"/>
      <c r="M12" s="136"/>
      <c r="N12" s="137"/>
      <c r="O12" s="117"/>
      <c r="P12" s="138"/>
      <c r="Q12" s="35"/>
    </row>
    <row r="13" spans="1:17" ht="40.200000000000003" customHeight="1" x14ac:dyDescent="0.25">
      <c r="A13" s="35"/>
      <c r="B13" s="134" t="s">
        <v>400</v>
      </c>
      <c r="C13" s="114">
        <v>1</v>
      </c>
      <c r="D13" s="135" t="s">
        <v>647</v>
      </c>
      <c r="E13" s="135" t="s">
        <v>648</v>
      </c>
      <c r="F13" s="136">
        <v>5</v>
      </c>
      <c r="G13" s="136">
        <v>5</v>
      </c>
      <c r="H13" s="136">
        <v>5</v>
      </c>
      <c r="I13" s="136">
        <v>5</v>
      </c>
      <c r="J13" s="136">
        <v>5</v>
      </c>
      <c r="K13" s="136">
        <v>5</v>
      </c>
      <c r="L13" s="136">
        <v>1</v>
      </c>
      <c r="M13" s="136">
        <v>5</v>
      </c>
      <c r="N13" s="137">
        <f t="shared" si="0"/>
        <v>36</v>
      </c>
      <c r="O13" s="117">
        <f t="shared" ref="O13:O23" si="1">+SUMPRODUCT(F$8:M$8,F13:M13)/5</f>
        <v>0.90399999999999991</v>
      </c>
      <c r="P13" s="138" t="str">
        <f t="shared" ref="P13:P27" si="2">IF(O13&lt;=0.6,"BAJO IMPACTO",IF(O13&lt;=0.8,"MEDIO IMPACTO RECOMENDABLE EVALUARLO EN EL RIESGO",IF(O13&lt;=1,"ALTO IMPACTO OBLIGATORIO ARTICULARLA A UNO DE LOS RIESGOS")))</f>
        <v>ALTO IMPACTO OBLIGATORIO ARTICULARLA A UNO DE LOS RIESGOS</v>
      </c>
      <c r="Q13" s="35"/>
    </row>
    <row r="14" spans="1:17" ht="40.200000000000003" customHeight="1" x14ac:dyDescent="0.25">
      <c r="A14" s="35"/>
      <c r="B14" s="134" t="s">
        <v>401</v>
      </c>
      <c r="C14" s="114">
        <v>1</v>
      </c>
      <c r="D14" s="135" t="s">
        <v>647</v>
      </c>
      <c r="E14" s="135" t="s">
        <v>648</v>
      </c>
      <c r="F14" s="136">
        <v>4</v>
      </c>
      <c r="G14" s="136">
        <v>3</v>
      </c>
      <c r="H14" s="136">
        <v>4</v>
      </c>
      <c r="I14" s="136">
        <v>1</v>
      </c>
      <c r="J14" s="136">
        <v>3</v>
      </c>
      <c r="K14" s="136">
        <v>1</v>
      </c>
      <c r="L14" s="136">
        <v>2</v>
      </c>
      <c r="M14" s="136">
        <v>3</v>
      </c>
      <c r="N14" s="137">
        <f t="shared" si="0"/>
        <v>21</v>
      </c>
      <c r="O14" s="117">
        <f t="shared" si="1"/>
        <v>0.55600000000000005</v>
      </c>
      <c r="P14" s="138" t="str">
        <f t="shared" si="2"/>
        <v>BAJO IMPACTO</v>
      </c>
      <c r="Q14" s="35"/>
    </row>
    <row r="15" spans="1:17" ht="39.6" hidden="1" x14ac:dyDescent="0.25">
      <c r="A15" s="35"/>
      <c r="B15" s="134" t="s">
        <v>402</v>
      </c>
      <c r="C15" s="114">
        <v>0</v>
      </c>
      <c r="D15" s="135"/>
      <c r="E15" s="135"/>
      <c r="F15" s="136">
        <v>2</v>
      </c>
      <c r="G15" s="136">
        <v>3</v>
      </c>
      <c r="H15" s="136">
        <v>3</v>
      </c>
      <c r="I15" s="136">
        <v>3</v>
      </c>
      <c r="J15" s="136">
        <v>3</v>
      </c>
      <c r="K15" s="136">
        <v>3</v>
      </c>
      <c r="L15" s="136">
        <v>5</v>
      </c>
      <c r="M15" s="136">
        <v>5</v>
      </c>
      <c r="N15" s="137">
        <f t="shared" si="0"/>
        <v>27</v>
      </c>
      <c r="O15" s="117">
        <f t="shared" si="1"/>
        <v>0.69000000000000006</v>
      </c>
      <c r="P15" s="138" t="str">
        <f t="shared" si="2"/>
        <v>MEDIO IMPACTO RECOMENDABLE EVALUARLO EN EL RIESGO</v>
      </c>
      <c r="Q15" s="35"/>
    </row>
    <row r="16" spans="1:17" ht="41.25" hidden="1" customHeight="1" x14ac:dyDescent="0.25">
      <c r="A16" s="35"/>
      <c r="B16" s="134" t="s">
        <v>403</v>
      </c>
      <c r="C16" s="114">
        <v>0</v>
      </c>
      <c r="D16" s="135" t="s">
        <v>647</v>
      </c>
      <c r="E16" s="135" t="s">
        <v>648</v>
      </c>
      <c r="F16" s="136"/>
      <c r="G16" s="136"/>
      <c r="H16" s="136"/>
      <c r="I16" s="136"/>
      <c r="J16" s="136"/>
      <c r="K16" s="136"/>
      <c r="L16" s="136"/>
      <c r="M16" s="136"/>
      <c r="N16" s="137"/>
      <c r="O16" s="117"/>
      <c r="P16" s="138"/>
      <c r="Q16" s="35"/>
    </row>
    <row r="17" spans="1:17" ht="51.75" hidden="1" customHeight="1" x14ac:dyDescent="0.25">
      <c r="A17" s="35"/>
      <c r="B17" s="113" t="s">
        <v>404</v>
      </c>
      <c r="C17" s="114">
        <v>0</v>
      </c>
      <c r="D17" s="114"/>
      <c r="E17" s="114"/>
      <c r="F17" s="115">
        <v>4</v>
      </c>
      <c r="G17" s="115">
        <v>2</v>
      </c>
      <c r="H17" s="115">
        <v>4</v>
      </c>
      <c r="I17" s="115">
        <v>4</v>
      </c>
      <c r="J17" s="115">
        <v>1</v>
      </c>
      <c r="K17" s="115">
        <v>2</v>
      </c>
      <c r="L17" s="115">
        <v>3</v>
      </c>
      <c r="M17" s="115">
        <v>4</v>
      </c>
      <c r="N17" s="137">
        <f t="shared" si="0"/>
        <v>24</v>
      </c>
      <c r="O17" s="117">
        <f t="shared" si="1"/>
        <v>0.6359999999999999</v>
      </c>
      <c r="P17" s="138" t="str">
        <f t="shared" si="2"/>
        <v>MEDIO IMPACTO RECOMENDABLE EVALUARLO EN EL RIESGO</v>
      </c>
      <c r="Q17" s="35"/>
    </row>
    <row r="18" spans="1:17" ht="40.200000000000003" customHeight="1" x14ac:dyDescent="0.25">
      <c r="A18" s="35"/>
      <c r="B18" s="113" t="s">
        <v>405</v>
      </c>
      <c r="C18" s="114">
        <v>1</v>
      </c>
      <c r="D18" s="135" t="s">
        <v>647</v>
      </c>
      <c r="E18" s="135" t="s">
        <v>648</v>
      </c>
      <c r="F18" s="115">
        <v>5</v>
      </c>
      <c r="G18" s="115">
        <v>3</v>
      </c>
      <c r="H18" s="115">
        <v>5</v>
      </c>
      <c r="I18" s="115">
        <v>4</v>
      </c>
      <c r="J18" s="115">
        <v>1</v>
      </c>
      <c r="K18" s="115">
        <v>4</v>
      </c>
      <c r="L18" s="115">
        <v>1</v>
      </c>
      <c r="M18" s="115">
        <v>4</v>
      </c>
      <c r="N18" s="137">
        <f t="shared" si="0"/>
        <v>27</v>
      </c>
      <c r="O18" s="117">
        <f t="shared" si="1"/>
        <v>0.70799999999999996</v>
      </c>
      <c r="P18" s="138" t="str">
        <f>IF(O18&lt;=0.6,"BAJO IMPACTO",IF(O18&lt;=0.8,"MEDIO IMPACTO RECOMENDABLE EVALUARLO EN EL RIESGO",IF(O18&lt;=1,"ALTO IMPACTO OBLIGATORIO ARTICULARLA A UNO DE LOS RIESGOS")))</f>
        <v>MEDIO IMPACTO RECOMENDABLE EVALUARLO EN EL RIESGO</v>
      </c>
      <c r="Q18" s="35"/>
    </row>
    <row r="19" spans="1:17" ht="40.200000000000003" customHeight="1" x14ac:dyDescent="0.25">
      <c r="A19" s="35"/>
      <c r="B19" s="113" t="s">
        <v>406</v>
      </c>
      <c r="C19" s="114">
        <v>1</v>
      </c>
      <c r="D19" s="135" t="s">
        <v>647</v>
      </c>
      <c r="E19" s="135" t="s">
        <v>648</v>
      </c>
      <c r="F19" s="115">
        <v>4</v>
      </c>
      <c r="G19" s="115">
        <v>4</v>
      </c>
      <c r="H19" s="115">
        <v>4</v>
      </c>
      <c r="I19" s="115">
        <v>4</v>
      </c>
      <c r="J19" s="115">
        <v>3</v>
      </c>
      <c r="K19" s="115">
        <v>4</v>
      </c>
      <c r="L19" s="115">
        <v>4</v>
      </c>
      <c r="M19" s="115">
        <v>4</v>
      </c>
      <c r="N19" s="137">
        <f t="shared" si="0"/>
        <v>31</v>
      </c>
      <c r="O19" s="117">
        <f t="shared" si="1"/>
        <v>0.77999999999999992</v>
      </c>
      <c r="P19" s="138" t="str">
        <f t="shared" si="2"/>
        <v>MEDIO IMPACTO RECOMENDABLE EVALUARLO EN EL RIESGO</v>
      </c>
      <c r="Q19" s="35"/>
    </row>
    <row r="20" spans="1:17" ht="40.200000000000003" customHeight="1" x14ac:dyDescent="0.25">
      <c r="A20" s="35"/>
      <c r="B20" s="113" t="s">
        <v>649</v>
      </c>
      <c r="C20" s="114">
        <v>1</v>
      </c>
      <c r="D20" s="135" t="s">
        <v>647</v>
      </c>
      <c r="E20" s="135" t="s">
        <v>648</v>
      </c>
      <c r="F20" s="115">
        <v>4</v>
      </c>
      <c r="G20" s="115">
        <v>3</v>
      </c>
      <c r="H20" s="115">
        <v>4</v>
      </c>
      <c r="I20" s="115">
        <v>5</v>
      </c>
      <c r="J20" s="115">
        <v>2</v>
      </c>
      <c r="K20" s="115">
        <v>5</v>
      </c>
      <c r="L20" s="115">
        <v>3</v>
      </c>
      <c r="M20" s="115">
        <v>4</v>
      </c>
      <c r="N20" s="137">
        <f t="shared" si="0"/>
        <v>30</v>
      </c>
      <c r="O20" s="117">
        <f t="shared" si="1"/>
        <v>0.75600000000000001</v>
      </c>
      <c r="P20" s="138" t="str">
        <f t="shared" si="2"/>
        <v>MEDIO IMPACTO RECOMENDABLE EVALUARLO EN EL RIESGO</v>
      </c>
      <c r="Q20" s="35"/>
    </row>
    <row r="21" spans="1:17" ht="40.200000000000003" hidden="1" customHeight="1" x14ac:dyDescent="0.25">
      <c r="A21" s="35"/>
      <c r="B21" s="113" t="s">
        <v>407</v>
      </c>
      <c r="C21" s="114">
        <v>0</v>
      </c>
      <c r="D21" s="135" t="s">
        <v>647</v>
      </c>
      <c r="E21" s="135" t="s">
        <v>648</v>
      </c>
      <c r="F21" s="115"/>
      <c r="G21" s="115"/>
      <c r="H21" s="115"/>
      <c r="I21" s="115"/>
      <c r="J21" s="115"/>
      <c r="K21" s="115"/>
      <c r="L21" s="115"/>
      <c r="M21" s="115"/>
      <c r="N21" s="137">
        <f t="shared" si="0"/>
        <v>0</v>
      </c>
      <c r="O21" s="117">
        <f t="shared" si="1"/>
        <v>0</v>
      </c>
      <c r="P21" s="138" t="str">
        <f t="shared" si="2"/>
        <v>BAJO IMPACTO</v>
      </c>
      <c r="Q21" s="35"/>
    </row>
    <row r="22" spans="1:17" ht="40.200000000000003" hidden="1" customHeight="1" x14ac:dyDescent="0.25">
      <c r="A22" s="35"/>
      <c r="B22" s="113" t="s">
        <v>408</v>
      </c>
      <c r="C22" s="114">
        <v>0</v>
      </c>
      <c r="D22" s="135" t="s">
        <v>647</v>
      </c>
      <c r="E22" s="135" t="s">
        <v>648</v>
      </c>
      <c r="F22" s="115"/>
      <c r="G22" s="115"/>
      <c r="H22" s="115"/>
      <c r="I22" s="115"/>
      <c r="J22" s="115"/>
      <c r="K22" s="115"/>
      <c r="L22" s="115"/>
      <c r="M22" s="115"/>
      <c r="N22" s="137">
        <f t="shared" si="0"/>
        <v>0</v>
      </c>
      <c r="O22" s="117">
        <f t="shared" si="1"/>
        <v>0</v>
      </c>
      <c r="P22" s="138" t="str">
        <f t="shared" si="2"/>
        <v>BAJO IMPACTO</v>
      </c>
      <c r="Q22" s="35"/>
    </row>
    <row r="23" spans="1:17" ht="40.200000000000003" customHeight="1" x14ac:dyDescent="0.25">
      <c r="A23" s="35"/>
      <c r="B23" s="113" t="s">
        <v>409</v>
      </c>
      <c r="C23" s="114">
        <v>1</v>
      </c>
      <c r="D23" s="135" t="s">
        <v>647</v>
      </c>
      <c r="E23" s="135" t="s">
        <v>648</v>
      </c>
      <c r="F23" s="115">
        <v>5</v>
      </c>
      <c r="G23" s="115">
        <v>4</v>
      </c>
      <c r="H23" s="115">
        <v>5</v>
      </c>
      <c r="I23" s="115">
        <v>5</v>
      </c>
      <c r="J23" s="115">
        <v>4</v>
      </c>
      <c r="K23" s="115">
        <v>5</v>
      </c>
      <c r="L23" s="115">
        <v>4</v>
      </c>
      <c r="M23" s="115">
        <v>5</v>
      </c>
      <c r="N23" s="137">
        <f t="shared" si="0"/>
        <v>37</v>
      </c>
      <c r="O23" s="117">
        <f t="shared" si="1"/>
        <v>0.93599999999999994</v>
      </c>
      <c r="P23" s="138" t="str">
        <f t="shared" si="2"/>
        <v>ALTO IMPACTO OBLIGATORIO ARTICULARLA A UNO DE LOS RIESGOS</v>
      </c>
      <c r="Q23" s="35"/>
    </row>
    <row r="24" spans="1:17" ht="26.4" hidden="1" x14ac:dyDescent="0.25">
      <c r="A24" s="35"/>
      <c r="B24" s="113" t="s">
        <v>410</v>
      </c>
      <c r="C24" s="114">
        <v>0</v>
      </c>
      <c r="D24" s="135" t="s">
        <v>647</v>
      </c>
      <c r="E24" s="135" t="s">
        <v>648</v>
      </c>
      <c r="F24" s="115"/>
      <c r="G24" s="115"/>
      <c r="H24" s="115"/>
      <c r="I24" s="115"/>
      <c r="J24" s="115"/>
      <c r="K24" s="115"/>
      <c r="L24" s="115"/>
      <c r="M24" s="115"/>
      <c r="N24" s="137"/>
      <c r="O24" s="117"/>
      <c r="P24" s="138"/>
      <c r="Q24" s="35"/>
    </row>
    <row r="25" spans="1:17" ht="26.4" hidden="1" x14ac:dyDescent="0.25">
      <c r="A25" s="35"/>
      <c r="B25" s="113" t="s">
        <v>411</v>
      </c>
      <c r="C25" s="114">
        <v>0</v>
      </c>
      <c r="D25" s="135" t="s">
        <v>647</v>
      </c>
      <c r="E25" s="135" t="s">
        <v>648</v>
      </c>
      <c r="F25" s="115"/>
      <c r="G25" s="115"/>
      <c r="H25" s="115"/>
      <c r="I25" s="115"/>
      <c r="J25" s="115"/>
      <c r="K25" s="115"/>
      <c r="L25" s="115"/>
      <c r="M25" s="115"/>
      <c r="N25" s="116"/>
      <c r="O25" s="117"/>
      <c r="P25" s="138"/>
      <c r="Q25" s="35"/>
    </row>
    <row r="26" spans="1:17" ht="40.200000000000003" hidden="1" customHeight="1" x14ac:dyDescent="0.25">
      <c r="A26" s="35"/>
      <c r="B26" s="113" t="s">
        <v>412</v>
      </c>
      <c r="C26" s="114">
        <v>0</v>
      </c>
      <c r="D26" s="135" t="s">
        <v>647</v>
      </c>
      <c r="E26" s="135" t="s">
        <v>648</v>
      </c>
      <c r="F26" s="115"/>
      <c r="G26" s="115"/>
      <c r="H26" s="115"/>
      <c r="I26" s="115"/>
      <c r="J26" s="115"/>
      <c r="K26" s="115"/>
      <c r="L26" s="115"/>
      <c r="M26" s="115"/>
      <c r="N26" s="137"/>
      <c r="O26" s="117"/>
      <c r="P26" s="138"/>
      <c r="Q26" s="35"/>
    </row>
    <row r="27" spans="1:17" ht="40.200000000000003" customHeight="1" x14ac:dyDescent="0.25">
      <c r="A27" s="35"/>
      <c r="B27" s="113" t="s">
        <v>680</v>
      </c>
      <c r="C27" s="114">
        <v>1</v>
      </c>
      <c r="D27" s="135" t="s">
        <v>647</v>
      </c>
      <c r="E27" s="135" t="s">
        <v>648</v>
      </c>
      <c r="F27" s="115">
        <v>4</v>
      </c>
      <c r="G27" s="115">
        <v>4</v>
      </c>
      <c r="H27" s="115">
        <v>4</v>
      </c>
      <c r="I27" s="115">
        <v>2</v>
      </c>
      <c r="J27" s="115">
        <v>1</v>
      </c>
      <c r="K27" s="115">
        <v>1</v>
      </c>
      <c r="L27" s="115">
        <v>3</v>
      </c>
      <c r="M27" s="115">
        <v>3</v>
      </c>
      <c r="N27" s="137">
        <f t="shared" ref="N27" si="3">SUM(F27:M27)</f>
        <v>22</v>
      </c>
      <c r="O27" s="117">
        <f t="shared" ref="O27" si="4">+SUMPRODUCT(F$8:M$8,F27:M27)/5</f>
        <v>0.57999999999999996</v>
      </c>
      <c r="P27" s="138" t="str">
        <f t="shared" si="2"/>
        <v>BAJO IMPACTO</v>
      </c>
      <c r="Q27" s="35"/>
    </row>
    <row r="28" spans="1:17" x14ac:dyDescent="0.25">
      <c r="A28" s="35"/>
      <c r="B28" s="130" t="s">
        <v>79</v>
      </c>
      <c r="C28" s="127"/>
      <c r="D28" s="127"/>
      <c r="E28" s="127"/>
      <c r="F28" s="127"/>
      <c r="G28" s="127"/>
      <c r="H28" s="127"/>
      <c r="I28" s="127"/>
      <c r="J28" s="127"/>
      <c r="K28" s="127"/>
      <c r="L28" s="127"/>
      <c r="M28" s="127"/>
      <c r="N28" s="128"/>
      <c r="O28" s="128"/>
      <c r="P28" s="129"/>
      <c r="Q28" s="35"/>
    </row>
    <row r="29" spans="1:17" ht="40.200000000000003" customHeight="1" x14ac:dyDescent="0.25">
      <c r="A29" s="35"/>
      <c r="B29" s="113" t="s">
        <v>413</v>
      </c>
      <c r="C29" s="114">
        <v>1</v>
      </c>
      <c r="D29" s="135" t="s">
        <v>647</v>
      </c>
      <c r="E29" s="135" t="s">
        <v>648</v>
      </c>
      <c r="F29" s="115">
        <v>5</v>
      </c>
      <c r="G29" s="115">
        <v>3</v>
      </c>
      <c r="H29" s="115">
        <v>5</v>
      </c>
      <c r="I29" s="115">
        <v>4</v>
      </c>
      <c r="J29" s="115">
        <v>2</v>
      </c>
      <c r="K29" s="115">
        <v>3</v>
      </c>
      <c r="L29" s="115">
        <v>3</v>
      </c>
      <c r="M29" s="115">
        <v>4</v>
      </c>
      <c r="N29" s="116">
        <f t="shared" ref="N29:N38" si="5">SUM(F29:M29)</f>
        <v>29</v>
      </c>
      <c r="O29" s="117">
        <f t="shared" ref="O29:O38" si="6">+SUMPRODUCT(F$8:M$8,F29:M29)/5</f>
        <v>0.75600000000000001</v>
      </c>
      <c r="P29" s="118" t="str">
        <f t="shared" ref="P29:P38" si="7">IF(O29&lt;=0.6,"BAJO IMPACTO",IF(O29&lt;=0.8,"MEDIO IMPACTO RECOMENDABLE EVALUARLO EN EL RIESGO",IF(O29&lt;=1,"ALTO IMPACTO OBLIGATORIO ARTICULARLA A UNO DE LOS RIESGOS")))</f>
        <v>MEDIO IMPACTO RECOMENDABLE EVALUARLO EN EL RIESGO</v>
      </c>
      <c r="Q29" s="35"/>
    </row>
    <row r="30" spans="1:17" ht="40.200000000000003" customHeight="1" x14ac:dyDescent="0.25">
      <c r="A30" s="35"/>
      <c r="B30" s="113" t="s">
        <v>414</v>
      </c>
      <c r="C30" s="114">
        <v>1</v>
      </c>
      <c r="D30" s="135" t="s">
        <v>647</v>
      </c>
      <c r="E30" s="135" t="s">
        <v>648</v>
      </c>
      <c r="F30" s="115">
        <v>4</v>
      </c>
      <c r="G30" s="115">
        <v>3</v>
      </c>
      <c r="H30" s="115">
        <v>4</v>
      </c>
      <c r="I30" s="115">
        <v>3</v>
      </c>
      <c r="J30" s="115">
        <v>3</v>
      </c>
      <c r="K30" s="115">
        <v>4</v>
      </c>
      <c r="L30" s="115">
        <v>3</v>
      </c>
      <c r="M30" s="115">
        <v>4</v>
      </c>
      <c r="N30" s="116">
        <f t="shared" si="5"/>
        <v>28</v>
      </c>
      <c r="O30" s="117">
        <f t="shared" si="6"/>
        <v>0.71599999999999997</v>
      </c>
      <c r="P30" s="118" t="str">
        <f t="shared" si="7"/>
        <v>MEDIO IMPACTO RECOMENDABLE EVALUARLO EN EL RIESGO</v>
      </c>
      <c r="Q30" s="35"/>
    </row>
    <row r="31" spans="1:17" ht="40.200000000000003" hidden="1" customHeight="1" x14ac:dyDescent="0.25">
      <c r="A31" s="35"/>
      <c r="B31" s="113" t="s">
        <v>415</v>
      </c>
      <c r="C31" s="114">
        <v>0</v>
      </c>
      <c r="D31" s="135" t="s">
        <v>647</v>
      </c>
      <c r="E31" s="135" t="s">
        <v>648</v>
      </c>
      <c r="F31" s="115"/>
      <c r="G31" s="115"/>
      <c r="H31" s="115"/>
      <c r="I31" s="115"/>
      <c r="J31" s="115"/>
      <c r="K31" s="115"/>
      <c r="L31" s="115"/>
      <c r="M31" s="115"/>
      <c r="N31" s="116"/>
      <c r="O31" s="117"/>
      <c r="P31" s="118"/>
      <c r="Q31" s="35"/>
    </row>
    <row r="32" spans="1:17" ht="40.200000000000003" hidden="1" customHeight="1" x14ac:dyDescent="0.25">
      <c r="A32" s="35"/>
      <c r="B32" s="113" t="s">
        <v>416</v>
      </c>
      <c r="C32" s="114">
        <v>0</v>
      </c>
      <c r="D32" s="135" t="s">
        <v>647</v>
      </c>
      <c r="E32" s="135" t="s">
        <v>648</v>
      </c>
      <c r="F32" s="115"/>
      <c r="G32" s="115"/>
      <c r="H32" s="115"/>
      <c r="I32" s="115"/>
      <c r="J32" s="115"/>
      <c r="K32" s="115"/>
      <c r="L32" s="115"/>
      <c r="M32" s="115"/>
      <c r="N32" s="116"/>
      <c r="O32" s="117"/>
      <c r="P32" s="118"/>
      <c r="Q32" s="35"/>
    </row>
    <row r="33" spans="1:17" ht="40.200000000000003" hidden="1" customHeight="1" x14ac:dyDescent="0.25">
      <c r="A33" s="35"/>
      <c r="B33" s="113" t="s">
        <v>417</v>
      </c>
      <c r="C33" s="114">
        <v>0</v>
      </c>
      <c r="D33" s="135" t="s">
        <v>647</v>
      </c>
      <c r="E33" s="135" t="s">
        <v>648</v>
      </c>
      <c r="F33" s="115"/>
      <c r="G33" s="115"/>
      <c r="H33" s="115"/>
      <c r="I33" s="115"/>
      <c r="J33" s="115"/>
      <c r="K33" s="115"/>
      <c r="L33" s="115"/>
      <c r="M33" s="115"/>
      <c r="N33" s="116"/>
      <c r="O33" s="117"/>
      <c r="P33" s="118"/>
      <c r="Q33" s="35"/>
    </row>
    <row r="34" spans="1:17" ht="40.200000000000003" hidden="1" customHeight="1" x14ac:dyDescent="0.25">
      <c r="A34" s="35"/>
      <c r="B34" s="113" t="s">
        <v>418</v>
      </c>
      <c r="C34" s="114">
        <v>0</v>
      </c>
      <c r="D34" s="135" t="s">
        <v>647</v>
      </c>
      <c r="E34" s="135" t="s">
        <v>648</v>
      </c>
      <c r="F34" s="115"/>
      <c r="G34" s="115"/>
      <c r="H34" s="115"/>
      <c r="I34" s="115"/>
      <c r="J34" s="115"/>
      <c r="K34" s="115"/>
      <c r="L34" s="115"/>
      <c r="M34" s="115"/>
      <c r="N34" s="116"/>
      <c r="O34" s="117"/>
      <c r="P34" s="118"/>
      <c r="Q34" s="35"/>
    </row>
    <row r="35" spans="1:17" ht="40.200000000000003" customHeight="1" x14ac:dyDescent="0.25">
      <c r="A35" s="35"/>
      <c r="B35" s="113" t="s">
        <v>668</v>
      </c>
      <c r="C35" s="114">
        <v>1</v>
      </c>
      <c r="D35" s="135" t="s">
        <v>647</v>
      </c>
      <c r="E35" s="135" t="s">
        <v>648</v>
      </c>
      <c r="F35" s="115">
        <v>5</v>
      </c>
      <c r="G35" s="115">
        <v>3</v>
      </c>
      <c r="H35" s="115">
        <v>5</v>
      </c>
      <c r="I35" s="115">
        <v>4</v>
      </c>
      <c r="J35" s="115">
        <v>2</v>
      </c>
      <c r="K35" s="115">
        <v>3</v>
      </c>
      <c r="L35" s="115">
        <v>4</v>
      </c>
      <c r="M35" s="115">
        <v>4</v>
      </c>
      <c r="N35" s="116">
        <f t="shared" si="5"/>
        <v>30</v>
      </c>
      <c r="O35" s="117">
        <f t="shared" si="6"/>
        <v>0.78</v>
      </c>
      <c r="P35" s="118" t="str">
        <f t="shared" si="7"/>
        <v>MEDIO IMPACTO RECOMENDABLE EVALUARLO EN EL RIESGO</v>
      </c>
      <c r="Q35" s="35"/>
    </row>
    <row r="36" spans="1:17" hidden="1" x14ac:dyDescent="0.25">
      <c r="A36" s="35"/>
      <c r="B36" s="113"/>
      <c r="C36" s="114"/>
      <c r="D36" s="114"/>
      <c r="E36" s="114"/>
      <c r="F36" s="115"/>
      <c r="G36" s="115"/>
      <c r="H36" s="115"/>
      <c r="I36" s="115"/>
      <c r="J36" s="115"/>
      <c r="K36" s="115"/>
      <c r="L36" s="115"/>
      <c r="M36" s="115"/>
      <c r="N36" s="116">
        <f t="shared" si="5"/>
        <v>0</v>
      </c>
      <c r="O36" s="117">
        <f t="shared" si="6"/>
        <v>0</v>
      </c>
      <c r="P36" s="118" t="str">
        <f t="shared" si="7"/>
        <v>BAJO IMPACTO</v>
      </c>
      <c r="Q36" s="35"/>
    </row>
    <row r="37" spans="1:17" hidden="1" x14ac:dyDescent="0.25">
      <c r="A37" s="35"/>
      <c r="B37" s="113"/>
      <c r="C37" s="114"/>
      <c r="D37" s="114"/>
      <c r="E37" s="114"/>
      <c r="F37" s="115"/>
      <c r="G37" s="115"/>
      <c r="H37" s="115"/>
      <c r="I37" s="115"/>
      <c r="J37" s="115"/>
      <c r="K37" s="115"/>
      <c r="L37" s="115"/>
      <c r="M37" s="115"/>
      <c r="N37" s="116">
        <f t="shared" si="5"/>
        <v>0</v>
      </c>
      <c r="O37" s="117">
        <f t="shared" si="6"/>
        <v>0</v>
      </c>
      <c r="P37" s="118" t="str">
        <f t="shared" si="7"/>
        <v>BAJO IMPACTO</v>
      </c>
      <c r="Q37" s="35"/>
    </row>
    <row r="38" spans="1:17" hidden="1" x14ac:dyDescent="0.25">
      <c r="A38" s="35"/>
      <c r="B38" s="113"/>
      <c r="C38" s="114"/>
      <c r="D38" s="114"/>
      <c r="E38" s="114"/>
      <c r="F38" s="115"/>
      <c r="G38" s="115"/>
      <c r="H38" s="115"/>
      <c r="I38" s="115"/>
      <c r="J38" s="115"/>
      <c r="K38" s="115"/>
      <c r="L38" s="115"/>
      <c r="M38" s="115"/>
      <c r="N38" s="116">
        <f t="shared" si="5"/>
        <v>0</v>
      </c>
      <c r="O38" s="117">
        <f t="shared" si="6"/>
        <v>0</v>
      </c>
      <c r="P38" s="118" t="str">
        <f t="shared" si="7"/>
        <v>BAJO IMPACTO</v>
      </c>
      <c r="Q38" s="35"/>
    </row>
    <row r="39" spans="1:17" x14ac:dyDescent="0.25">
      <c r="A39" s="35"/>
      <c r="B39" s="130" t="s">
        <v>419</v>
      </c>
      <c r="C39" s="131"/>
      <c r="D39" s="131"/>
      <c r="E39" s="131"/>
      <c r="F39" s="131"/>
      <c r="G39" s="131"/>
      <c r="H39" s="131"/>
      <c r="I39" s="131"/>
      <c r="J39" s="131"/>
      <c r="K39" s="131"/>
      <c r="L39" s="131"/>
      <c r="M39" s="131"/>
      <c r="N39" s="132"/>
      <c r="O39" s="132"/>
      <c r="P39" s="133"/>
      <c r="Q39" s="35"/>
    </row>
    <row r="40" spans="1:17" ht="41.4" customHeight="1" x14ac:dyDescent="0.25">
      <c r="A40" s="35"/>
      <c r="B40" s="113" t="s">
        <v>420</v>
      </c>
      <c r="C40" s="114">
        <v>1</v>
      </c>
      <c r="D40" s="135" t="s">
        <v>647</v>
      </c>
      <c r="E40" s="135" t="s">
        <v>648</v>
      </c>
      <c r="F40" s="115">
        <v>4</v>
      </c>
      <c r="G40" s="115">
        <v>2</v>
      </c>
      <c r="H40" s="115">
        <v>4</v>
      </c>
      <c r="I40" s="115">
        <v>4</v>
      </c>
      <c r="J40" s="115">
        <v>1</v>
      </c>
      <c r="K40" s="115">
        <v>4</v>
      </c>
      <c r="L40" s="115">
        <v>3</v>
      </c>
      <c r="M40" s="115">
        <v>4</v>
      </c>
      <c r="N40" s="116">
        <f t="shared" ref="N40:N50" si="8">SUM(F40:M40)</f>
        <v>26</v>
      </c>
      <c r="O40" s="117">
        <f t="shared" ref="O40:O50" si="9">+SUMPRODUCT(F$8:M$8,F40:M40)/5</f>
        <v>0.67599999999999993</v>
      </c>
      <c r="P40" s="118" t="str">
        <f t="shared" ref="P40:P61" si="10">IF(O40&lt;=0.6,"BAJO IMPACTO",IF(O40&lt;=0.8,"MEDIO IMPACTO RECOMENDABLE EVALUARLO",IF(O40&lt;=1,"ALTO IMPACTO OBLIGATORIO ARTICULARLA A UNA DE LAS OPORTUNIDADES")))</f>
        <v>MEDIO IMPACTO RECOMENDABLE EVALUARLO</v>
      </c>
      <c r="Q40" s="35"/>
    </row>
    <row r="41" spans="1:17" ht="41.4" customHeight="1" x14ac:dyDescent="0.25">
      <c r="A41" s="35"/>
      <c r="B41" s="113" t="s">
        <v>667</v>
      </c>
      <c r="C41" s="114">
        <v>1</v>
      </c>
      <c r="D41" s="135" t="s">
        <v>647</v>
      </c>
      <c r="E41" s="135" t="s">
        <v>648</v>
      </c>
      <c r="F41" s="115">
        <v>4</v>
      </c>
      <c r="G41" s="115">
        <v>3</v>
      </c>
      <c r="H41" s="115">
        <v>4</v>
      </c>
      <c r="I41" s="115">
        <v>3</v>
      </c>
      <c r="J41" s="115">
        <v>3</v>
      </c>
      <c r="K41" s="115">
        <v>3</v>
      </c>
      <c r="L41" s="115">
        <v>3</v>
      </c>
      <c r="M41" s="115">
        <v>4</v>
      </c>
      <c r="N41" s="116">
        <f t="shared" si="8"/>
        <v>27</v>
      </c>
      <c r="O41" s="117">
        <f t="shared" si="9"/>
        <v>0.69600000000000006</v>
      </c>
      <c r="P41" s="118" t="str">
        <f t="shared" si="10"/>
        <v>MEDIO IMPACTO RECOMENDABLE EVALUARLO</v>
      </c>
      <c r="Q41" s="35"/>
    </row>
    <row r="42" spans="1:17" ht="41.4" customHeight="1" x14ac:dyDescent="0.25">
      <c r="A42" s="35"/>
      <c r="B42" s="113" t="s">
        <v>421</v>
      </c>
      <c r="C42" s="114">
        <v>1</v>
      </c>
      <c r="D42" s="135" t="s">
        <v>647</v>
      </c>
      <c r="E42" s="135" t="s">
        <v>648</v>
      </c>
      <c r="F42" s="115">
        <v>4</v>
      </c>
      <c r="G42" s="115">
        <v>3</v>
      </c>
      <c r="H42" s="115">
        <v>4</v>
      </c>
      <c r="I42" s="115">
        <v>3</v>
      </c>
      <c r="J42" s="115">
        <v>3</v>
      </c>
      <c r="K42" s="115">
        <v>3</v>
      </c>
      <c r="L42" s="115">
        <v>3</v>
      </c>
      <c r="M42" s="115">
        <v>3</v>
      </c>
      <c r="N42" s="116">
        <f t="shared" si="8"/>
        <v>26</v>
      </c>
      <c r="O42" s="117">
        <f t="shared" si="9"/>
        <v>0.66</v>
      </c>
      <c r="P42" s="118" t="str">
        <f t="shared" si="10"/>
        <v>MEDIO IMPACTO RECOMENDABLE EVALUARLO</v>
      </c>
      <c r="Q42" s="35"/>
    </row>
    <row r="43" spans="1:17" ht="41.4" customHeight="1" x14ac:dyDescent="0.25">
      <c r="A43" s="35"/>
      <c r="B43" s="113" t="s">
        <v>422</v>
      </c>
      <c r="C43" s="114">
        <v>1</v>
      </c>
      <c r="D43" s="135" t="s">
        <v>647</v>
      </c>
      <c r="E43" s="135" t="s">
        <v>648</v>
      </c>
      <c r="F43" s="115">
        <v>4</v>
      </c>
      <c r="G43" s="115">
        <v>3</v>
      </c>
      <c r="H43" s="115">
        <v>4</v>
      </c>
      <c r="I43" s="115">
        <v>4</v>
      </c>
      <c r="J43" s="115">
        <v>3</v>
      </c>
      <c r="K43" s="115">
        <v>4</v>
      </c>
      <c r="L43" s="115">
        <v>3</v>
      </c>
      <c r="M43" s="115">
        <v>4</v>
      </c>
      <c r="N43" s="116">
        <f t="shared" si="8"/>
        <v>29</v>
      </c>
      <c r="O43" s="117">
        <f t="shared" si="9"/>
        <v>0.73599999999999999</v>
      </c>
      <c r="P43" s="118" t="str">
        <f t="shared" si="10"/>
        <v>MEDIO IMPACTO RECOMENDABLE EVALUARLO</v>
      </c>
      <c r="Q43" s="35"/>
    </row>
    <row r="44" spans="1:17" ht="38.25" hidden="1" customHeight="1" x14ac:dyDescent="0.25">
      <c r="A44" s="35"/>
      <c r="B44" s="113" t="s">
        <v>423</v>
      </c>
      <c r="C44" s="114">
        <v>0</v>
      </c>
      <c r="D44" s="135" t="s">
        <v>647</v>
      </c>
      <c r="E44" s="135" t="s">
        <v>648</v>
      </c>
      <c r="F44" s="115">
        <v>4</v>
      </c>
      <c r="G44" s="115">
        <v>4</v>
      </c>
      <c r="H44" s="115">
        <v>4</v>
      </c>
      <c r="I44" s="115">
        <v>4</v>
      </c>
      <c r="J44" s="115">
        <v>4</v>
      </c>
      <c r="K44" s="115">
        <v>4</v>
      </c>
      <c r="L44" s="115">
        <v>4</v>
      </c>
      <c r="M44" s="115">
        <v>4</v>
      </c>
      <c r="N44" s="116">
        <f t="shared" si="8"/>
        <v>32</v>
      </c>
      <c r="O44" s="117">
        <f t="shared" si="9"/>
        <v>0.8</v>
      </c>
      <c r="P44" s="118" t="str">
        <f t="shared" si="10"/>
        <v>MEDIO IMPACTO RECOMENDABLE EVALUARLO</v>
      </c>
      <c r="Q44" s="35"/>
    </row>
    <row r="45" spans="1:17" ht="40.950000000000003" customHeight="1" x14ac:dyDescent="0.25">
      <c r="A45" s="35"/>
      <c r="B45" s="113" t="s">
        <v>424</v>
      </c>
      <c r="C45" s="114">
        <v>1</v>
      </c>
      <c r="D45" s="135" t="s">
        <v>647</v>
      </c>
      <c r="E45" s="135" t="s">
        <v>648</v>
      </c>
      <c r="F45" s="115">
        <v>5</v>
      </c>
      <c r="G45" s="115">
        <v>3</v>
      </c>
      <c r="H45" s="115">
        <v>5</v>
      </c>
      <c r="I45" s="115">
        <v>4</v>
      </c>
      <c r="J45" s="115">
        <v>3</v>
      </c>
      <c r="K45" s="115">
        <v>3</v>
      </c>
      <c r="L45" s="115">
        <v>3</v>
      </c>
      <c r="M45" s="115">
        <v>4</v>
      </c>
      <c r="N45" s="116">
        <f t="shared" si="8"/>
        <v>30</v>
      </c>
      <c r="O45" s="117">
        <f t="shared" si="9"/>
        <v>0.77600000000000002</v>
      </c>
      <c r="P45" s="118" t="str">
        <f t="shared" si="10"/>
        <v>MEDIO IMPACTO RECOMENDABLE EVALUARLO</v>
      </c>
      <c r="Q45" s="35"/>
    </row>
    <row r="46" spans="1:17" ht="43.2" customHeight="1" x14ac:dyDescent="0.25">
      <c r="A46" s="35"/>
      <c r="B46" s="113" t="s">
        <v>425</v>
      </c>
      <c r="C46" s="114">
        <v>1</v>
      </c>
      <c r="D46" s="135" t="s">
        <v>647</v>
      </c>
      <c r="E46" s="135" t="s">
        <v>648</v>
      </c>
      <c r="F46" s="115">
        <v>4</v>
      </c>
      <c r="G46" s="115">
        <v>3</v>
      </c>
      <c r="H46" s="115">
        <v>5</v>
      </c>
      <c r="I46" s="115">
        <v>3</v>
      </c>
      <c r="J46" s="115">
        <v>3</v>
      </c>
      <c r="K46" s="115">
        <v>3</v>
      </c>
      <c r="L46" s="115">
        <v>3</v>
      </c>
      <c r="M46" s="115">
        <v>3</v>
      </c>
      <c r="N46" s="116">
        <f t="shared" si="8"/>
        <v>27</v>
      </c>
      <c r="O46" s="117">
        <f t="shared" si="9"/>
        <v>0.69</v>
      </c>
      <c r="P46" s="118" t="str">
        <f t="shared" si="10"/>
        <v>MEDIO IMPACTO RECOMENDABLE EVALUARLO</v>
      </c>
      <c r="Q46" s="35"/>
    </row>
    <row r="47" spans="1:17" ht="55.5" customHeight="1" x14ac:dyDescent="0.25">
      <c r="A47" s="35"/>
      <c r="B47" s="113" t="s">
        <v>426</v>
      </c>
      <c r="C47" s="114">
        <v>1</v>
      </c>
      <c r="D47" s="135" t="s">
        <v>647</v>
      </c>
      <c r="E47" s="135" t="s">
        <v>648</v>
      </c>
      <c r="F47" s="115">
        <v>5</v>
      </c>
      <c r="G47" s="115">
        <v>3</v>
      </c>
      <c r="H47" s="115">
        <v>5</v>
      </c>
      <c r="I47" s="115">
        <v>5</v>
      </c>
      <c r="J47" s="115">
        <v>3</v>
      </c>
      <c r="K47" s="115">
        <v>5</v>
      </c>
      <c r="L47" s="115">
        <v>3</v>
      </c>
      <c r="M47" s="115">
        <v>5</v>
      </c>
      <c r="N47" s="116">
        <f t="shared" si="8"/>
        <v>34</v>
      </c>
      <c r="O47" s="117">
        <f t="shared" si="9"/>
        <v>0.87199999999999989</v>
      </c>
      <c r="P47" s="118" t="str">
        <f t="shared" si="10"/>
        <v>ALTO IMPACTO OBLIGATORIO ARTICULARLA A UNA DE LAS OPORTUNIDADES</v>
      </c>
      <c r="Q47" s="35"/>
    </row>
    <row r="48" spans="1:17" ht="40.950000000000003" customHeight="1" x14ac:dyDescent="0.25">
      <c r="A48" s="35"/>
      <c r="B48" s="113" t="s">
        <v>427</v>
      </c>
      <c r="C48" s="114">
        <v>1</v>
      </c>
      <c r="D48" s="135" t="s">
        <v>647</v>
      </c>
      <c r="E48" s="135" t="s">
        <v>648</v>
      </c>
      <c r="F48" s="115">
        <v>5</v>
      </c>
      <c r="G48" s="115">
        <v>4</v>
      </c>
      <c r="H48" s="115">
        <v>5</v>
      </c>
      <c r="I48" s="115">
        <v>4</v>
      </c>
      <c r="J48" s="115">
        <v>3</v>
      </c>
      <c r="K48" s="115">
        <v>4</v>
      </c>
      <c r="L48" s="115">
        <v>3</v>
      </c>
      <c r="M48" s="115">
        <v>5</v>
      </c>
      <c r="N48" s="116">
        <f t="shared" si="8"/>
        <v>33</v>
      </c>
      <c r="O48" s="117">
        <f t="shared" si="9"/>
        <v>0.85199999999999998</v>
      </c>
      <c r="P48" s="118" t="str">
        <f t="shared" si="10"/>
        <v>ALTO IMPACTO OBLIGATORIO ARTICULARLA A UNA DE LAS OPORTUNIDADES</v>
      </c>
      <c r="Q48" s="35"/>
    </row>
    <row r="49" spans="1:17" ht="40.950000000000003" customHeight="1" x14ac:dyDescent="0.25">
      <c r="A49" s="35"/>
      <c r="B49" s="113" t="s">
        <v>428</v>
      </c>
      <c r="C49" s="114">
        <v>1</v>
      </c>
      <c r="D49" s="135" t="s">
        <v>647</v>
      </c>
      <c r="E49" s="135" t="s">
        <v>648</v>
      </c>
      <c r="F49" s="115">
        <v>5</v>
      </c>
      <c r="G49" s="115">
        <v>3</v>
      </c>
      <c r="H49" s="115">
        <v>5</v>
      </c>
      <c r="I49" s="115">
        <v>5</v>
      </c>
      <c r="J49" s="115">
        <v>3</v>
      </c>
      <c r="K49" s="115">
        <v>3</v>
      </c>
      <c r="L49" s="115">
        <v>3</v>
      </c>
      <c r="M49" s="115">
        <v>5</v>
      </c>
      <c r="N49" s="116">
        <f t="shared" si="8"/>
        <v>32</v>
      </c>
      <c r="O49" s="117">
        <f t="shared" si="9"/>
        <v>0.83199999999999985</v>
      </c>
      <c r="P49" s="118" t="str">
        <f t="shared" si="10"/>
        <v>ALTO IMPACTO OBLIGATORIO ARTICULARLA A UNA DE LAS OPORTUNIDADES</v>
      </c>
      <c r="Q49" s="35"/>
    </row>
    <row r="50" spans="1:17" ht="40.950000000000003" customHeight="1" x14ac:dyDescent="0.25">
      <c r="A50" s="35"/>
      <c r="B50" s="301" t="s">
        <v>681</v>
      </c>
      <c r="C50" s="302">
        <v>1</v>
      </c>
      <c r="D50" s="303" t="s">
        <v>647</v>
      </c>
      <c r="E50" s="303" t="s">
        <v>648</v>
      </c>
      <c r="F50" s="115">
        <v>5</v>
      </c>
      <c r="G50" s="115">
        <v>3</v>
      </c>
      <c r="H50" s="115">
        <v>5</v>
      </c>
      <c r="I50" s="115">
        <v>3</v>
      </c>
      <c r="J50" s="115">
        <v>1</v>
      </c>
      <c r="K50" s="115">
        <v>4</v>
      </c>
      <c r="L50" s="115">
        <v>2</v>
      </c>
      <c r="M50" s="115">
        <v>5</v>
      </c>
      <c r="N50" s="116">
        <f t="shared" si="8"/>
        <v>28</v>
      </c>
      <c r="O50" s="117">
        <f t="shared" si="9"/>
        <v>0.748</v>
      </c>
      <c r="P50" s="118" t="str">
        <f t="shared" si="10"/>
        <v>MEDIO IMPACTO RECOMENDABLE EVALUARLO</v>
      </c>
      <c r="Q50" s="35"/>
    </row>
    <row r="51" spans="1:17" ht="14.4" thickBot="1" x14ac:dyDescent="0.3">
      <c r="A51" s="35"/>
      <c r="B51" s="223" t="s">
        <v>429</v>
      </c>
      <c r="C51" s="224"/>
      <c r="D51" s="224"/>
      <c r="E51" s="224"/>
      <c r="F51" s="224"/>
      <c r="G51" s="224"/>
      <c r="H51" s="224"/>
      <c r="I51" s="224"/>
      <c r="J51" s="224"/>
      <c r="K51" s="224"/>
      <c r="L51" s="224"/>
      <c r="M51" s="224"/>
      <c r="N51" s="225"/>
      <c r="O51" s="225"/>
      <c r="P51" s="226"/>
      <c r="Q51" s="35"/>
    </row>
    <row r="52" spans="1:17" ht="40.950000000000003" customHeight="1" x14ac:dyDescent="0.25">
      <c r="A52" s="35"/>
      <c r="B52" s="202" t="s">
        <v>430</v>
      </c>
      <c r="C52" s="227">
        <v>1</v>
      </c>
      <c r="D52" s="135" t="s">
        <v>647</v>
      </c>
      <c r="E52" s="135" t="s">
        <v>648</v>
      </c>
      <c r="F52" s="203">
        <v>5</v>
      </c>
      <c r="G52" s="203">
        <v>3</v>
      </c>
      <c r="H52" s="203">
        <v>5</v>
      </c>
      <c r="I52" s="203">
        <v>5</v>
      </c>
      <c r="J52" s="203">
        <v>3</v>
      </c>
      <c r="K52" s="203">
        <v>5</v>
      </c>
      <c r="L52" s="203">
        <v>3</v>
      </c>
      <c r="M52" s="203">
        <v>5</v>
      </c>
      <c r="N52" s="228">
        <f t="shared" ref="N52:N61" si="11">SUM(F52:M52)</f>
        <v>34</v>
      </c>
      <c r="O52" s="229">
        <f t="shared" ref="O52:O61" si="12">+SUMPRODUCT(F$8:M$8,F52:M52)/5</f>
        <v>0.87199999999999989</v>
      </c>
      <c r="P52" s="230" t="str">
        <f t="shared" si="10"/>
        <v>ALTO IMPACTO OBLIGATORIO ARTICULARLA A UNA DE LAS OPORTUNIDADES</v>
      </c>
      <c r="Q52" s="35"/>
    </row>
    <row r="53" spans="1:17" ht="26.4" x14ac:dyDescent="0.25">
      <c r="A53" s="35"/>
      <c r="B53" s="113" t="s">
        <v>431</v>
      </c>
      <c r="C53" s="114">
        <v>1</v>
      </c>
      <c r="D53" s="135" t="s">
        <v>647</v>
      </c>
      <c r="E53" s="135" t="s">
        <v>648</v>
      </c>
      <c r="F53" s="115">
        <v>5</v>
      </c>
      <c r="G53" s="115">
        <v>3</v>
      </c>
      <c r="H53" s="115">
        <v>5</v>
      </c>
      <c r="I53" s="115">
        <v>3</v>
      </c>
      <c r="J53" s="115">
        <v>3</v>
      </c>
      <c r="K53" s="115">
        <v>4</v>
      </c>
      <c r="L53" s="115">
        <v>3</v>
      </c>
      <c r="M53" s="115">
        <v>4</v>
      </c>
      <c r="N53" s="116">
        <f t="shared" si="11"/>
        <v>30</v>
      </c>
      <c r="O53" s="117">
        <f t="shared" si="12"/>
        <v>0.77600000000000002</v>
      </c>
      <c r="P53" s="118" t="str">
        <f t="shared" si="10"/>
        <v>MEDIO IMPACTO RECOMENDABLE EVALUARLO</v>
      </c>
      <c r="Q53" s="35"/>
    </row>
    <row r="54" spans="1:17" ht="26.4" x14ac:dyDescent="0.25">
      <c r="A54" s="35"/>
      <c r="B54" s="113" t="s">
        <v>432</v>
      </c>
      <c r="C54" s="114">
        <v>1</v>
      </c>
      <c r="D54" s="135" t="s">
        <v>647</v>
      </c>
      <c r="E54" s="135" t="s">
        <v>648</v>
      </c>
      <c r="F54" s="115">
        <v>5</v>
      </c>
      <c r="G54" s="115">
        <v>2</v>
      </c>
      <c r="H54" s="115">
        <v>5</v>
      </c>
      <c r="I54" s="115">
        <v>3</v>
      </c>
      <c r="J54" s="115">
        <v>2</v>
      </c>
      <c r="K54" s="115">
        <v>3</v>
      </c>
      <c r="L54" s="115">
        <v>3</v>
      </c>
      <c r="M54" s="115">
        <v>3</v>
      </c>
      <c r="N54" s="116">
        <f t="shared" si="11"/>
        <v>26</v>
      </c>
      <c r="O54" s="117">
        <f t="shared" si="12"/>
        <v>0.67999999999999994</v>
      </c>
      <c r="P54" s="118" t="str">
        <f t="shared" si="10"/>
        <v>MEDIO IMPACTO RECOMENDABLE EVALUARLO</v>
      </c>
      <c r="Q54" s="35"/>
    </row>
    <row r="55" spans="1:17" ht="26.4" x14ac:dyDescent="0.25">
      <c r="A55" s="35"/>
      <c r="B55" s="113" t="s">
        <v>433</v>
      </c>
      <c r="C55" s="114">
        <v>1</v>
      </c>
      <c r="D55" s="135" t="s">
        <v>647</v>
      </c>
      <c r="E55" s="135" t="s">
        <v>648</v>
      </c>
      <c r="F55" s="115">
        <v>5</v>
      </c>
      <c r="G55" s="115">
        <v>3</v>
      </c>
      <c r="H55" s="115">
        <v>5</v>
      </c>
      <c r="I55" s="115">
        <v>3</v>
      </c>
      <c r="J55" s="115">
        <v>3</v>
      </c>
      <c r="K55" s="115">
        <v>3</v>
      </c>
      <c r="L55" s="115">
        <v>3</v>
      </c>
      <c r="M55" s="115">
        <v>5</v>
      </c>
      <c r="N55" s="116">
        <f t="shared" si="11"/>
        <v>30</v>
      </c>
      <c r="O55" s="117">
        <f t="shared" si="12"/>
        <v>0.79200000000000004</v>
      </c>
      <c r="P55" s="118" t="str">
        <f t="shared" si="10"/>
        <v>MEDIO IMPACTO RECOMENDABLE EVALUARLO</v>
      </c>
      <c r="Q55" s="35"/>
    </row>
    <row r="56" spans="1:17" ht="43.2" hidden="1" customHeight="1" x14ac:dyDescent="0.25">
      <c r="A56" s="35"/>
      <c r="B56" s="113" t="s">
        <v>434</v>
      </c>
      <c r="C56" s="114">
        <v>0</v>
      </c>
      <c r="D56" s="135" t="s">
        <v>647</v>
      </c>
      <c r="E56" s="135" t="s">
        <v>648</v>
      </c>
      <c r="F56" s="115"/>
      <c r="G56" s="115"/>
      <c r="H56" s="115"/>
      <c r="I56" s="115"/>
      <c r="J56" s="115"/>
      <c r="K56" s="115"/>
      <c r="L56" s="115"/>
      <c r="M56" s="115"/>
      <c r="N56" s="116"/>
      <c r="O56" s="117"/>
      <c r="P56" s="118"/>
      <c r="Q56" s="35"/>
    </row>
    <row r="57" spans="1:17" ht="26.4" hidden="1" x14ac:dyDescent="0.25">
      <c r="A57" s="35"/>
      <c r="B57" s="113" t="s">
        <v>435</v>
      </c>
      <c r="C57" s="114">
        <v>0</v>
      </c>
      <c r="D57" s="135" t="s">
        <v>647</v>
      </c>
      <c r="E57" s="135" t="s">
        <v>648</v>
      </c>
      <c r="F57" s="115"/>
      <c r="G57" s="115"/>
      <c r="H57" s="115"/>
      <c r="I57" s="115"/>
      <c r="J57" s="115"/>
      <c r="K57" s="115"/>
      <c r="L57" s="115"/>
      <c r="M57" s="115"/>
      <c r="N57" s="116"/>
      <c r="O57" s="117"/>
      <c r="P57" s="118"/>
      <c r="Q57" s="35"/>
    </row>
    <row r="58" spans="1:17" ht="26.4" x14ac:dyDescent="0.25">
      <c r="A58" s="35"/>
      <c r="B58" s="298" t="s">
        <v>436</v>
      </c>
      <c r="C58" s="114">
        <v>1</v>
      </c>
      <c r="D58" s="135" t="s">
        <v>647</v>
      </c>
      <c r="E58" s="135" t="s">
        <v>648</v>
      </c>
      <c r="F58" s="115">
        <v>4</v>
      </c>
      <c r="G58" s="115">
        <v>4</v>
      </c>
      <c r="H58" s="115">
        <v>4</v>
      </c>
      <c r="I58" s="115">
        <v>4</v>
      </c>
      <c r="J58" s="115">
        <v>2</v>
      </c>
      <c r="K58" s="115">
        <v>4</v>
      </c>
      <c r="L58" s="115">
        <v>4</v>
      </c>
      <c r="M58" s="115">
        <v>4</v>
      </c>
      <c r="N58" s="116">
        <f t="shared" si="11"/>
        <v>30</v>
      </c>
      <c r="O58" s="117">
        <f t="shared" si="12"/>
        <v>0.76</v>
      </c>
      <c r="P58" s="118" t="str">
        <f t="shared" si="10"/>
        <v>MEDIO IMPACTO RECOMENDABLE EVALUARLO</v>
      </c>
      <c r="Q58" s="35"/>
    </row>
    <row r="59" spans="1:17" ht="28.95" hidden="1" customHeight="1" thickBot="1" x14ac:dyDescent="0.3">
      <c r="A59" s="35"/>
      <c r="B59" s="119" t="s">
        <v>437</v>
      </c>
      <c r="C59" s="120">
        <v>0</v>
      </c>
      <c r="D59" s="120" t="s">
        <v>647</v>
      </c>
      <c r="E59" s="120" t="s">
        <v>648</v>
      </c>
      <c r="F59" s="121"/>
      <c r="G59" s="121"/>
      <c r="H59" s="121"/>
      <c r="I59" s="121"/>
      <c r="J59" s="121"/>
      <c r="K59" s="121"/>
      <c r="L59" s="121"/>
      <c r="M59" s="121"/>
      <c r="N59" s="122"/>
      <c r="O59" s="123"/>
      <c r="P59" s="208"/>
      <c r="Q59" s="35"/>
    </row>
    <row r="60" spans="1:17" hidden="1" x14ac:dyDescent="0.25">
      <c r="A60" s="35"/>
      <c r="B60" s="134"/>
      <c r="C60" s="135"/>
      <c r="D60" s="135"/>
      <c r="E60" s="135"/>
      <c r="F60" s="136"/>
      <c r="G60" s="136"/>
      <c r="H60" s="136"/>
      <c r="I60" s="136"/>
      <c r="J60" s="136"/>
      <c r="K60" s="136"/>
      <c r="L60" s="136"/>
      <c r="M60" s="136"/>
      <c r="N60" s="137">
        <f t="shared" si="11"/>
        <v>0</v>
      </c>
      <c r="O60" s="207">
        <f t="shared" si="12"/>
        <v>0</v>
      </c>
      <c r="P60" s="138" t="str">
        <f t="shared" si="10"/>
        <v>BAJO IMPACTO</v>
      </c>
      <c r="Q60" s="35"/>
    </row>
    <row r="61" spans="1:17" ht="14.4" hidden="1" thickBot="1" x14ac:dyDescent="0.3">
      <c r="A61" s="35"/>
      <c r="B61" s="119"/>
      <c r="C61" s="120"/>
      <c r="D61" s="120"/>
      <c r="E61" s="120"/>
      <c r="F61" s="121"/>
      <c r="G61" s="121"/>
      <c r="H61" s="121"/>
      <c r="I61" s="121"/>
      <c r="J61" s="121"/>
      <c r="K61" s="121"/>
      <c r="L61" s="121"/>
      <c r="M61" s="121"/>
      <c r="N61" s="122">
        <f t="shared" si="11"/>
        <v>0</v>
      </c>
      <c r="O61" s="123">
        <f t="shared" si="12"/>
        <v>0</v>
      </c>
      <c r="P61" s="118" t="str">
        <f t="shared" si="10"/>
        <v>BAJO IMPACTO</v>
      </c>
      <c r="Q61" s="35"/>
    </row>
    <row r="62" spans="1:17" x14ac:dyDescent="0.25">
      <c r="A62" s="35"/>
      <c r="B62" s="35"/>
      <c r="C62" s="35"/>
      <c r="D62" s="35"/>
      <c r="E62" s="35"/>
      <c r="F62" s="35"/>
      <c r="G62" s="35"/>
      <c r="H62" s="35"/>
      <c r="I62" s="35"/>
      <c r="J62" s="35"/>
      <c r="K62" s="35"/>
      <c r="L62" s="35"/>
      <c r="M62" s="35"/>
      <c r="N62" s="35"/>
      <c r="O62" s="35"/>
      <c r="P62" s="74"/>
      <c r="Q62" s="35"/>
    </row>
    <row r="63" spans="1:17" ht="75" customHeight="1" x14ac:dyDescent="0.25">
      <c r="A63" s="35"/>
      <c r="B63" s="438" t="s">
        <v>684</v>
      </c>
      <c r="C63" s="439"/>
      <c r="D63" s="439"/>
      <c r="E63" s="439"/>
      <c r="F63" s="439"/>
      <c r="G63" s="439"/>
      <c r="H63" s="439"/>
      <c r="I63" s="439"/>
      <c r="J63" s="439"/>
      <c r="K63" s="439"/>
      <c r="L63" s="439"/>
      <c r="M63" s="439"/>
      <c r="N63" s="439"/>
      <c r="O63" s="439"/>
      <c r="P63" s="439"/>
      <c r="Q63" s="35"/>
    </row>
    <row r="64" spans="1:17" x14ac:dyDescent="0.25">
      <c r="A64" s="35"/>
      <c r="B64" s="35"/>
      <c r="C64" s="35"/>
      <c r="D64" s="35"/>
      <c r="E64" s="35"/>
      <c r="F64" s="35"/>
      <c r="G64" s="35"/>
      <c r="H64" s="35"/>
      <c r="I64" s="35"/>
      <c r="J64" s="35"/>
      <c r="K64" s="35"/>
      <c r="L64" s="35"/>
      <c r="M64" s="35"/>
      <c r="N64" s="35"/>
      <c r="O64" s="35"/>
      <c r="P64" s="74"/>
      <c r="Q64" s="35"/>
    </row>
    <row r="65" spans="1:17" ht="36.75" customHeight="1" x14ac:dyDescent="0.25">
      <c r="A65" s="35"/>
      <c r="B65" s="440" t="s">
        <v>686</v>
      </c>
      <c r="C65" s="440"/>
      <c r="D65" s="440"/>
      <c r="E65" s="440"/>
      <c r="F65" s="440"/>
      <c r="G65" s="440"/>
      <c r="H65" s="440"/>
      <c r="I65" s="440"/>
      <c r="J65" s="440"/>
      <c r="K65" s="440"/>
      <c r="L65" s="440"/>
      <c r="M65" s="440"/>
      <c r="N65" s="440"/>
      <c r="O65" s="440"/>
      <c r="P65" s="440"/>
      <c r="Q65" s="35"/>
    </row>
    <row r="66" spans="1:17" x14ac:dyDescent="0.25">
      <c r="A66" s="35"/>
      <c r="B66" s="35"/>
      <c r="C66" s="35"/>
      <c r="D66" s="35"/>
      <c r="E66" s="35"/>
      <c r="F66" s="35"/>
      <c r="G66" s="35"/>
      <c r="H66" s="35"/>
      <c r="I66" s="35"/>
      <c r="J66" s="35"/>
      <c r="K66" s="35"/>
      <c r="L66" s="35"/>
      <c r="M66" s="35"/>
      <c r="N66" s="35"/>
      <c r="O66" s="35"/>
      <c r="P66" s="74"/>
      <c r="Q66" s="35"/>
    </row>
  </sheetData>
  <sheetProtection algorithmName="SHA-512" hashValue="d/c46wcqgMTD1Yz+SSp3rL9HbX4YDuibT2LyagnR2x3Cz50u6SyeEwOswj9h3naMfiou+XeL3XoZQMsDcMIssQ==" saltValue="PdHJ7OYTuzfzKbmdB3CDSw==" spinCount="100000" sheet="1" objects="1" scenarios="1"/>
  <mergeCells count="13">
    <mergeCell ref="B1:B4"/>
    <mergeCell ref="C1:O1"/>
    <mergeCell ref="C2:O2"/>
    <mergeCell ref="C3:O4"/>
    <mergeCell ref="N6:N7"/>
    <mergeCell ref="O6:O7"/>
    <mergeCell ref="D6:D7"/>
    <mergeCell ref="E6:E7"/>
    <mergeCell ref="B63:P63"/>
    <mergeCell ref="B65:P65"/>
    <mergeCell ref="P6:P8"/>
    <mergeCell ref="B6:C7"/>
    <mergeCell ref="F6:M6"/>
  </mergeCells>
  <conditionalFormatting sqref="C29:C34 C52:C57 C36:E38 C60:E61 D29:E35 C40:E49 D52:E59 C9:E27">
    <cfRule type="iconSet" priority="32">
      <iconSet>
        <cfvo type="percent" val="0"/>
        <cfvo type="percent" val="33"/>
        <cfvo type="percent" val="67"/>
      </iconSet>
    </cfRule>
  </conditionalFormatting>
  <conditionalFormatting sqref="P9:P27">
    <cfRule type="cellIs" dxfId="531" priority="28" operator="equal">
      <formula>"ALTO IMPACTO OBLIGATORIO ARTICULARLA A UNO DE LOS RIESGOS"</formula>
    </cfRule>
    <cfRule type="cellIs" dxfId="530" priority="29" operator="equal">
      <formula>"MEDIO IMPACTO RECOMENDABLE EVALUARLO EN EL RIESGO"</formula>
    </cfRule>
    <cfRule type="cellIs" dxfId="529" priority="30" operator="equal">
      <formula>"BAJO IMPACTO"</formula>
    </cfRule>
  </conditionalFormatting>
  <conditionalFormatting sqref="P40:P50">
    <cfRule type="cellIs" dxfId="528" priority="17" operator="equal">
      <formula>"ALTO IMPACTO OBLIGATORIO ARTICULARLA A UNA DE LAS OPORTUNIDADES"</formula>
    </cfRule>
    <cfRule type="cellIs" dxfId="527" priority="18" operator="equal">
      <formula>"MEDIO IMPACTO RECOMENDABLE EVALUARLO"</formula>
    </cfRule>
    <cfRule type="cellIs" dxfId="526" priority="19" operator="equal">
      <formula>"BAJO IMPACTO"</formula>
    </cfRule>
  </conditionalFormatting>
  <conditionalFormatting sqref="P52:P61">
    <cfRule type="cellIs" dxfId="525" priority="14" operator="equal">
      <formula>"ALTO IMPACTO OBLIGATORIO ARTICULARLA A UNA DE LAS OPORTUNIDADES"</formula>
    </cfRule>
    <cfRule type="cellIs" dxfId="524" priority="15" operator="equal">
      <formula>"MEDIO IMPACTO RECOMENDABLE EVALUARLO"</formula>
    </cfRule>
    <cfRule type="cellIs" dxfId="523" priority="16" operator="equal">
      <formula>"BAJO IMPACTO"</formula>
    </cfRule>
  </conditionalFormatting>
  <conditionalFormatting sqref="P29:P38">
    <cfRule type="cellIs" dxfId="522" priority="11" operator="equal">
      <formula>"ALTO IMPACTO OBLIGATORIO ARTICULARLA A UNO DE LOS RIESGOS"</formula>
    </cfRule>
    <cfRule type="cellIs" dxfId="521" priority="12" operator="equal">
      <formula>"MEDIO IMPACTO RECOMENDABLE EVALUARLO EN EL RIESGO"</formula>
    </cfRule>
    <cfRule type="cellIs" dxfId="520" priority="13" operator="equal">
      <formula>"BAJO IMPACTO"</formula>
    </cfRule>
  </conditionalFormatting>
  <conditionalFormatting sqref="C35">
    <cfRule type="iconSet" priority="8">
      <iconSet>
        <cfvo type="percent" val="0"/>
        <cfvo type="percent" val="33"/>
        <cfvo type="percent" val="67"/>
      </iconSet>
    </cfRule>
  </conditionalFormatting>
  <conditionalFormatting sqref="C58">
    <cfRule type="iconSet" priority="6">
      <iconSet>
        <cfvo type="percent" val="0"/>
        <cfvo type="percent" val="33"/>
        <cfvo type="percent" val="67"/>
      </iconSet>
    </cfRule>
  </conditionalFormatting>
  <conditionalFormatting sqref="C50:E50">
    <cfRule type="iconSet" priority="4">
      <iconSet>
        <cfvo type="percent" val="0"/>
        <cfvo type="percent" val="33"/>
        <cfvo type="percent" val="67"/>
      </iconSet>
    </cfRule>
  </conditionalFormatting>
  <conditionalFormatting sqref="C59">
    <cfRule type="iconSet" priority="2">
      <iconSet>
        <cfvo type="percent" val="0"/>
        <cfvo type="percent" val="33"/>
        <cfvo type="percent" val="67"/>
      </iconSet>
    </cfRule>
  </conditionalFormatting>
  <dataValidations count="1">
    <dataValidation allowBlank="1" showInputMessage="1" showErrorMessage="1" prompt="Establezca un peso porcentual (%) por cada parte interesada, donde la suma de todas no supere el 100%. Ejemplo:_x000a__x000a_1 - Parte interesada 1: 30%_x000a_2 - Parte interesada 2: 20%_x000a_3 - Parte interesada 3: 50%" sqref="F8:M8" xr:uid="{00000000-0002-0000-0800-000000000000}"/>
  </dataValidations>
  <hyperlinks>
    <hyperlink ref="A7" location="'INICIO (2)'!A1" display="REGRESAR" xr:uid="{00000000-0004-0000-0800-000000000000}"/>
  </hyperlink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31" id="{5DD51D27-DA92-4A18-A159-92EB5DFB144F}">
            <x14:iconSet showValue="0" custom="1">
              <x14:cfvo type="percent">
                <xm:f>0</xm:f>
              </x14:cfvo>
              <x14:cfvo type="percent">
                <xm:f>0</xm:f>
              </x14:cfvo>
              <x14:cfvo type="num">
                <xm:f>1</xm:f>
              </x14:cfvo>
              <x14:cfIcon iconSet="3Symbols" iconId="0"/>
              <x14:cfIcon iconSet="3Symbols" iconId="0"/>
              <x14:cfIcon iconSet="3Symbols" iconId="2"/>
            </x14:iconSet>
          </x14:cfRule>
          <xm:sqref>C29:C34 C52:C57 C36:E38 C60:E61 D29:E35 C40:E49 D52:E59 C9:E27</xm:sqref>
        </x14:conditionalFormatting>
        <x14:conditionalFormatting xmlns:xm="http://schemas.microsoft.com/office/excel/2006/main">
          <x14:cfRule type="iconSet" priority="7" id="{5E57873E-5FE5-44AD-9FDD-26E1B28045B1}">
            <x14:iconSet showValue="0" custom="1">
              <x14:cfvo type="percent">
                <xm:f>0</xm:f>
              </x14:cfvo>
              <x14:cfvo type="percent">
                <xm:f>0</xm:f>
              </x14:cfvo>
              <x14:cfvo type="num">
                <xm:f>1</xm:f>
              </x14:cfvo>
              <x14:cfIcon iconSet="3Symbols" iconId="0"/>
              <x14:cfIcon iconSet="3Symbols" iconId="0"/>
              <x14:cfIcon iconSet="3Symbols" iconId="2"/>
            </x14:iconSet>
          </x14:cfRule>
          <xm:sqref>C35</xm:sqref>
        </x14:conditionalFormatting>
        <x14:conditionalFormatting xmlns:xm="http://schemas.microsoft.com/office/excel/2006/main">
          <x14:cfRule type="iconSet" priority="5" id="{9666332C-A770-4D59-97A8-E090AB229ED8}">
            <x14:iconSet showValue="0" custom="1">
              <x14:cfvo type="percent">
                <xm:f>0</xm:f>
              </x14:cfvo>
              <x14:cfvo type="percent">
                <xm:f>0</xm:f>
              </x14:cfvo>
              <x14:cfvo type="num">
                <xm:f>1</xm:f>
              </x14:cfvo>
              <x14:cfIcon iconSet="3Symbols" iconId="0"/>
              <x14:cfIcon iconSet="3Symbols" iconId="0"/>
              <x14:cfIcon iconSet="3Symbols" iconId="2"/>
            </x14:iconSet>
          </x14:cfRule>
          <xm:sqref>C58</xm:sqref>
        </x14:conditionalFormatting>
        <x14:conditionalFormatting xmlns:xm="http://schemas.microsoft.com/office/excel/2006/main">
          <x14:cfRule type="iconSet" priority="3" id="{B8745CAB-76FB-48FF-B628-A8E107950505}">
            <x14:iconSet showValue="0" custom="1">
              <x14:cfvo type="percent">
                <xm:f>0</xm:f>
              </x14:cfvo>
              <x14:cfvo type="percent">
                <xm:f>0</xm:f>
              </x14:cfvo>
              <x14:cfvo type="num">
                <xm:f>1</xm:f>
              </x14:cfvo>
              <x14:cfIcon iconSet="3Symbols" iconId="0"/>
              <x14:cfIcon iconSet="3Symbols" iconId="0"/>
              <x14:cfIcon iconSet="3Symbols" iconId="2"/>
            </x14:iconSet>
          </x14:cfRule>
          <xm:sqref>C50:E50</xm:sqref>
        </x14:conditionalFormatting>
        <x14:conditionalFormatting xmlns:xm="http://schemas.microsoft.com/office/excel/2006/main">
          <x14:cfRule type="iconSet" priority="1" id="{7B0E7B3E-174C-4D2F-B529-7B8C1DBDBD11}">
            <x14:iconSet showValue="0" custom="1">
              <x14:cfvo type="percent">
                <xm:f>0</xm:f>
              </x14:cfvo>
              <x14:cfvo type="percent">
                <xm:f>0</xm:f>
              </x14:cfvo>
              <x14:cfvo type="num">
                <xm:f>1</xm:f>
              </x14:cfvo>
              <x14:cfIcon iconSet="3Symbols" iconId="0"/>
              <x14:cfIcon iconSet="3Symbols" iconId="0"/>
              <x14:cfIcon iconSet="3Symbols" iconId="2"/>
            </x14:iconSet>
          </x14:cfRule>
          <xm:sqref>C59</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prompt="En el análisis del contexto actual, identifique el estado de la causa:_x000a_0- Se elimina_x000a_1- Continúa" xr:uid="{00000000-0002-0000-0800-000001000000}">
          <x14:formula1>
            <xm:f>Hoja4!$C$2:$C$3</xm:f>
          </x14:formula1>
          <xm:sqref>C36:E38 C60:E61 C29:C34 C52:C57 C9:C27 C40:C49 C59</xm:sqref>
        </x14:dataValidation>
        <x14:dataValidation type="list" allowBlank="1" showInputMessage="1" showErrorMessage="1" prompt="Califique según el peso de importancia o relevancia frente a la parte interesada:_x000a_1- No tiene ninguna afectación_x000a_2- Afecta en bajo grado_x000a_3- Afecta en medio grado_x000a_4- Afecta en alto grado_x000a_5- Afecta e impacta en superior grado" xr:uid="{00000000-0002-0000-0800-000002000000}">
          <x14:formula1>
            <xm:f>Hoja4!$B$2:$B$6</xm:f>
          </x14:formula1>
          <xm:sqref>F36:M38</xm:sqref>
        </x14:dataValidation>
        <x14:dataValidation type="list" allowBlank="1" showInputMessage="1" showErrorMessage="1" prompt="Seleccione de la siguiente lista, las Partes Interesadas identificadas en su proceso" xr:uid="{00000000-0002-0000-0800-000003000000}">
          <x14:formula1>
            <xm:f>CRITERIOS!$C$237:$C$258</xm:f>
          </x14:formula1>
          <xm:sqref>F7:M7</xm:sqref>
        </x14:dataValidation>
        <x14:dataValidation type="list" allowBlank="1" showInputMessage="1" showErrorMessage="1" xr:uid="{00000000-0002-0000-0800-000004000000}">
          <x14:formula1>
            <xm:f>CRITERIOS!$D$237:$D$241</xm:f>
          </x14:formula1>
          <xm:sqref>F9:M25 F29:M34 F27:M27 F52:M57 F50:L50 F40:M49 F60:M62 F64:M64 F66:M1048576</xm:sqref>
        </x14:dataValidation>
        <x14:dataValidation type="list" allowBlank="1" showInputMessage="1" showErrorMessage="1" xr:uid="{00000000-0002-0000-0800-000005000000}">
          <x14:formula1>
            <xm:f>'D:\DANGELICAMONTENEGRO\OneDrive - Universidad de Cundinamarca\Documents\DIANA\RIESGOS\Matrices trabajadas\[21RIESGOS-MDM.xlsm]CRITERIOS'!#REF!</xm:f>
          </x14:formula1>
          <xm:sqref>F58:M59</xm:sqref>
        </x14:dataValidation>
        <x14:dataValidation type="list" allowBlank="1" showInputMessage="1" showErrorMessage="1" prompt="En el análisis del contexto actual, identifique el estado de la causa:_x000a_0- Se elimina_x000a_1- Continúa" xr:uid="{00000000-0002-0000-0800-000006000000}">
          <x14:formula1>
            <xm:f>'D:\DANGELICAMONTENEGRO\OneDrive - Universidad de Cundinamarca\Documents\DIANA\RIESGOS\Matrices trabajadas\[21RIESGOS-MDM.xlsm]Hoja4'!#REF!</xm:f>
          </x14:formula1>
          <xm:sqref>C35 C58</xm:sqref>
        </x14:dataValidation>
        <x14:dataValidation type="list" allowBlank="1" showInputMessage="1" showErrorMessage="1" prompt="Califique según el peso de importancia o relevancia frente a la parte interesada:_x000a_1- No tiene ninguna afectación_x000a_2- Afecta en bajo grado_x000a_3- Afecta en medio grado_x000a_4- Afecta en alto grado_x000a_5- Afecta e impacta en superior grado" xr:uid="{00000000-0002-0000-0800-000007000000}">
          <x14:formula1>
            <xm:f>'D:\DANGELICAMONTENEGRO\OneDrive - Universidad de Cundinamarca\Documents\DIANA\RIESGOS\Matrices trabajadas\[21RIESGOS-MDM.xlsm]Hoja4'!#REF!</xm:f>
          </x14:formula1>
          <xm:sqref>F35:M35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13" ma:contentTypeDescription="Create a new document." ma:contentTypeScope="" ma:versionID="c11ea12a7f54f90e7a772f942b53b9b2">
  <xsd:schema xmlns:xsd="http://www.w3.org/2001/XMLSchema" xmlns:xs="http://www.w3.org/2001/XMLSchema" xmlns:p="http://schemas.microsoft.com/office/2006/metadata/properties" xmlns:ns3="632c1e4e-69c6-4d1f-81a1-009441d464e5" xmlns:ns4="39f7a895-868e-4739-ab10-589c64175fbd" targetNamespace="http://schemas.microsoft.com/office/2006/metadata/properties" ma:root="true" ma:fieldsID="f6a05c7b46067dbeefb19f3d2ef2bb19" ns3:_="" ns4:_="">
    <xsd:import namespace="632c1e4e-69c6-4d1f-81a1-009441d464e5"/>
    <xsd:import namespace="39f7a895-868e-4739-ab10-589c64175fb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f7a895-868e-4739-ab10-589c64175fb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632c1e4e-69c6-4d1f-81a1-009441d464e5" xsi:nil="true"/>
  </documentManagement>
</p:properties>
</file>

<file path=customXml/itemProps1.xml><?xml version="1.0" encoding="utf-8"?>
<ds:datastoreItem xmlns:ds="http://schemas.openxmlformats.org/officeDocument/2006/customXml" ds:itemID="{3DC3091C-B7C6-4A01-9626-5052BB24E8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39f7a895-868e-4739-ab10-589c64175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DB39B36-7AB2-4451-95C2-BE7896EC4C0F}">
  <ds:schemaRefs>
    <ds:schemaRef ds:uri="http://schemas.microsoft.com/sharepoint/v3/contenttype/forms"/>
  </ds:schemaRefs>
</ds:datastoreItem>
</file>

<file path=customXml/itemProps3.xml><?xml version="1.0" encoding="utf-8"?>
<ds:datastoreItem xmlns:ds="http://schemas.openxmlformats.org/officeDocument/2006/customXml" ds:itemID="{766F3334-EB3D-40D8-9472-FBDA95FE8CAE}">
  <ds:schemaRefs>
    <ds:schemaRef ds:uri="http://schemas.microsoft.com/office/2006/metadata/properties"/>
    <ds:schemaRef ds:uri="http://schemas.microsoft.com/office/infopath/2007/PartnerControls"/>
    <ds:schemaRef ds:uri="632c1e4e-69c6-4d1f-81a1-009441d464e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ITEMS</vt:lpstr>
      <vt:lpstr>INICIO</vt:lpstr>
      <vt:lpstr>INICIO (2)</vt:lpstr>
      <vt:lpstr>ESTRATÉGICOS</vt:lpstr>
      <vt:lpstr>CORRUPCIÓN</vt:lpstr>
      <vt:lpstr>MATRIZ SGSI</vt:lpstr>
      <vt:lpstr>CRITERIOS</vt:lpstr>
      <vt:lpstr>Hoja1</vt:lpstr>
      <vt:lpstr>IDENTIFICACIÓN DOFA</vt:lpstr>
      <vt:lpstr>CRUCE RIESGOS</vt:lpstr>
      <vt:lpstr>MAPA RIESGOS</vt:lpstr>
      <vt:lpstr>CRUCE OPORTUNIDADES</vt:lpstr>
      <vt:lpstr>ACTUALIZACIONES</vt:lpstr>
      <vt:lpstr>Hoja4</vt:lpstr>
      <vt:lpstr>Hoja2</vt:lpstr>
      <vt:lpstr>MAPA OPORTUNIDADES</vt:lpstr>
      <vt:lpstr>ACTUALIZACIONES!Área_de_impresión</vt:lpstr>
      <vt:lpstr>ACTUALIZACIONES!OLE_LINK2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JAIME ELDER ACOSTA RAMIREZ</dc:creator>
  <cp:keywords/>
  <dc:description/>
  <cp:lastModifiedBy>JAIRO SILVA</cp:lastModifiedBy>
  <cp:revision/>
  <dcterms:created xsi:type="dcterms:W3CDTF">2017-05-04T16:51:53Z</dcterms:created>
  <dcterms:modified xsi:type="dcterms:W3CDTF">2025-09-28T23:55:26Z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