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codeName="ThisWorkbook"/>
  <mc:AlternateContent xmlns:mc="http://schemas.openxmlformats.org/markup-compatibility/2006">
    <mc:Choice Requires="x15">
      <x15ac:absPath xmlns:x15ac="http://schemas.microsoft.com/office/spreadsheetml/2010/11/ac" url="https://mailunicundiedu-my.sharepoint.com/personal/jmelissamoreno_ucundinamarca_edu_co/Documents/jmelissamoreno/Desktop/2025/ACTUALIZACIￃﾓN ISO 2025/MFA/2025/"/>
    </mc:Choice>
  </mc:AlternateContent>
  <xr:revisionPtr revIDLastSave="0" documentId="8_{CAB0BE01-070E-4DB0-8438-A3FF024918A0}" xr6:coauthVersionLast="47" xr6:coauthVersionMax="47" xr10:uidLastSave="{00000000-0000-0000-0000-000000000000}"/>
  <bookViews>
    <workbookView showSheetTabs="0" xWindow="-120" yWindow="-120" windowWidth="29040" windowHeight="15720" tabRatio="779" firstSheet="1" activeTab="1" xr2:uid="{00000000-000D-0000-FFFF-FFFF00000000}"/>
  </bookViews>
  <sheets>
    <sheet name="ITEMS" sheetId="3" state="hidden" r:id="rId1"/>
    <sheet name="INICIO" sheetId="13" r:id="rId2"/>
    <sheet name="ESTRATÉGICOS" sheetId="17" r:id="rId3"/>
    <sheet name="CORRUPCIÓN" sheetId="15" r:id="rId4"/>
    <sheet name="MATRIZ SGSI" sheetId="16" r:id="rId5"/>
    <sheet name="CRITERIOS" sheetId="9" state="hidden" r:id="rId6"/>
    <sheet name="Hoja1" sheetId="11" state="hidden" r:id="rId7"/>
    <sheet name="INICIO (2)" sheetId="14" r:id="rId8"/>
    <sheet name="IDENTIFICACIÓN DOFA" sheetId="1" r:id="rId9"/>
    <sheet name="CRUCE RIESGOS" sheetId="4" r:id="rId10"/>
    <sheet name="MAPA RIESGOS" sheetId="5" r:id="rId11"/>
    <sheet name="CRUCE OPORTUNIDADES" sheetId="6" r:id="rId12"/>
    <sheet name="MAPA OPORTUNIDADES" sheetId="7" r:id="rId13"/>
    <sheet name="ACTUALIZACIONES" sheetId="8" r:id="rId14"/>
    <sheet name="Hoja4" sheetId="19" state="hidden" r:id="rId15"/>
    <sheet name="Hoja2" sheetId="20" state="hidden" r:id="rId16"/>
  </sheets>
  <externalReferences>
    <externalReference r:id="rId17"/>
    <externalReference r:id="rId18"/>
  </externalReferences>
  <definedNames>
    <definedName name="_xlnm._FilterDatabase" localSheetId="3" hidden="1">CORRUPCIÓN!$A$8:$BN$8</definedName>
    <definedName name="A_Obj1" localSheetId="3">OFFSET(#REF!,0,0,COUNTA(#REF!)-1,1)</definedName>
    <definedName name="A_Obj1">OFFSET(#REF!,0,0,COUNTA(#REF!)-1,1)</definedName>
    <definedName name="A_Obj2" localSheetId="3">OFFSET(#REF!,0,0,COUNTA(#REF!)-1,1)</definedName>
    <definedName name="A_Obj2">OFFSET(#REF!,0,0,COUNTA(#REF!)-1,1)</definedName>
    <definedName name="A_Obj3" localSheetId="3">OFFSET(#REF!,0,0,COUNTA(#REF!)-1,1)</definedName>
    <definedName name="A_Obj3">OFFSET(#REF!,0,0,COUNTA(#REF!)-1,1)</definedName>
    <definedName name="A_Obj4" localSheetId="3">OFFSET(#REF!,0,0,COUNTA(#REF!)-1,1)</definedName>
    <definedName name="A_Obj4">OFFSET(#REF!,0,0,COUNTA(#REF!)-1,1)</definedName>
    <definedName name="Acc_1" localSheetId="3">#REF!</definedName>
    <definedName name="Acc_1">#REF!</definedName>
    <definedName name="Acc_2" localSheetId="3">#REF!</definedName>
    <definedName name="Acc_2">#REF!</definedName>
    <definedName name="Acc_3" localSheetId="3">#REF!</definedName>
    <definedName name="Acc_3">#REF!</definedName>
    <definedName name="Acc_4" localSheetId="3">#REF!</definedName>
    <definedName name="Acc_4">#REF!</definedName>
    <definedName name="Acc_5" localSheetId="3">#REF!</definedName>
    <definedName name="Acc_5">#REF!</definedName>
    <definedName name="Acc_6" localSheetId="3">#REF!</definedName>
    <definedName name="Acc_6">#REF!</definedName>
    <definedName name="Acc_7" localSheetId="3">#REF!</definedName>
    <definedName name="Acc_7">#REF!</definedName>
    <definedName name="Acc_8" localSheetId="3">#REF!</definedName>
    <definedName name="Acc_8">#REF!</definedName>
    <definedName name="Acc_9" localSheetId="3">#REF!</definedName>
    <definedName name="Acc_9">#REF!</definedName>
    <definedName name="_xlnm.Print_Area" localSheetId="13">ACTUALIZACIONES!$A$1:$F$160</definedName>
    <definedName name="_xlnm.Print_Area" localSheetId="3">CORRUPCIÓN!$A$1:$R$62</definedName>
    <definedName name="_xlnm.Print_Area" localSheetId="11">'CRUCE OPORTUNIDADES'!$A$1:$BA$18</definedName>
    <definedName name="_xlnm.Print_Area" localSheetId="9">'CRUCE RIESGOS'!$A$1:$CA$30</definedName>
    <definedName name="_xlnm.Print_Area" localSheetId="2">ESTRATÉGICOS!$A$1:$P$62</definedName>
    <definedName name="_xlnm.Print_Area" localSheetId="8">'IDENTIFICACIÓN DOFA'!$A$1:$O$131</definedName>
    <definedName name="_xlnm.Print_Area" localSheetId="1">INICIO!$A$1:$Q$34</definedName>
    <definedName name="_xlnm.Print_Area" localSheetId="7">'INICIO (2)'!$A$1:$R$34</definedName>
    <definedName name="_xlnm.Print_Area" localSheetId="12">'MAPA OPORTUNIDADES'!$A$1:$K$23</definedName>
    <definedName name="_xlnm.Print_Area" localSheetId="10">'MAPA RIESGOS'!$A$1:$K$23</definedName>
    <definedName name="_xlnm.Print_Area" localSheetId="4">'MATRIZ SGSI'!$A$1:$R$59</definedName>
    <definedName name="Causafactor3" localSheetId="3">'[1]Explicación de los campos'!$B$2:$B$9</definedName>
    <definedName name="Causafactor3">'[2]Explicación de los campos'!$B$2:$B$9</definedName>
    <definedName name="ControlTipo" localSheetId="3">[1]Hoja2!$AI$3:$AI$6</definedName>
    <definedName name="ControlTipo">[2]Hoja2!$AI$3:$AI$6</definedName>
    <definedName name="Departamentos" localSheetId="3">#REF!</definedName>
    <definedName name="Departamentos">#REF!</definedName>
    <definedName name="Fuentes" localSheetId="3">#REF!</definedName>
    <definedName name="Fuentes">#REF!</definedName>
    <definedName name="Indicadores" localSheetId="3">#REF!</definedName>
    <definedName name="Indicadores">#REF!</definedName>
    <definedName name="Objetivos" localSheetId="3">OFFSET(#REF!,0,0,COUNTA(#REF!)-1,1)</definedName>
    <definedName name="Objetivos">OFFSET(#REF!,0,0,COUNTA(#REF!)-1,1)</definedName>
    <definedName name="OLE_LINK1" localSheetId="8">'IDENTIFICACIÓN DOFA'!#REF!</definedName>
    <definedName name="OLE_LINK2" localSheetId="13">ACTUALIZACIONES!$A$1</definedName>
    <definedName name="Posibilidad" localSheetId="3">[1]Hoja2!$H$3:$H$7</definedName>
    <definedName name="Posibilidad">[2]Hoja2!$H$3:$H$7</definedName>
    <definedName name="RiesgoClase3" localSheetId="3">'[1]Explicación de los campos'!$G$2:$G$8</definedName>
    <definedName name="RiesgoClase3">'[2]Explicación de los campos'!$G$2:$G$8</definedName>
    <definedName name="SiNo" localSheetId="3">[1]Hoja2!$AK$3:$AK$4</definedName>
    <definedName name="SiNo">[2]Hoja2!$AK$3:$AK$4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5" i="4" l="1"/>
  <c r="W14" i="4"/>
  <c r="X15" i="4"/>
  <c r="I8" i="4"/>
  <c r="M51" i="1" l="1"/>
  <c r="N51" i="1" s="1"/>
  <c r="L51" i="1"/>
  <c r="M101" i="1" l="1"/>
  <c r="N101" i="1" s="1"/>
  <c r="M102" i="1"/>
  <c r="N102" i="1" s="1"/>
  <c r="L101" i="1"/>
  <c r="L102" i="1"/>
  <c r="X17" i="4" l="1"/>
  <c r="W17" i="4"/>
  <c r="K13" i="4"/>
  <c r="X9" i="4"/>
  <c r="W9" i="4"/>
  <c r="L13" i="4" l="1"/>
  <c r="M50" i="1" l="1"/>
  <c r="N50" i="1" s="1"/>
  <c r="L50" i="1"/>
  <c r="N13" i="4" l="1"/>
  <c r="P13" i="4" s="1"/>
  <c r="N11" i="4"/>
  <c r="O11" i="4" s="1"/>
  <c r="K11" i="4"/>
  <c r="O13" i="4" l="1"/>
  <c r="P11" i="4"/>
  <c r="L11" i="4"/>
  <c r="L17" i="1" l="1"/>
  <c r="M17" i="1"/>
  <c r="N17" i="1" s="1"/>
  <c r="L18" i="1"/>
  <c r="M18" i="1"/>
  <c r="N18" i="1" s="1"/>
  <c r="L19" i="1"/>
  <c r="M19" i="1"/>
  <c r="N19" i="1" s="1"/>
  <c r="K16" i="4" l="1"/>
  <c r="X16" i="4" l="1"/>
  <c r="X14" i="4"/>
  <c r="W16" i="4"/>
  <c r="M20" i="1" l="1"/>
  <c r="N20" i="1" s="1"/>
  <c r="M21" i="1"/>
  <c r="N21" i="1" s="1"/>
  <c r="M22" i="1"/>
  <c r="N22" i="1" s="1"/>
  <c r="M23" i="1"/>
  <c r="N23" i="1" s="1"/>
  <c r="M24" i="1"/>
  <c r="N24" i="1" s="1"/>
  <c r="M25" i="1"/>
  <c r="N25" i="1" s="1"/>
  <c r="M26" i="1"/>
  <c r="N26" i="1" s="1"/>
  <c r="M27" i="1"/>
  <c r="N27" i="1" s="1"/>
  <c r="M28" i="1"/>
  <c r="N28" i="1" s="1"/>
  <c r="M29" i="1"/>
  <c r="N29" i="1" s="1"/>
  <c r="M30" i="1"/>
  <c r="N30" i="1" s="1"/>
  <c r="M31" i="1"/>
  <c r="N31" i="1" s="1"/>
  <c r="M32" i="1"/>
  <c r="N32" i="1" s="1"/>
  <c r="M33" i="1"/>
  <c r="N33" i="1" s="1"/>
  <c r="M34" i="1"/>
  <c r="N34" i="1" s="1"/>
  <c r="M35" i="1"/>
  <c r="N35" i="1" s="1"/>
  <c r="M36" i="1"/>
  <c r="N36" i="1" s="1"/>
  <c r="M37" i="1"/>
  <c r="N37" i="1" s="1"/>
  <c r="M38" i="1"/>
  <c r="N38" i="1" s="1"/>
  <c r="M39" i="1"/>
  <c r="N39" i="1" s="1"/>
  <c r="M40" i="1"/>
  <c r="N40" i="1" s="1"/>
  <c r="M41" i="1"/>
  <c r="N41" i="1" s="1"/>
  <c r="M42" i="1"/>
  <c r="N42" i="1" s="1"/>
  <c r="M43" i="1"/>
  <c r="N43" i="1" s="1"/>
  <c r="M44" i="1"/>
  <c r="N44" i="1" s="1"/>
  <c r="M45" i="1"/>
  <c r="N45" i="1" s="1"/>
  <c r="M46" i="1"/>
  <c r="N46" i="1" s="1"/>
  <c r="M47" i="1"/>
  <c r="N47" i="1" s="1"/>
  <c r="M48" i="1"/>
  <c r="N48" i="1" s="1"/>
  <c r="M10" i="1"/>
  <c r="N10" i="1" s="1"/>
  <c r="M11" i="1"/>
  <c r="N11" i="1" s="1"/>
  <c r="M12" i="1"/>
  <c r="N12" i="1" s="1"/>
  <c r="M13" i="1"/>
  <c r="N13" i="1" s="1"/>
  <c r="M14" i="1"/>
  <c r="N14" i="1" s="1"/>
  <c r="M15" i="1"/>
  <c r="N15" i="1" s="1"/>
  <c r="M16" i="1"/>
  <c r="N16" i="1" s="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10" i="1"/>
  <c r="L11" i="1"/>
  <c r="L12" i="1"/>
  <c r="L13" i="1"/>
  <c r="L14" i="1"/>
  <c r="L15" i="1"/>
  <c r="L16" i="1"/>
  <c r="M62" i="1"/>
  <c r="N62" i="1" s="1"/>
  <c r="M63" i="1"/>
  <c r="N63" i="1" s="1"/>
  <c r="M64" i="1"/>
  <c r="N64" i="1" s="1"/>
  <c r="M65" i="1"/>
  <c r="N65" i="1" s="1"/>
  <c r="M66" i="1"/>
  <c r="N66" i="1" s="1"/>
  <c r="M67" i="1"/>
  <c r="N67" i="1" s="1"/>
  <c r="M54" i="1"/>
  <c r="N54" i="1" s="1"/>
  <c r="M55" i="1"/>
  <c r="N55" i="1" s="1"/>
  <c r="M56" i="1"/>
  <c r="N56" i="1" s="1"/>
  <c r="M57" i="1"/>
  <c r="N57" i="1" s="1"/>
  <c r="M58" i="1"/>
  <c r="N58" i="1" s="1"/>
  <c r="M59" i="1"/>
  <c r="N59" i="1" s="1"/>
  <c r="M60" i="1"/>
  <c r="N60" i="1" s="1"/>
  <c r="M61" i="1"/>
  <c r="N61" i="1" s="1"/>
  <c r="M53" i="1"/>
  <c r="L62" i="1"/>
  <c r="L63" i="1"/>
  <c r="L64" i="1"/>
  <c r="L65" i="1"/>
  <c r="L66" i="1"/>
  <c r="L67" i="1"/>
  <c r="L54" i="1"/>
  <c r="L55" i="1"/>
  <c r="L56" i="1"/>
  <c r="L57" i="1"/>
  <c r="L58" i="1"/>
  <c r="L59" i="1"/>
  <c r="L60" i="1"/>
  <c r="L61" i="1"/>
  <c r="M79" i="1"/>
  <c r="N79" i="1" s="1"/>
  <c r="M80" i="1"/>
  <c r="N80" i="1" s="1"/>
  <c r="M81" i="1"/>
  <c r="N81" i="1" s="1"/>
  <c r="M82" i="1"/>
  <c r="N82" i="1" s="1"/>
  <c r="M83" i="1"/>
  <c r="N83" i="1" s="1"/>
  <c r="M84" i="1"/>
  <c r="N84" i="1" s="1"/>
  <c r="M85" i="1"/>
  <c r="N85" i="1" s="1"/>
  <c r="M86" i="1"/>
  <c r="N86" i="1" s="1"/>
  <c r="M87" i="1"/>
  <c r="N87" i="1" s="1"/>
  <c r="M88" i="1"/>
  <c r="N88" i="1" s="1"/>
  <c r="M89" i="1"/>
  <c r="N89" i="1" s="1"/>
  <c r="M90" i="1"/>
  <c r="N90" i="1" s="1"/>
  <c r="M91" i="1"/>
  <c r="N91" i="1" s="1"/>
  <c r="M92" i="1"/>
  <c r="N92" i="1" s="1"/>
  <c r="M93" i="1"/>
  <c r="N93" i="1" s="1"/>
  <c r="M94" i="1"/>
  <c r="N94" i="1" s="1"/>
  <c r="M95" i="1"/>
  <c r="N95" i="1" s="1"/>
  <c r="M96" i="1"/>
  <c r="N96" i="1" s="1"/>
  <c r="M97" i="1"/>
  <c r="N97" i="1" s="1"/>
  <c r="M98" i="1"/>
  <c r="N98" i="1" s="1"/>
  <c r="M99" i="1"/>
  <c r="N99" i="1" s="1"/>
  <c r="M100" i="1"/>
  <c r="N100" i="1" s="1"/>
  <c r="M71" i="1"/>
  <c r="N71" i="1" s="1"/>
  <c r="M72" i="1"/>
  <c r="N72" i="1" s="1"/>
  <c r="M73" i="1"/>
  <c r="N73" i="1" s="1"/>
  <c r="M74" i="1"/>
  <c r="N74" i="1" s="1"/>
  <c r="M75" i="1"/>
  <c r="N75" i="1" s="1"/>
  <c r="M76" i="1"/>
  <c r="N76" i="1" s="1"/>
  <c r="M77" i="1"/>
  <c r="N77" i="1" s="1"/>
  <c r="M78" i="1"/>
  <c r="N78" i="1" s="1"/>
  <c r="L79" i="1"/>
  <c r="L80" i="1"/>
  <c r="L81" i="1"/>
  <c r="L82" i="1"/>
  <c r="L83" i="1"/>
  <c r="L84" i="1"/>
  <c r="L85" i="1"/>
  <c r="L86" i="1"/>
  <c r="L87" i="1"/>
  <c r="L88" i="1"/>
  <c r="L89" i="1"/>
  <c r="L90" i="1"/>
  <c r="L91" i="1"/>
  <c r="L92" i="1"/>
  <c r="L93" i="1"/>
  <c r="L94" i="1"/>
  <c r="L95" i="1"/>
  <c r="L96" i="1"/>
  <c r="L97" i="1"/>
  <c r="L98" i="1"/>
  <c r="L99" i="1"/>
  <c r="L100" i="1"/>
  <c r="L71" i="1"/>
  <c r="L72" i="1"/>
  <c r="L73" i="1"/>
  <c r="L74" i="1"/>
  <c r="L75" i="1"/>
  <c r="L76" i="1"/>
  <c r="L77" i="1"/>
  <c r="L78" i="1"/>
  <c r="M113" i="1"/>
  <c r="N113" i="1" s="1"/>
  <c r="M114" i="1"/>
  <c r="N114" i="1" s="1"/>
  <c r="M115" i="1"/>
  <c r="N115" i="1" s="1"/>
  <c r="M116" i="1"/>
  <c r="N116" i="1" s="1"/>
  <c r="M117" i="1"/>
  <c r="N117" i="1" s="1"/>
  <c r="M118" i="1"/>
  <c r="N118" i="1" s="1"/>
  <c r="M119" i="1"/>
  <c r="N119" i="1" s="1"/>
  <c r="M120" i="1"/>
  <c r="N120" i="1" s="1"/>
  <c r="M121" i="1"/>
  <c r="N121" i="1" s="1"/>
  <c r="M122" i="1"/>
  <c r="N122" i="1" s="1"/>
  <c r="M123" i="1"/>
  <c r="N123" i="1" s="1"/>
  <c r="M124" i="1"/>
  <c r="N124" i="1" s="1"/>
  <c r="M125" i="1"/>
  <c r="N125" i="1" s="1"/>
  <c r="M126" i="1"/>
  <c r="N126" i="1" s="1"/>
  <c r="M105" i="1"/>
  <c r="N105" i="1" s="1"/>
  <c r="M106" i="1"/>
  <c r="N106" i="1" s="1"/>
  <c r="M107" i="1"/>
  <c r="N107" i="1" s="1"/>
  <c r="M108" i="1"/>
  <c r="N108" i="1" s="1"/>
  <c r="M109" i="1"/>
  <c r="N109" i="1" s="1"/>
  <c r="M110" i="1"/>
  <c r="N110" i="1" s="1"/>
  <c r="M111" i="1"/>
  <c r="N111" i="1" s="1"/>
  <c r="M112" i="1"/>
  <c r="N112" i="1" s="1"/>
  <c r="L113" i="1"/>
  <c r="L114" i="1"/>
  <c r="L115" i="1"/>
  <c r="L116" i="1"/>
  <c r="L117" i="1"/>
  <c r="L118" i="1"/>
  <c r="L119" i="1"/>
  <c r="L120" i="1"/>
  <c r="L121" i="1"/>
  <c r="L122" i="1"/>
  <c r="L123" i="1"/>
  <c r="L124" i="1"/>
  <c r="L125" i="1"/>
  <c r="L126" i="1"/>
  <c r="L127" i="1"/>
  <c r="L105" i="1"/>
  <c r="L106" i="1"/>
  <c r="L107" i="1"/>
  <c r="L108" i="1"/>
  <c r="L109" i="1"/>
  <c r="L110" i="1"/>
  <c r="L111" i="1"/>
  <c r="L112" i="1"/>
  <c r="X12" i="4" l="1"/>
  <c r="X13" i="4"/>
  <c r="W12" i="4"/>
  <c r="W13" i="4"/>
  <c r="AA13" i="4" l="1"/>
  <c r="Y13" i="4"/>
  <c r="K8" i="4"/>
  <c r="Y14" i="4" l="1"/>
  <c r="AA14" i="4"/>
  <c r="AA15" i="4" s="1"/>
  <c r="AB15" i="4" s="1"/>
  <c r="N16" i="4"/>
  <c r="L16" i="4"/>
  <c r="Y16" i="4" s="1"/>
  <c r="Y17" i="4" s="1"/>
  <c r="AX16" i="4" s="1"/>
  <c r="AY16" i="4" s="1"/>
  <c r="N8" i="4"/>
  <c r="P8" i="4" s="1"/>
  <c r="J10" i="6"/>
  <c r="J11" i="6"/>
  <c r="AI11" i="6" s="1"/>
  <c r="J12" i="6"/>
  <c r="AI12" i="6" s="1"/>
  <c r="J13" i="6"/>
  <c r="AI13" i="6" s="1"/>
  <c r="J14" i="6"/>
  <c r="K14" i="6" s="1"/>
  <c r="J15" i="6"/>
  <c r="AI15" i="6" s="1"/>
  <c r="T15" i="6"/>
  <c r="T14" i="6"/>
  <c r="T13" i="6"/>
  <c r="T12" i="6"/>
  <c r="T11" i="6"/>
  <c r="T10" i="6"/>
  <c r="A166" i="4"/>
  <c r="B166" i="4" s="1"/>
  <c r="C166" i="4" s="1"/>
  <c r="A165" i="4"/>
  <c r="B165" i="4" s="1"/>
  <c r="C165" i="4" s="1"/>
  <c r="A164" i="4"/>
  <c r="B164" i="4" s="1"/>
  <c r="C164" i="4" s="1"/>
  <c r="A163" i="4"/>
  <c r="B163" i="4" s="1"/>
  <c r="C163" i="4" s="1"/>
  <c r="A162" i="4"/>
  <c r="B162" i="4" s="1"/>
  <c r="C162" i="4" s="1"/>
  <c r="A161" i="4"/>
  <c r="B161" i="4" s="1"/>
  <c r="C161" i="4" s="1"/>
  <c r="A160" i="4"/>
  <c r="B160" i="4" s="1"/>
  <c r="C160" i="4" s="1"/>
  <c r="A159" i="4"/>
  <c r="B159" i="4" s="1"/>
  <c r="C159" i="4" s="1"/>
  <c r="A158" i="4"/>
  <c r="B158" i="4" s="1"/>
  <c r="C158" i="4" s="1"/>
  <c r="A157" i="4"/>
  <c r="B157" i="4" s="1"/>
  <c r="C157" i="4" s="1"/>
  <c r="A156" i="4"/>
  <c r="B156" i="4" s="1"/>
  <c r="C156" i="4" s="1"/>
  <c r="A155" i="4"/>
  <c r="B155" i="4" s="1"/>
  <c r="C155" i="4" s="1"/>
  <c r="A154" i="4"/>
  <c r="B154" i="4" s="1"/>
  <c r="C154" i="4" s="1"/>
  <c r="A153" i="4"/>
  <c r="B153" i="4" s="1"/>
  <c r="C153" i="4" s="1"/>
  <c r="A152" i="4"/>
  <c r="B152" i="4" s="1"/>
  <c r="C152" i="4" s="1"/>
  <c r="A151" i="4"/>
  <c r="B151" i="4" s="1"/>
  <c r="C151" i="4" s="1"/>
  <c r="A150" i="4"/>
  <c r="B150" i="4" s="1"/>
  <c r="C150" i="4" s="1"/>
  <c r="A149" i="4"/>
  <c r="B149" i="4" s="1"/>
  <c r="C149" i="4" s="1"/>
  <c r="A148" i="4"/>
  <c r="B148" i="4" s="1"/>
  <c r="C148" i="4" s="1"/>
  <c r="A147" i="4"/>
  <c r="B147" i="4" s="1"/>
  <c r="C147" i="4" s="1"/>
  <c r="A146" i="4"/>
  <c r="B146" i="4" s="1"/>
  <c r="C146" i="4" s="1"/>
  <c r="A145" i="4"/>
  <c r="B145" i="4" s="1"/>
  <c r="C145" i="4" s="1"/>
  <c r="A144" i="4"/>
  <c r="B144" i="4" s="1"/>
  <c r="C144" i="4" s="1"/>
  <c r="A143" i="4"/>
  <c r="B143" i="4" s="1"/>
  <c r="C143" i="4" s="1"/>
  <c r="A142" i="4"/>
  <c r="B142" i="4" s="1"/>
  <c r="C142" i="4" s="1"/>
  <c r="A141" i="4"/>
  <c r="B141" i="4" s="1"/>
  <c r="C141" i="4" s="1"/>
  <c r="A140" i="4"/>
  <c r="B140" i="4" s="1"/>
  <c r="C140" i="4" s="1"/>
  <c r="A139" i="4"/>
  <c r="B139" i="4" s="1"/>
  <c r="C139" i="4" s="1"/>
  <c r="A138" i="4"/>
  <c r="B138" i="4" s="1"/>
  <c r="C138" i="4" s="1"/>
  <c r="A137" i="4"/>
  <c r="B137" i="4" s="1"/>
  <c r="C137" i="4" s="1"/>
  <c r="A136" i="4"/>
  <c r="B136" i="4" s="1"/>
  <c r="C136" i="4" s="1"/>
  <c r="A135" i="4"/>
  <c r="B135" i="4" s="1"/>
  <c r="C135" i="4" s="1"/>
  <c r="A134" i="4"/>
  <c r="B134" i="4" s="1"/>
  <c r="C134" i="4" s="1"/>
  <c r="A133" i="4"/>
  <c r="B133" i="4" s="1"/>
  <c r="C133" i="4" s="1"/>
  <c r="A132" i="4"/>
  <c r="B132" i="4" s="1"/>
  <c r="C132" i="4" s="1"/>
  <c r="A131" i="4"/>
  <c r="B131" i="4" s="1"/>
  <c r="C131" i="4" s="1"/>
  <c r="A130" i="4"/>
  <c r="B130" i="4" s="1"/>
  <c r="C130" i="4" s="1"/>
  <c r="A129" i="4"/>
  <c r="B129" i="4" s="1"/>
  <c r="C129" i="4" s="1"/>
  <c r="A128" i="4"/>
  <c r="B128" i="4" s="1"/>
  <c r="C128" i="4" s="1"/>
  <c r="A127" i="4"/>
  <c r="B127" i="4" s="1"/>
  <c r="C127" i="4" s="1"/>
  <c r="A126" i="4"/>
  <c r="B126" i="4" s="1"/>
  <c r="C126" i="4" s="1"/>
  <c r="A125" i="4"/>
  <c r="B125" i="4" s="1"/>
  <c r="C125" i="4" s="1"/>
  <c r="A124" i="4"/>
  <c r="B124" i="4" s="1"/>
  <c r="C124" i="4" s="1"/>
  <c r="A123" i="4"/>
  <c r="B123" i="4" s="1"/>
  <c r="C123" i="4" s="1"/>
  <c r="A122" i="4"/>
  <c r="B122" i="4" s="1"/>
  <c r="C122" i="4" s="1"/>
  <c r="A121" i="4"/>
  <c r="B121" i="4" s="1"/>
  <c r="C121" i="4" s="1"/>
  <c r="A120" i="4"/>
  <c r="B120" i="4" s="1"/>
  <c r="C120" i="4" s="1"/>
  <c r="A119" i="4"/>
  <c r="B119" i="4" s="1"/>
  <c r="C119" i="4" s="1"/>
  <c r="A118" i="4"/>
  <c r="B118" i="4" s="1"/>
  <c r="C118" i="4" s="1"/>
  <c r="A117" i="4"/>
  <c r="B117" i="4" s="1"/>
  <c r="C117" i="4" s="1"/>
  <c r="A116" i="4"/>
  <c r="B116" i="4" s="1"/>
  <c r="C116" i="4" s="1"/>
  <c r="A115" i="4"/>
  <c r="B115" i="4" s="1"/>
  <c r="C115" i="4" s="1"/>
  <c r="A114" i="4"/>
  <c r="B114" i="4" s="1"/>
  <c r="C114" i="4" s="1"/>
  <c r="A113" i="4"/>
  <c r="B113" i="4" s="1"/>
  <c r="C113" i="4" s="1"/>
  <c r="A112" i="4"/>
  <c r="B112" i="4" s="1"/>
  <c r="C112" i="4" s="1"/>
  <c r="A111" i="4"/>
  <c r="B111" i="4" s="1"/>
  <c r="C111" i="4" s="1"/>
  <c r="A110" i="4"/>
  <c r="B110" i="4" s="1"/>
  <c r="C110" i="4" s="1"/>
  <c r="A109" i="4"/>
  <c r="B109" i="4" s="1"/>
  <c r="C109" i="4" s="1"/>
  <c r="A108" i="4"/>
  <c r="B108" i="4" s="1"/>
  <c r="C108" i="4" s="1"/>
  <c r="A107" i="4"/>
  <c r="B107" i="4" s="1"/>
  <c r="C107" i="4" s="1"/>
  <c r="A106" i="4"/>
  <c r="B106" i="4" s="1"/>
  <c r="C106" i="4" s="1"/>
  <c r="A105" i="4"/>
  <c r="B105" i="4" s="1"/>
  <c r="C105" i="4" s="1"/>
  <c r="A104" i="4"/>
  <c r="B104" i="4" s="1"/>
  <c r="C104" i="4" s="1"/>
  <c r="A103" i="4"/>
  <c r="B103" i="4" s="1"/>
  <c r="C103" i="4" s="1"/>
  <c r="A102" i="4"/>
  <c r="B102" i="4" s="1"/>
  <c r="C102" i="4" s="1"/>
  <c r="A101" i="4"/>
  <c r="B101" i="4" s="1"/>
  <c r="C101" i="4" s="1"/>
  <c r="A100" i="4"/>
  <c r="B100" i="4" s="1"/>
  <c r="C100" i="4" s="1"/>
  <c r="A99" i="4"/>
  <c r="B99" i="4" s="1"/>
  <c r="C99" i="4" s="1"/>
  <c r="A98" i="4"/>
  <c r="B98" i="4" s="1"/>
  <c r="C98" i="4" s="1"/>
  <c r="A97" i="4"/>
  <c r="B97" i="4" s="1"/>
  <c r="C97" i="4" s="1"/>
  <c r="A96" i="4"/>
  <c r="B96" i="4" s="1"/>
  <c r="C96" i="4" s="1"/>
  <c r="A95" i="4"/>
  <c r="B95" i="4" s="1"/>
  <c r="C95" i="4" s="1"/>
  <c r="A94" i="4"/>
  <c r="B94" i="4" s="1"/>
  <c r="C94" i="4" s="1"/>
  <c r="A93" i="4"/>
  <c r="B93" i="4" s="1"/>
  <c r="C93" i="4" s="1"/>
  <c r="A92" i="4"/>
  <c r="B92" i="4" s="1"/>
  <c r="C92" i="4" s="1"/>
  <c r="A91" i="4"/>
  <c r="B91" i="4" s="1"/>
  <c r="C91" i="4" s="1"/>
  <c r="A90" i="4"/>
  <c r="B90" i="4" s="1"/>
  <c r="C90" i="4" s="1"/>
  <c r="A89" i="4"/>
  <c r="B89" i="4" s="1"/>
  <c r="C89" i="4" s="1"/>
  <c r="A88" i="4"/>
  <c r="B88" i="4" s="1"/>
  <c r="C88" i="4" s="1"/>
  <c r="A87" i="4"/>
  <c r="B87" i="4" s="1"/>
  <c r="C87" i="4" s="1"/>
  <c r="A86" i="4"/>
  <c r="B86" i="4" s="1"/>
  <c r="C86" i="4" s="1"/>
  <c r="A85" i="4"/>
  <c r="B85" i="4" s="1"/>
  <c r="C85" i="4" s="1"/>
  <c r="A84" i="4"/>
  <c r="B84" i="4" s="1"/>
  <c r="C84" i="4" s="1"/>
  <c r="A83" i="4"/>
  <c r="B83" i="4" s="1"/>
  <c r="C83" i="4" s="1"/>
  <c r="A82" i="4"/>
  <c r="B82" i="4" s="1"/>
  <c r="C82" i="4" s="1"/>
  <c r="X11" i="4"/>
  <c r="W11" i="4"/>
  <c r="X10" i="4"/>
  <c r="W10" i="4"/>
  <c r="X8" i="4"/>
  <c r="W8" i="4"/>
  <c r="M127" i="1"/>
  <c r="N127" i="1" s="1"/>
  <c r="M104" i="1"/>
  <c r="N104" i="1" s="1"/>
  <c r="L104" i="1"/>
  <c r="M70" i="1"/>
  <c r="N70" i="1" s="1"/>
  <c r="L70" i="1"/>
  <c r="M68" i="1"/>
  <c r="N68" i="1" s="1"/>
  <c r="L68" i="1"/>
  <c r="N53" i="1"/>
  <c r="L53" i="1"/>
  <c r="M49" i="1"/>
  <c r="N49" i="1" s="1"/>
  <c r="L49" i="1"/>
  <c r="M9" i="1"/>
  <c r="N9" i="1" s="1"/>
  <c r="L9" i="1"/>
  <c r="L8" i="1"/>
  <c r="M8" i="1" s="1"/>
  <c r="L8" i="4"/>
  <c r="Y15" i="4" l="1"/>
  <c r="Z15" i="4" s="1"/>
  <c r="AC15" i="4" s="1"/>
  <c r="AZ13" i="4"/>
  <c r="BA13" i="4" s="1"/>
  <c r="O16" i="4"/>
  <c r="AA16" i="4" s="1"/>
  <c r="P16" i="4"/>
  <c r="Z17" i="4"/>
  <c r="AA11" i="4"/>
  <c r="Y11" i="4"/>
  <c r="AI14" i="6"/>
  <c r="AJ14" i="6"/>
  <c r="K10" i="6"/>
  <c r="AJ10" i="6"/>
  <c r="O8" i="4"/>
  <c r="AA8" i="4" s="1"/>
  <c r="AA9" i="4" s="1"/>
  <c r="AB9" i="4" s="1"/>
  <c r="A67" i="4"/>
  <c r="B67" i="4" s="1"/>
  <c r="A52" i="4"/>
  <c r="B52" i="4" s="1"/>
  <c r="C52" i="4" s="1"/>
  <c r="A77" i="4"/>
  <c r="A42" i="4"/>
  <c r="B42" i="4" s="1"/>
  <c r="C42" i="4" s="1"/>
  <c r="A57" i="4"/>
  <c r="A32" i="4"/>
  <c r="B32" i="4" s="1"/>
  <c r="C32" i="4" s="1"/>
  <c r="K12" i="6"/>
  <c r="AJ12" i="6"/>
  <c r="AK12" i="6" s="1"/>
  <c r="AL12" i="6" s="1"/>
  <c r="AI10" i="6"/>
  <c r="AJ11" i="6"/>
  <c r="AK11" i="6" s="1"/>
  <c r="AL11" i="6" s="1"/>
  <c r="AJ13" i="6"/>
  <c r="A13" i="6" s="1"/>
  <c r="K13" i="6"/>
  <c r="K15" i="6"/>
  <c r="K11" i="6"/>
  <c r="AJ15" i="6"/>
  <c r="AK15" i="6" s="1"/>
  <c r="AL15" i="6" s="1"/>
  <c r="Y8" i="4"/>
  <c r="A47" i="4"/>
  <c r="A62" i="4"/>
  <c r="AX13" i="4" l="1"/>
  <c r="AY13" i="4" s="1"/>
  <c r="BB13" i="4" s="1"/>
  <c r="AA10" i="4"/>
  <c r="AB10" i="4" s="1"/>
  <c r="AA12" i="4"/>
  <c r="AA17" i="4" s="1"/>
  <c r="Y12" i="4"/>
  <c r="AX11" i="4" s="1"/>
  <c r="AY11" i="4" s="1"/>
  <c r="Y9" i="4"/>
  <c r="A14" i="6"/>
  <c r="AK14" i="6"/>
  <c r="AL14" i="6" s="1"/>
  <c r="G17" i="7"/>
  <c r="A11" i="6"/>
  <c r="A12" i="6"/>
  <c r="A37" i="4"/>
  <c r="B37" i="4" s="1"/>
  <c r="C37" i="4" s="1"/>
  <c r="A72" i="4"/>
  <c r="B72" i="4" s="1"/>
  <c r="C72" i="4" s="1"/>
  <c r="C67" i="4"/>
  <c r="B57" i="4"/>
  <c r="C57" i="4" s="1"/>
  <c r="B77" i="4"/>
  <c r="C77" i="4" s="1"/>
  <c r="AK10" i="6"/>
  <c r="AL10" i="6" s="1"/>
  <c r="A10" i="6"/>
  <c r="H17" i="7"/>
  <c r="AK13" i="6"/>
  <c r="AL13" i="6" s="1"/>
  <c r="AB8" i="4"/>
  <c r="Z8" i="4"/>
  <c r="B62" i="4"/>
  <c r="C62" i="4" s="1"/>
  <c r="B47" i="4"/>
  <c r="C47" i="4" s="1"/>
  <c r="AZ8" i="4" l="1"/>
  <c r="AZ16" i="4"/>
  <c r="AB17" i="4"/>
  <c r="AC17" i="4" s="1"/>
  <c r="Z9" i="4"/>
  <c r="AC9" i="4" s="1"/>
  <c r="Y10" i="4"/>
  <c r="Z10" i="4" s="1"/>
  <c r="AC10" i="4" s="1"/>
  <c r="AZ11" i="4"/>
  <c r="BA11" i="4" s="1"/>
  <c r="BB11" i="4" s="1"/>
  <c r="AB11" i="4"/>
  <c r="I17" i="7"/>
  <c r="B14" i="6"/>
  <c r="C14" i="6" s="1"/>
  <c r="B11" i="6"/>
  <c r="C11" i="6" s="1"/>
  <c r="B12" i="6"/>
  <c r="C12" i="6" s="1"/>
  <c r="B10" i="6"/>
  <c r="C10" i="6" s="1"/>
  <c r="AX9" i="7" s="1"/>
  <c r="AX8" i="7" s="1"/>
  <c r="B13" i="6"/>
  <c r="C13" i="6" s="1"/>
  <c r="F18" i="7"/>
  <c r="F16" i="7"/>
  <c r="F19" i="7"/>
  <c r="F17" i="7"/>
  <c r="Z11" i="4"/>
  <c r="AC8" i="4"/>
  <c r="AX8" i="4" l="1"/>
  <c r="AY8" i="4" s="1"/>
  <c r="BA16" i="4"/>
  <c r="AT187" i="7"/>
  <c r="AT186" i="7" s="1"/>
  <c r="BD157" i="7"/>
  <c r="BD156" i="7" s="1"/>
  <c r="AZ129" i="7"/>
  <c r="AZ128" i="7" s="1"/>
  <c r="AP151" i="7"/>
  <c r="AP150" i="7" s="1"/>
  <c r="BH87" i="7"/>
  <c r="BH86" i="7" s="1"/>
  <c r="AH19" i="7"/>
  <c r="AH18" i="7" s="1"/>
  <c r="AB15" i="7"/>
  <c r="AB14" i="7" s="1"/>
  <c r="AX47" i="7"/>
  <c r="AX46" i="7" s="1"/>
  <c r="AT41" i="7"/>
  <c r="AT40" i="7" s="1"/>
  <c r="AB11" i="7"/>
  <c r="AB10" i="7" s="1"/>
  <c r="AP43" i="7"/>
  <c r="AP42" i="7" s="1"/>
  <c r="AT17" i="7"/>
  <c r="AT16" i="7" s="1"/>
  <c r="AV59" i="7"/>
  <c r="AV58" i="7" s="1"/>
  <c r="AP55" i="7"/>
  <c r="AP54" i="7" s="1"/>
  <c r="AJ33" i="7"/>
  <c r="AJ32" i="7" s="1"/>
  <c r="BH25" i="7"/>
  <c r="BH24" i="7" s="1"/>
  <c r="BD123" i="7"/>
  <c r="BD122" i="7" s="1"/>
  <c r="BJ31" i="7"/>
  <c r="BJ30" i="7" s="1"/>
  <c r="AL101" i="7"/>
  <c r="AL100" i="7" s="1"/>
  <c r="BF111" i="7"/>
  <c r="BF110" i="7" s="1"/>
  <c r="X33" i="7"/>
  <c r="X32" i="7" s="1"/>
  <c r="BD33" i="7"/>
  <c r="BD32" i="7" s="1"/>
  <c r="AX31" i="7"/>
  <c r="AX30" i="7" s="1"/>
  <c r="BF27" i="7"/>
  <c r="BF26" i="7" s="1"/>
  <c r="AF27" i="7"/>
  <c r="AF26" i="7" s="1"/>
  <c r="AN27" i="7"/>
  <c r="AN26" i="7" s="1"/>
  <c r="BB13" i="7"/>
  <c r="BB12" i="7" s="1"/>
  <c r="BJ55" i="7"/>
  <c r="BJ54" i="7" s="1"/>
  <c r="R39" i="7"/>
  <c r="R38" i="7" s="1"/>
  <c r="X31" i="7"/>
  <c r="X30" i="7" s="1"/>
  <c r="BF159" i="7"/>
  <c r="BF158" i="7" s="1"/>
  <c r="AF127" i="7"/>
  <c r="AF126" i="7" s="1"/>
  <c r="AD115" i="7"/>
  <c r="AD114" i="7" s="1"/>
  <c r="AT173" i="7"/>
  <c r="AT172" i="7" s="1"/>
  <c r="AX123" i="7"/>
  <c r="AX122" i="7" s="1"/>
  <c r="AJ125" i="7"/>
  <c r="AJ124" i="7" s="1"/>
  <c r="AT115" i="7"/>
  <c r="AT114" i="7" s="1"/>
  <c r="R85" i="7"/>
  <c r="R84" i="7" s="1"/>
  <c r="AT109" i="7"/>
  <c r="AT108" i="7" s="1"/>
  <c r="AL83" i="7"/>
  <c r="AL82" i="7" s="1"/>
  <c r="BF87" i="7"/>
  <c r="BF86" i="7" s="1"/>
  <c r="AZ77" i="7"/>
  <c r="AZ76" i="7" s="1"/>
  <c r="AR149" i="7"/>
  <c r="AR148" i="7" s="1"/>
  <c r="T125" i="7"/>
  <c r="T124" i="7" s="1"/>
  <c r="R113" i="7"/>
  <c r="R112" i="7" s="1"/>
  <c r="AP141" i="7"/>
  <c r="AP140" i="7" s="1"/>
  <c r="BH121" i="7"/>
  <c r="BH120" i="7" s="1"/>
  <c r="BF119" i="7"/>
  <c r="BF118" i="7" s="1"/>
  <c r="AN157" i="7"/>
  <c r="AN156" i="7" s="1"/>
  <c r="BJ127" i="7"/>
  <c r="BJ126" i="7" s="1"/>
  <c r="BH109" i="7"/>
  <c r="BH108" i="7" s="1"/>
  <c r="V107" i="7"/>
  <c r="V106" i="7" s="1"/>
  <c r="AL87" i="7"/>
  <c r="AL86" i="7" s="1"/>
  <c r="AZ199" i="7"/>
  <c r="AZ198" i="7" s="1"/>
  <c r="R119" i="7"/>
  <c r="R118" i="7" s="1"/>
  <c r="AX101" i="7"/>
  <c r="AX100" i="7" s="1"/>
  <c r="P105" i="7"/>
  <c r="P104" i="7" s="1"/>
  <c r="BB101" i="7"/>
  <c r="BB100" i="7" s="1"/>
  <c r="AR91" i="7"/>
  <c r="AR90" i="7" s="1"/>
  <c r="BH81" i="7"/>
  <c r="BH80" i="7" s="1"/>
  <c r="AZ139" i="7"/>
  <c r="AZ138" i="7" s="1"/>
  <c r="N169" i="7"/>
  <c r="N168" i="7" s="1"/>
  <c r="AB201" i="7"/>
  <c r="AB200" i="7" s="1"/>
  <c r="Z145" i="7"/>
  <c r="Z144" i="7" s="1"/>
  <c r="V137" i="7"/>
  <c r="V136" i="7" s="1"/>
  <c r="AR159" i="7"/>
  <c r="AR158" i="7" s="1"/>
  <c r="AH129" i="7"/>
  <c r="AH128" i="7" s="1"/>
  <c r="R159" i="7"/>
  <c r="R158" i="7" s="1"/>
  <c r="AL141" i="7"/>
  <c r="AL140" i="7" s="1"/>
  <c r="AN183" i="7"/>
  <c r="AN182" i="7" s="1"/>
  <c r="AD143" i="7"/>
  <c r="AD142" i="7" s="1"/>
  <c r="AH131" i="7"/>
  <c r="AH130" i="7" s="1"/>
  <c r="T97" i="7"/>
  <c r="T96" i="7" s="1"/>
  <c r="AL91" i="7"/>
  <c r="AL90" i="7" s="1"/>
  <c r="AB99" i="7"/>
  <c r="AB98" i="7" s="1"/>
  <c r="BJ137" i="7"/>
  <c r="BJ136" i="7" s="1"/>
  <c r="BB107" i="7"/>
  <c r="BB106" i="7" s="1"/>
  <c r="AF109" i="7"/>
  <c r="AF108" i="7" s="1"/>
  <c r="BB105" i="7"/>
  <c r="BB104" i="7" s="1"/>
  <c r="BJ85" i="7"/>
  <c r="BJ84" i="7" s="1"/>
  <c r="BH89" i="7"/>
  <c r="BH88" i="7" s="1"/>
  <c r="AD131" i="7"/>
  <c r="AD130" i="7" s="1"/>
  <c r="AP127" i="7"/>
  <c r="AP126" i="7" s="1"/>
  <c r="BF131" i="7"/>
  <c r="BF130" i="7" s="1"/>
  <c r="AZ93" i="7"/>
  <c r="AZ92" i="7" s="1"/>
  <c r="Z105" i="7"/>
  <c r="Z104" i="7" s="1"/>
  <c r="AJ85" i="7"/>
  <c r="AJ84" i="7" s="1"/>
  <c r="P119" i="7"/>
  <c r="P118" i="7" s="1"/>
  <c r="AP93" i="7"/>
  <c r="AP92" i="7" s="1"/>
  <c r="AV23" i="7"/>
  <c r="AV22" i="7" s="1"/>
  <c r="AD21" i="7"/>
  <c r="AD20" i="7" s="1"/>
  <c r="BD15" i="7"/>
  <c r="BD14" i="7" s="1"/>
  <c r="AX67" i="7"/>
  <c r="AX66" i="7" s="1"/>
  <c r="V9" i="7"/>
  <c r="V8" i="7" s="1"/>
  <c r="AJ19" i="7"/>
  <c r="AJ18" i="7" s="1"/>
  <c r="V13" i="7"/>
  <c r="V12" i="7" s="1"/>
  <c r="AL17" i="7"/>
  <c r="AL16" i="7" s="1"/>
  <c r="X47" i="7"/>
  <c r="X46" i="7" s="1"/>
  <c r="AH59" i="7"/>
  <c r="AH58" i="7" s="1"/>
  <c r="BF19" i="7"/>
  <c r="BF18" i="7" s="1"/>
  <c r="AZ43" i="7"/>
  <c r="AZ42" i="7" s="1"/>
  <c r="AX63" i="7"/>
  <c r="AX62" i="7" s="1"/>
  <c r="BD45" i="7"/>
  <c r="BD44" i="7" s="1"/>
  <c r="AV57" i="7"/>
  <c r="AV56" i="7" s="1"/>
  <c r="BH91" i="7"/>
  <c r="BH90" i="7" s="1"/>
  <c r="BD199" i="7"/>
  <c r="BD198" i="7" s="1"/>
  <c r="T41" i="7"/>
  <c r="T40" i="7" s="1"/>
  <c r="AZ193" i="7"/>
  <c r="AZ192" i="7" s="1"/>
  <c r="R45" i="7"/>
  <c r="R44" i="7" s="1"/>
  <c r="X37" i="7"/>
  <c r="X36" i="7" s="1"/>
  <c r="AJ43" i="7"/>
  <c r="AJ42" i="7" s="1"/>
  <c r="Z27" i="7"/>
  <c r="Z26" i="7" s="1"/>
  <c r="AB21" i="7"/>
  <c r="AB20" i="7" s="1"/>
  <c r="AL49" i="7"/>
  <c r="AL48" i="7" s="1"/>
  <c r="R53" i="7"/>
  <c r="R52" i="7" s="1"/>
  <c r="R27" i="7"/>
  <c r="R26" i="7" s="1"/>
  <c r="AZ141" i="7"/>
  <c r="AZ140" i="7" s="1"/>
  <c r="AD135" i="7"/>
  <c r="AD134" i="7" s="1"/>
  <c r="Z153" i="7"/>
  <c r="Z152" i="7" s="1"/>
  <c r="AJ119" i="7"/>
  <c r="AJ118" i="7" s="1"/>
  <c r="BB111" i="7"/>
  <c r="BB110" i="7" s="1"/>
  <c r="AH133" i="7"/>
  <c r="AH132" i="7" s="1"/>
  <c r="AJ111" i="7"/>
  <c r="AJ110" i="7" s="1"/>
  <c r="BD101" i="7"/>
  <c r="BD100" i="7" s="1"/>
  <c r="AL119" i="7"/>
  <c r="AL118" i="7" s="1"/>
  <c r="BH99" i="7"/>
  <c r="BH98" i="7" s="1"/>
  <c r="AH83" i="7"/>
  <c r="AH82" i="7" s="1"/>
  <c r="BJ145" i="7"/>
  <c r="BJ144" i="7" s="1"/>
  <c r="AP201" i="7"/>
  <c r="AP200" i="7" s="1"/>
  <c r="R133" i="7"/>
  <c r="R132" i="7" s="1"/>
  <c r="T163" i="7"/>
  <c r="T162" i="7" s="1"/>
  <c r="AH155" i="7"/>
  <c r="AH154" i="7" s="1"/>
  <c r="R111" i="7"/>
  <c r="R110" i="7" s="1"/>
  <c r="AP109" i="7"/>
  <c r="AP108" i="7" s="1"/>
  <c r="AX197" i="7"/>
  <c r="AX196" i="7" s="1"/>
  <c r="AF137" i="7"/>
  <c r="AF136" i="7" s="1"/>
  <c r="V111" i="7"/>
  <c r="V110" i="7" s="1"/>
  <c r="AH101" i="7"/>
  <c r="AH100" i="7" s="1"/>
  <c r="T115" i="7"/>
  <c r="T114" i="7" s="1"/>
  <c r="Z147" i="7"/>
  <c r="Z146" i="7" s="1"/>
  <c r="AH113" i="7"/>
  <c r="AH112" i="7" s="1"/>
  <c r="R97" i="7"/>
  <c r="R96" i="7" s="1"/>
  <c r="T99" i="7"/>
  <c r="T98" i="7" s="1"/>
  <c r="AD97" i="7"/>
  <c r="AD96" i="7" s="1"/>
  <c r="BB81" i="7"/>
  <c r="BB80" i="7" s="1"/>
  <c r="AB77" i="7"/>
  <c r="AB76" i="7" s="1"/>
  <c r="N117" i="7"/>
  <c r="N116" i="7" s="1"/>
  <c r="AF153" i="7"/>
  <c r="AF152" i="7" s="1"/>
  <c r="BH169" i="7"/>
  <c r="BH168" i="7" s="1"/>
  <c r="AH125" i="7"/>
  <c r="AH124" i="7" s="1"/>
  <c r="BB133" i="7"/>
  <c r="BB132" i="7" s="1"/>
  <c r="AR137" i="7"/>
  <c r="AR136" i="7" s="1"/>
  <c r="AJ145" i="7"/>
  <c r="AJ144" i="7" s="1"/>
  <c r="AP119" i="7"/>
  <c r="AP118" i="7" s="1"/>
  <c r="AD117" i="7"/>
  <c r="AD116" i="7" s="1"/>
  <c r="Z161" i="7"/>
  <c r="Z160" i="7" s="1"/>
  <c r="AD169" i="7"/>
  <c r="AD168" i="7" s="1"/>
  <c r="AX135" i="7"/>
  <c r="AX134" i="7" s="1"/>
  <c r="BJ103" i="7"/>
  <c r="BJ102" i="7" s="1"/>
  <c r="N87" i="7"/>
  <c r="N86" i="7" s="1"/>
  <c r="AX157" i="7"/>
  <c r="AX156" i="7" s="1"/>
  <c r="AB113" i="7"/>
  <c r="AB112" i="7" s="1"/>
  <c r="R101" i="7"/>
  <c r="R100" i="7" s="1"/>
  <c r="AB103" i="7"/>
  <c r="AB102" i="7" s="1"/>
  <c r="AD101" i="7"/>
  <c r="AD100" i="7" s="1"/>
  <c r="AF89" i="7"/>
  <c r="AF88" i="7" s="1"/>
  <c r="AJ81" i="7"/>
  <c r="AJ80" i="7" s="1"/>
  <c r="BJ155" i="7"/>
  <c r="BJ154" i="7" s="1"/>
  <c r="AR151" i="7"/>
  <c r="AR150" i="7" s="1"/>
  <c r="AJ15" i="7"/>
  <c r="AJ14" i="7" s="1"/>
  <c r="R21" i="7"/>
  <c r="R20" i="7" s="1"/>
  <c r="AZ41" i="7"/>
  <c r="AZ40" i="7" s="1"/>
  <c r="AN31" i="7"/>
  <c r="AN30" i="7" s="1"/>
  <c r="AJ89" i="7"/>
  <c r="AJ88" i="7" s="1"/>
  <c r="AN39" i="7"/>
  <c r="AN38" i="7" s="1"/>
  <c r="AP31" i="7"/>
  <c r="AP30" i="7" s="1"/>
  <c r="N69" i="7"/>
  <c r="N68" i="7" s="1"/>
  <c r="AB57" i="7"/>
  <c r="AB56" i="7" s="1"/>
  <c r="AX33" i="7"/>
  <c r="AX32" i="7" s="1"/>
  <c r="BH143" i="7"/>
  <c r="BH142" i="7" s="1"/>
  <c r="BD17" i="7"/>
  <c r="BD16" i="7" s="1"/>
  <c r="AF59" i="7"/>
  <c r="AF58" i="7" s="1"/>
  <c r="X9" i="7"/>
  <c r="X8" i="7" s="1"/>
  <c r="AD9" i="7"/>
  <c r="AD8" i="7" s="1"/>
  <c r="AJ39" i="7"/>
  <c r="AJ38" i="7" s="1"/>
  <c r="N11" i="7"/>
  <c r="N10" i="7" s="1"/>
  <c r="AF49" i="7"/>
  <c r="AF48" i="7" s="1"/>
  <c r="BJ89" i="7"/>
  <c r="BJ88" i="7" s="1"/>
  <c r="AT67" i="7"/>
  <c r="AT66" i="7" s="1"/>
  <c r="AR63" i="7"/>
  <c r="AR62" i="7" s="1"/>
  <c r="BB51" i="7"/>
  <c r="BB50" i="7" s="1"/>
  <c r="AD49" i="7"/>
  <c r="AD48" i="7" s="1"/>
  <c r="AT15" i="7"/>
  <c r="AT14" i="7" s="1"/>
  <c r="BJ109" i="7"/>
  <c r="BJ108" i="7" s="1"/>
  <c r="BF99" i="7"/>
  <c r="BF98" i="7" s="1"/>
  <c r="AH181" i="7"/>
  <c r="AH180" i="7" s="1"/>
  <c r="AR143" i="7"/>
  <c r="AR142" i="7" s="1"/>
  <c r="BH125" i="7"/>
  <c r="BH124" i="7" s="1"/>
  <c r="BB125" i="7"/>
  <c r="BB124" i="7" s="1"/>
  <c r="AF107" i="7"/>
  <c r="AF106" i="7" s="1"/>
  <c r="AP115" i="7"/>
  <c r="AP114" i="7" s="1"/>
  <c r="N103" i="7"/>
  <c r="N102" i="7" s="1"/>
  <c r="X97" i="7"/>
  <c r="X96" i="7" s="1"/>
  <c r="AD103" i="7"/>
  <c r="AD102" i="7" s="1"/>
  <c r="AX107" i="7"/>
  <c r="AX106" i="7" s="1"/>
  <c r="AB83" i="7"/>
  <c r="AB82" i="7" s="1"/>
  <c r="AH179" i="7"/>
  <c r="AH178" i="7" s="1"/>
  <c r="P191" i="7"/>
  <c r="P190" i="7" s="1"/>
  <c r="AR119" i="7"/>
  <c r="AR118" i="7" s="1"/>
  <c r="AH147" i="7"/>
  <c r="AH146" i="7" s="1"/>
  <c r="BD137" i="7"/>
  <c r="BD136" i="7" s="1"/>
  <c r="AT121" i="7"/>
  <c r="AT120" i="7" s="1"/>
  <c r="P123" i="7"/>
  <c r="P122" i="7" s="1"/>
  <c r="AB155" i="7"/>
  <c r="AB154" i="7" s="1"/>
  <c r="N145" i="7"/>
  <c r="N144" i="7" s="1"/>
  <c r="AX117" i="7"/>
  <c r="AX116" i="7" s="1"/>
  <c r="AP97" i="7"/>
  <c r="AP96" i="7" s="1"/>
  <c r="AF105" i="7"/>
  <c r="AF104" i="7" s="1"/>
  <c r="Z159" i="7"/>
  <c r="Z158" i="7" s="1"/>
  <c r="V109" i="7"/>
  <c r="V108" i="7" s="1"/>
  <c r="AD91" i="7"/>
  <c r="AD90" i="7" s="1"/>
  <c r="AV93" i="7"/>
  <c r="AV92" i="7" s="1"/>
  <c r="BF91" i="7"/>
  <c r="BF90" i="7" s="1"/>
  <c r="AD77" i="7"/>
  <c r="AD76" i="7" s="1"/>
  <c r="T165" i="7"/>
  <c r="T164" i="7" s="1"/>
  <c r="V173" i="7"/>
  <c r="V172" i="7" s="1"/>
  <c r="AF131" i="7"/>
  <c r="AF130" i="7" s="1"/>
  <c r="AP187" i="7"/>
  <c r="AP186" i="7" s="1"/>
  <c r="AZ131" i="7"/>
  <c r="AZ130" i="7" s="1"/>
  <c r="BJ205" i="7"/>
  <c r="BJ204" i="7" s="1"/>
  <c r="AH159" i="7"/>
  <c r="AH158" i="7" s="1"/>
  <c r="AR135" i="7"/>
  <c r="AR134" i="7" s="1"/>
  <c r="AV171" i="7"/>
  <c r="AV170" i="7" s="1"/>
  <c r="V157" i="7"/>
  <c r="V156" i="7" s="1"/>
  <c r="AB185" i="7"/>
  <c r="AB184" i="7" s="1"/>
  <c r="P133" i="7"/>
  <c r="P132" i="7" s="1"/>
  <c r="Z143" i="7"/>
  <c r="Z142" i="7" s="1"/>
  <c r="BJ99" i="7"/>
  <c r="BJ98" i="7" s="1"/>
  <c r="BH111" i="7"/>
  <c r="BH110" i="7" s="1"/>
  <c r="R141" i="7"/>
  <c r="R140" i="7" s="1"/>
  <c r="V145" i="7"/>
  <c r="V144" i="7" s="1"/>
  <c r="AD95" i="7"/>
  <c r="AD94" i="7" s="1"/>
  <c r="AF97" i="7"/>
  <c r="AF96" i="7" s="1"/>
  <c r="BF95" i="7"/>
  <c r="BF94" i="7" s="1"/>
  <c r="AD81" i="7"/>
  <c r="AD80" i="7" s="1"/>
  <c r="AV75" i="7"/>
  <c r="AV74" i="7" s="1"/>
  <c r="R197" i="7"/>
  <c r="R196" i="7" s="1"/>
  <c r="V127" i="7"/>
  <c r="V126" i="7" s="1"/>
  <c r="BF137" i="7"/>
  <c r="BF136" i="7" s="1"/>
  <c r="AV97" i="7"/>
  <c r="AV96" i="7" s="1"/>
  <c r="AX103" i="7"/>
  <c r="AX102" i="7" s="1"/>
  <c r="N173" i="7"/>
  <c r="N172" i="7" s="1"/>
  <c r="AV95" i="7"/>
  <c r="AV94" i="7" s="1"/>
  <c r="AB107" i="7"/>
  <c r="AB106" i="7" s="1"/>
  <c r="BD29" i="7"/>
  <c r="BD28" i="7" s="1"/>
  <c r="T75" i="7"/>
  <c r="T74" i="7" s="1"/>
  <c r="AN25" i="7"/>
  <c r="AN24" i="7" s="1"/>
  <c r="AF95" i="7"/>
  <c r="AF94" i="7" s="1"/>
  <c r="AR65" i="7"/>
  <c r="AR64" i="7" s="1"/>
  <c r="AT11" i="7"/>
  <c r="AT10" i="7" s="1"/>
  <c r="AV159" i="7"/>
  <c r="AV158" i="7" s="1"/>
  <c r="V113" i="7"/>
  <c r="V112" i="7" s="1"/>
  <c r="AV129" i="7"/>
  <c r="AV128" i="7" s="1"/>
  <c r="AR195" i="7"/>
  <c r="AR194" i="7" s="1"/>
  <c r="T127" i="7"/>
  <c r="T126" i="7" s="1"/>
  <c r="AD153" i="7"/>
  <c r="AD152" i="7" s="1"/>
  <c r="P117" i="7"/>
  <c r="P116" i="7" s="1"/>
  <c r="AH87" i="7"/>
  <c r="AH86" i="7" s="1"/>
  <c r="AB199" i="7"/>
  <c r="AB198" i="7" s="1"/>
  <c r="AD139" i="7"/>
  <c r="AD138" i="7" s="1"/>
  <c r="AX155" i="7"/>
  <c r="AX154" i="7" s="1"/>
  <c r="BH103" i="7"/>
  <c r="BH102" i="7" s="1"/>
  <c r="X93" i="7"/>
  <c r="X92" i="7" s="1"/>
  <c r="N143" i="7"/>
  <c r="N142" i="7" s="1"/>
  <c r="N91" i="7"/>
  <c r="N90" i="7" s="1"/>
  <c r="AX125" i="7"/>
  <c r="AX124" i="7" s="1"/>
  <c r="BJ83" i="7"/>
  <c r="BJ82" i="7" s="1"/>
  <c r="AX99" i="7"/>
  <c r="AX98" i="7" s="1"/>
  <c r="T87" i="7"/>
  <c r="T86" i="7" s="1"/>
  <c r="AV79" i="7"/>
  <c r="AV78" i="7" s="1"/>
  <c r="X89" i="7"/>
  <c r="X88" i="7" s="1"/>
  <c r="BH79" i="7"/>
  <c r="BH78" i="7" s="1"/>
  <c r="P171" i="7"/>
  <c r="P170" i="7" s="1"/>
  <c r="BB87" i="7"/>
  <c r="BB86" i="7" s="1"/>
  <c r="R87" i="7"/>
  <c r="R86" i="7" s="1"/>
  <c r="AB69" i="7"/>
  <c r="AB68" i="7" s="1"/>
  <c r="BB163" i="7"/>
  <c r="BB162" i="7" s="1"/>
  <c r="BH129" i="7"/>
  <c r="BH128" i="7" s="1"/>
  <c r="BD135" i="7"/>
  <c r="BD134" i="7" s="1"/>
  <c r="AP85" i="7"/>
  <c r="AP84" i="7" s="1"/>
  <c r="AN101" i="7"/>
  <c r="AN100" i="7" s="1"/>
  <c r="T135" i="7"/>
  <c r="T134" i="7" s="1"/>
  <c r="P107" i="7"/>
  <c r="P106" i="7" s="1"/>
  <c r="AD83" i="7"/>
  <c r="AD82" i="7" s="1"/>
  <c r="R103" i="7"/>
  <c r="R102" i="7" s="1"/>
  <c r="Z83" i="7"/>
  <c r="Z82" i="7" s="1"/>
  <c r="X83" i="7"/>
  <c r="X82" i="7" s="1"/>
  <c r="AR61" i="7"/>
  <c r="AR60" i="7" s="1"/>
  <c r="AV83" i="7"/>
  <c r="AV82" i="7" s="1"/>
  <c r="X163" i="7"/>
  <c r="X162" i="7" s="1"/>
  <c r="V99" i="7"/>
  <c r="V98" i="7" s="1"/>
  <c r="R95" i="7"/>
  <c r="R94" i="7" s="1"/>
  <c r="AJ73" i="7"/>
  <c r="AJ72" i="7" s="1"/>
  <c r="BD171" i="7"/>
  <c r="BD170" i="7" s="1"/>
  <c r="AV195" i="7"/>
  <c r="AV194" i="7" s="1"/>
  <c r="AL137" i="7"/>
  <c r="AL136" i="7" s="1"/>
  <c r="AL99" i="7"/>
  <c r="AL98" i="7" s="1"/>
  <c r="AX93" i="7"/>
  <c r="AX92" i="7" s="1"/>
  <c r="AT205" i="7"/>
  <c r="AT204" i="7" s="1"/>
  <c r="AD141" i="7"/>
  <c r="AD140" i="7" s="1"/>
  <c r="AD87" i="7"/>
  <c r="AD86" i="7" s="1"/>
  <c r="R107" i="7"/>
  <c r="R106" i="7" s="1"/>
  <c r="Z87" i="7"/>
  <c r="Z86" i="7" s="1"/>
  <c r="AN91" i="7"/>
  <c r="AN90" i="7" s="1"/>
  <c r="AZ65" i="7"/>
  <c r="AZ64" i="7" s="1"/>
  <c r="R73" i="7"/>
  <c r="R72" i="7" s="1"/>
  <c r="BD65" i="7"/>
  <c r="BD64" i="7" s="1"/>
  <c r="P99" i="7"/>
  <c r="P98" i="7" s="1"/>
  <c r="N101" i="7"/>
  <c r="N100" i="7" s="1"/>
  <c r="T81" i="7"/>
  <c r="T80" i="7" s="1"/>
  <c r="BF77" i="7"/>
  <c r="BF76" i="7" s="1"/>
  <c r="T67" i="7"/>
  <c r="T66" i="7" s="1"/>
  <c r="AT51" i="7"/>
  <c r="AT50" i="7" s="1"/>
  <c r="BB31" i="7"/>
  <c r="BB30" i="7" s="1"/>
  <c r="AN57" i="7"/>
  <c r="AN56" i="7" s="1"/>
  <c r="T101" i="7"/>
  <c r="T100" i="7" s="1"/>
  <c r="P93" i="7"/>
  <c r="P92" i="7" s="1"/>
  <c r="R77" i="7"/>
  <c r="R76" i="7" s="1"/>
  <c r="AT73" i="7"/>
  <c r="AT72" i="7" s="1"/>
  <c r="AZ67" i="7"/>
  <c r="AZ66" i="7" s="1"/>
  <c r="AX45" i="7"/>
  <c r="AX44" i="7" s="1"/>
  <c r="AH71" i="7"/>
  <c r="AH70" i="7" s="1"/>
  <c r="AZ203" i="7"/>
  <c r="AZ202" i="7" s="1"/>
  <c r="Z85" i="7"/>
  <c r="Z84" i="7" s="1"/>
  <c r="N81" i="7"/>
  <c r="N80" i="7" s="1"/>
  <c r="Z81" i="7"/>
  <c r="Z80" i="7" s="1"/>
  <c r="AP69" i="7"/>
  <c r="AP68" i="7" s="1"/>
  <c r="AT39" i="7"/>
  <c r="AT38" i="7" s="1"/>
  <c r="Z97" i="7"/>
  <c r="Z96" i="7" s="1"/>
  <c r="N85" i="7"/>
  <c r="N84" i="7" s="1"/>
  <c r="AH81" i="7"/>
  <c r="AH80" i="7" s="1"/>
  <c r="AV61" i="7"/>
  <c r="AV60" i="7" s="1"/>
  <c r="AT91" i="7"/>
  <c r="AT90" i="7" s="1"/>
  <c r="AF85" i="7"/>
  <c r="AF84" i="7" s="1"/>
  <c r="BJ43" i="7"/>
  <c r="BJ42" i="7" s="1"/>
  <c r="AP65" i="7"/>
  <c r="AP64" i="7" s="1"/>
  <c r="AV69" i="7"/>
  <c r="AV68" i="7" s="1"/>
  <c r="N19" i="7"/>
  <c r="N18" i="7" s="1"/>
  <c r="AR57" i="7"/>
  <c r="AR56" i="7" s="1"/>
  <c r="T49" i="7"/>
  <c r="T48" i="7" s="1"/>
  <c r="AV37" i="7"/>
  <c r="AV36" i="7" s="1"/>
  <c r="AN179" i="7"/>
  <c r="AN178" i="7" s="1"/>
  <c r="AR125" i="7"/>
  <c r="AR124" i="7" s="1"/>
  <c r="AX97" i="7"/>
  <c r="AX96" i="7" s="1"/>
  <c r="BD193" i="7"/>
  <c r="BD192" i="7" s="1"/>
  <c r="AB109" i="7"/>
  <c r="AB108" i="7" s="1"/>
  <c r="AF99" i="7"/>
  <c r="AF98" i="7" s="1"/>
  <c r="AJ93" i="7"/>
  <c r="AJ92" i="7" s="1"/>
  <c r="BD91" i="7"/>
  <c r="BD90" i="7" s="1"/>
  <c r="AB147" i="7"/>
  <c r="AB146" i="7" s="1"/>
  <c r="AZ123" i="7"/>
  <c r="AZ122" i="7" s="1"/>
  <c r="N129" i="7"/>
  <c r="N128" i="7" s="1"/>
  <c r="T143" i="7"/>
  <c r="T142" i="7" s="1"/>
  <c r="AH91" i="7"/>
  <c r="AH90" i="7" s="1"/>
  <c r="AL133" i="7"/>
  <c r="AL132" i="7" s="1"/>
  <c r="AX121" i="7"/>
  <c r="AX120" i="7" s="1"/>
  <c r="BB123" i="7"/>
  <c r="BB122" i="7" s="1"/>
  <c r="AF101" i="7"/>
  <c r="AF100" i="7" s="1"/>
  <c r="Z95" i="7"/>
  <c r="Z94" i="7" s="1"/>
  <c r="AX79" i="7"/>
  <c r="AX78" i="7" s="1"/>
  <c r="P75" i="7"/>
  <c r="P74" i="7" s="1"/>
  <c r="R81" i="7"/>
  <c r="R80" i="7" s="1"/>
  <c r="AB75" i="7"/>
  <c r="AB74" i="7" s="1"/>
  <c r="AX139" i="7"/>
  <c r="AX138" i="7" s="1"/>
  <c r="AR99" i="7"/>
  <c r="AR98" i="7" s="1"/>
  <c r="AL81" i="7"/>
  <c r="AL80" i="7" s="1"/>
  <c r="AF63" i="7"/>
  <c r="AF62" i="7" s="1"/>
  <c r="AN163" i="7"/>
  <c r="AN162" i="7" s="1"/>
  <c r="AJ143" i="7"/>
  <c r="AJ142" i="7" s="1"/>
  <c r="AX147" i="7"/>
  <c r="AX146" i="7" s="1"/>
  <c r="X149" i="7"/>
  <c r="X148" i="7" s="1"/>
  <c r="Z99" i="7"/>
  <c r="Z98" i="7" s="1"/>
  <c r="V119" i="7"/>
  <c r="V118" i="7" s="1"/>
  <c r="T93" i="7"/>
  <c r="T92" i="7" s="1"/>
  <c r="AN105" i="7"/>
  <c r="AN104" i="7" s="1"/>
  <c r="AT97" i="7"/>
  <c r="AT96" i="7" s="1"/>
  <c r="R83" i="7"/>
  <c r="R82" i="7" s="1"/>
  <c r="AR77" i="7"/>
  <c r="AR76" i="7" s="1"/>
  <c r="AZ83" i="7"/>
  <c r="AZ82" i="7" s="1"/>
  <c r="AV77" i="7"/>
  <c r="AV76" i="7" s="1"/>
  <c r="AN125" i="7"/>
  <c r="AN124" i="7" s="1"/>
  <c r="AH85" i="7"/>
  <c r="AH84" i="7" s="1"/>
  <c r="V85" i="7"/>
  <c r="V84" i="7" s="1"/>
  <c r="AN67" i="7"/>
  <c r="AN66" i="7" s="1"/>
  <c r="T129" i="7"/>
  <c r="T128" i="7" s="1"/>
  <c r="V149" i="7"/>
  <c r="V148" i="7" s="1"/>
  <c r="AZ145" i="7"/>
  <c r="AZ144" i="7" s="1"/>
  <c r="N109" i="7"/>
  <c r="N108" i="7" s="1"/>
  <c r="AZ95" i="7"/>
  <c r="AZ94" i="7" s="1"/>
  <c r="BH127" i="7"/>
  <c r="BH126" i="7" s="1"/>
  <c r="AF103" i="7"/>
  <c r="AF102" i="7" s="1"/>
  <c r="X113" i="7"/>
  <c r="X112" i="7" s="1"/>
  <c r="AT101" i="7"/>
  <c r="AT100" i="7" s="1"/>
  <c r="AB91" i="7"/>
  <c r="AB90" i="7" s="1"/>
  <c r="AZ81" i="7"/>
  <c r="AZ80" i="7" s="1"/>
  <c r="T61" i="7"/>
  <c r="T60" i="7" s="1"/>
  <c r="BD81" i="7"/>
  <c r="BD80" i="7" s="1"/>
  <c r="N167" i="7"/>
  <c r="N166" i="7" s="1"/>
  <c r="AH93" i="7"/>
  <c r="AH92" i="7" s="1"/>
  <c r="R91" i="7"/>
  <c r="R90" i="7" s="1"/>
  <c r="AV71" i="7"/>
  <c r="AV70" i="7" s="1"/>
  <c r="Z73" i="7"/>
  <c r="Z72" i="7" s="1"/>
  <c r="P61" i="7"/>
  <c r="P60" i="7" s="1"/>
  <c r="V47" i="7"/>
  <c r="V46" i="7" s="1"/>
  <c r="AD27" i="7"/>
  <c r="AD26" i="7" s="1"/>
  <c r="R127" i="7"/>
  <c r="R126" i="7" s="1"/>
  <c r="BB73" i="7"/>
  <c r="BB72" i="7" s="1"/>
  <c r="Z91" i="7"/>
  <c r="Z90" i="7" s="1"/>
  <c r="T71" i="7"/>
  <c r="T70" i="7" s="1"/>
  <c r="AN89" i="7"/>
  <c r="AN88" i="7" s="1"/>
  <c r="V71" i="7"/>
  <c r="V70" i="7" s="1"/>
  <c r="BB39" i="7"/>
  <c r="BB38" i="7" s="1"/>
  <c r="AZ59" i="7"/>
  <c r="AZ58" i="7" s="1"/>
  <c r="X133" i="7"/>
  <c r="X132" i="7" s="1"/>
  <c r="BD97" i="7"/>
  <c r="BD96" i="7" s="1"/>
  <c r="P83" i="7"/>
  <c r="P82" i="7" s="1"/>
  <c r="BD87" i="7"/>
  <c r="BD86" i="7" s="1"/>
  <c r="AP13" i="7"/>
  <c r="AP12" i="7" s="1"/>
  <c r="AF57" i="7"/>
  <c r="AF56" i="7" s="1"/>
  <c r="T85" i="7"/>
  <c r="T84" i="7" s="1"/>
  <c r="AF43" i="7"/>
  <c r="AF42" i="7" s="1"/>
  <c r="AZ17" i="7"/>
  <c r="AZ16" i="7" s="1"/>
  <c r="BH17" i="7"/>
  <c r="BH16" i="7" s="1"/>
  <c r="X115" i="7"/>
  <c r="X114" i="7" s="1"/>
  <c r="AF115" i="7"/>
  <c r="AF114" i="7" s="1"/>
  <c r="Z103" i="7"/>
  <c r="Z102" i="7" s="1"/>
  <c r="BD111" i="7"/>
  <c r="BD110" i="7" s="1"/>
  <c r="BF197" i="7"/>
  <c r="BF196" i="7" s="1"/>
  <c r="BJ91" i="7"/>
  <c r="BJ90" i="7" s="1"/>
  <c r="BD113" i="7"/>
  <c r="BD112" i="7" s="1"/>
  <c r="N139" i="7"/>
  <c r="N138" i="7" s="1"/>
  <c r="AD137" i="7"/>
  <c r="AD136" i="7" s="1"/>
  <c r="AN119" i="7"/>
  <c r="AN118" i="7" s="1"/>
  <c r="AV107" i="7"/>
  <c r="AV106" i="7" s="1"/>
  <c r="AV103" i="7"/>
  <c r="AV102" i="7" s="1"/>
  <c r="BF75" i="7"/>
  <c r="BF74" i="7" s="1"/>
  <c r="AZ149" i="7"/>
  <c r="AZ148" i="7" s="1"/>
  <c r="AJ107" i="7"/>
  <c r="AJ106" i="7" s="1"/>
  <c r="N119" i="7"/>
  <c r="N118" i="7" s="1"/>
  <c r="P113" i="7"/>
  <c r="P112" i="7" s="1"/>
  <c r="BB89" i="7"/>
  <c r="BB88" i="7" s="1"/>
  <c r="Z75" i="7"/>
  <c r="Z74" i="7" s="1"/>
  <c r="AJ69" i="7"/>
  <c r="AJ68" i="7" s="1"/>
  <c r="AT75" i="7"/>
  <c r="AT74" i="7" s="1"/>
  <c r="AN69" i="7"/>
  <c r="AN68" i="7" s="1"/>
  <c r="AL123" i="7"/>
  <c r="AL122" i="7" s="1"/>
  <c r="BJ105" i="7"/>
  <c r="BJ104" i="7" s="1"/>
  <c r="X91" i="7"/>
  <c r="X90" i="7" s="1"/>
  <c r="AB87" i="7"/>
  <c r="AB86" i="7" s="1"/>
  <c r="BH165" i="7"/>
  <c r="BH164" i="7" s="1"/>
  <c r="R115" i="7"/>
  <c r="R114" i="7" s="1"/>
  <c r="BB121" i="7"/>
  <c r="BB120" i="7" s="1"/>
  <c r="AT137" i="7"/>
  <c r="AT136" i="7" s="1"/>
  <c r="X85" i="7"/>
  <c r="X84" i="7" s="1"/>
  <c r="BB117" i="7"/>
  <c r="BB116" i="7" s="1"/>
  <c r="AP101" i="7"/>
  <c r="AP100" i="7" s="1"/>
  <c r="T95" i="7"/>
  <c r="T94" i="7" s="1"/>
  <c r="V93" i="7"/>
  <c r="V92" i="7" s="1"/>
  <c r="AT77" i="7"/>
  <c r="AT76" i="7" s="1"/>
  <c r="BD71" i="7"/>
  <c r="BD70" i="7" s="1"/>
  <c r="N79" i="7"/>
  <c r="N78" i="7" s="1"/>
  <c r="P73" i="7"/>
  <c r="P72" i="7" s="1"/>
  <c r="AV115" i="7"/>
  <c r="AV114" i="7" s="1"/>
  <c r="P97" i="7"/>
  <c r="P96" i="7" s="1"/>
  <c r="AP79" i="7"/>
  <c r="AP78" i="7" s="1"/>
  <c r="AZ61" i="7"/>
  <c r="AZ60" i="7" s="1"/>
  <c r="AR175" i="7"/>
  <c r="AR174" i="7" s="1"/>
  <c r="AN133" i="7"/>
  <c r="AN132" i="7" s="1"/>
  <c r="AR127" i="7"/>
  <c r="AR126" i="7" s="1"/>
  <c r="AP133" i="7"/>
  <c r="AP132" i="7" s="1"/>
  <c r="BB93" i="7"/>
  <c r="BB92" i="7" s="1"/>
  <c r="AT113" i="7"/>
  <c r="AT112" i="7" s="1"/>
  <c r="AL107" i="7"/>
  <c r="AL106" i="7" s="1"/>
  <c r="AZ103" i="7"/>
  <c r="AZ102" i="7" s="1"/>
  <c r="V97" i="7"/>
  <c r="V96" i="7" s="1"/>
  <c r="AT81" i="7"/>
  <c r="AT80" i="7" s="1"/>
  <c r="T77" i="7"/>
  <c r="T76" i="7" s="1"/>
  <c r="N83" i="7"/>
  <c r="N82" i="7" s="1"/>
  <c r="X77" i="7"/>
  <c r="X76" i="7" s="1"/>
  <c r="AH151" i="7"/>
  <c r="AH150" i="7" s="1"/>
  <c r="AZ115" i="7"/>
  <c r="AZ114" i="7" s="1"/>
  <c r="AZ87" i="7"/>
  <c r="AZ86" i="7" s="1"/>
  <c r="BH65" i="7"/>
  <c r="BH64" i="7" s="1"/>
  <c r="AV81" i="7"/>
  <c r="AV80" i="7" s="1"/>
  <c r="V63" i="7"/>
  <c r="V62" i="7" s="1"/>
  <c r="AX41" i="7"/>
  <c r="AX40" i="7" s="1"/>
  <c r="AX21" i="7"/>
  <c r="AX20" i="7" s="1"/>
  <c r="BH113" i="7"/>
  <c r="BH112" i="7" s="1"/>
  <c r="BJ129" i="7"/>
  <c r="BJ128" i="7" s="1"/>
  <c r="AX75" i="7"/>
  <c r="AX74" i="7" s="1"/>
  <c r="Z109" i="7"/>
  <c r="Z108" i="7" s="1"/>
  <c r="AZ89" i="7"/>
  <c r="AZ88" i="7" s="1"/>
  <c r="AT59" i="7"/>
  <c r="AT58" i="7" s="1"/>
  <c r="BF33" i="7"/>
  <c r="BF32" i="7" s="1"/>
  <c r="AF53" i="7"/>
  <c r="AF52" i="7" s="1"/>
  <c r="AP175" i="7"/>
  <c r="AP174" i="7" s="1"/>
  <c r="BJ101" i="7"/>
  <c r="BJ100" i="7" s="1"/>
  <c r="T73" i="7"/>
  <c r="T72" i="7" s="1"/>
  <c r="AR75" i="7"/>
  <c r="AR74" i="7" s="1"/>
  <c r="BF53" i="7"/>
  <c r="BF52" i="7" s="1"/>
  <c r="BB137" i="7"/>
  <c r="BB136" i="7" s="1"/>
  <c r="BF107" i="7"/>
  <c r="BF106" i="7" s="1"/>
  <c r="AF51" i="7"/>
  <c r="AF50" i="7" s="1"/>
  <c r="AX131" i="7"/>
  <c r="AX130" i="7" s="1"/>
  <c r="AN83" i="7"/>
  <c r="AN82" i="7" s="1"/>
  <c r="Z107" i="7"/>
  <c r="Z106" i="7" s="1"/>
  <c r="BJ95" i="7"/>
  <c r="BJ94" i="7" s="1"/>
  <c r="BF83" i="7"/>
  <c r="BF82" i="7" s="1"/>
  <c r="AF87" i="7"/>
  <c r="AF86" i="7" s="1"/>
  <c r="Z101" i="7"/>
  <c r="Z100" i="7" s="1"/>
  <c r="N125" i="7"/>
  <c r="N124" i="7" s="1"/>
  <c r="X79" i="7"/>
  <c r="X78" i="7" s="1"/>
  <c r="AX87" i="7"/>
  <c r="AX86" i="7" s="1"/>
  <c r="AJ67" i="7"/>
  <c r="AJ66" i="7" s="1"/>
  <c r="AL79" i="7"/>
  <c r="AL78" i="7" s="1"/>
  <c r="BJ125" i="7"/>
  <c r="BJ124" i="7" s="1"/>
  <c r="AN93" i="7"/>
  <c r="AN92" i="7" s="1"/>
  <c r="AP77" i="7"/>
  <c r="AP76" i="7" s="1"/>
  <c r="AP75" i="7"/>
  <c r="AP74" i="7" s="1"/>
  <c r="Z37" i="7"/>
  <c r="Z36" i="7" s="1"/>
  <c r="BH69" i="7"/>
  <c r="BH68" i="7" s="1"/>
  <c r="BF25" i="7"/>
  <c r="BF24" i="7" s="1"/>
  <c r="AJ61" i="7"/>
  <c r="AJ60" i="7" s="1"/>
  <c r="AL143" i="7"/>
  <c r="AL142" i="7" s="1"/>
  <c r="AL73" i="7"/>
  <c r="AL72" i="7" s="1"/>
  <c r="BD77" i="7"/>
  <c r="BD76" i="7" s="1"/>
  <c r="AD123" i="7"/>
  <c r="AD122" i="7" s="1"/>
  <c r="AF77" i="7"/>
  <c r="AF76" i="7" s="1"/>
  <c r="V27" i="7"/>
  <c r="V26" i="7" s="1"/>
  <c r="BJ167" i="7"/>
  <c r="BJ166" i="7" s="1"/>
  <c r="BD167" i="7"/>
  <c r="BD166" i="7" s="1"/>
  <c r="BB85" i="7"/>
  <c r="BB84" i="7" s="1"/>
  <c r="AF65" i="7"/>
  <c r="AF64" i="7" s="1"/>
  <c r="Z77" i="7"/>
  <c r="Z76" i="7" s="1"/>
  <c r="Z69" i="7"/>
  <c r="Z68" i="7" s="1"/>
  <c r="AD39" i="7"/>
  <c r="AD38" i="7" s="1"/>
  <c r="P57" i="7"/>
  <c r="P56" i="7" s="1"/>
  <c r="T119" i="7"/>
  <c r="T118" i="7" s="1"/>
  <c r="AJ95" i="7"/>
  <c r="AJ94" i="7" s="1"/>
  <c r="AN79" i="7"/>
  <c r="AN78" i="7" s="1"/>
  <c r="AN81" i="7"/>
  <c r="AN80" i="7" s="1"/>
  <c r="BF57" i="7"/>
  <c r="BF56" i="7" s="1"/>
  <c r="R129" i="7"/>
  <c r="R128" i="7" s="1"/>
  <c r="AR103" i="7"/>
  <c r="AR102" i="7" s="1"/>
  <c r="AB89" i="7"/>
  <c r="AB88" i="7" s="1"/>
  <c r="AV91" i="7"/>
  <c r="AV90" i="7" s="1"/>
  <c r="AH57" i="7"/>
  <c r="AH56" i="7" s="1"/>
  <c r="BF103" i="7"/>
  <c r="BF102" i="7" s="1"/>
  <c r="AF73" i="7"/>
  <c r="AF72" i="7" s="1"/>
  <c r="N35" i="7"/>
  <c r="N34" i="7" s="1"/>
  <c r="AB183" i="7"/>
  <c r="AB182" i="7" s="1"/>
  <c r="BD109" i="7"/>
  <c r="BD108" i="7" s="1"/>
  <c r="V101" i="7"/>
  <c r="V100" i="7" s="1"/>
  <c r="AF81" i="7"/>
  <c r="AF80" i="7" s="1"/>
  <c r="P71" i="7"/>
  <c r="P70" i="7" s="1"/>
  <c r="AZ63" i="7"/>
  <c r="AZ62" i="7" s="1"/>
  <c r="BB43" i="7"/>
  <c r="BB42" i="7" s="1"/>
  <c r="AH63" i="7"/>
  <c r="AH62" i="7" s="1"/>
  <c r="Z141" i="7"/>
  <c r="Z140" i="7" s="1"/>
  <c r="BD105" i="7"/>
  <c r="BD104" i="7" s="1"/>
  <c r="AH75" i="7"/>
  <c r="AH74" i="7" s="1"/>
  <c r="AH77" i="7"/>
  <c r="AH76" i="7" s="1"/>
  <c r="BB63" i="7"/>
  <c r="BB62" i="7" s="1"/>
  <c r="AH37" i="7"/>
  <c r="AH36" i="7" s="1"/>
  <c r="AH89" i="7"/>
  <c r="AH88" i="7" s="1"/>
  <c r="AN85" i="7"/>
  <c r="AN84" i="7" s="1"/>
  <c r="AX77" i="7"/>
  <c r="AX76" i="7" s="1"/>
  <c r="BF61" i="7"/>
  <c r="BF60" i="7" s="1"/>
  <c r="X105" i="7"/>
  <c r="X104" i="7" s="1"/>
  <c r="X87" i="7"/>
  <c r="X86" i="7" s="1"/>
  <c r="R41" i="7"/>
  <c r="R40" i="7" s="1"/>
  <c r="AB59" i="7"/>
  <c r="AB58" i="7" s="1"/>
  <c r="X29" i="7"/>
  <c r="X28" i="7" s="1"/>
  <c r="BH77" i="7"/>
  <c r="BH76" i="7" s="1"/>
  <c r="V25" i="7"/>
  <c r="V24" i="7" s="1"/>
  <c r="AD63" i="7"/>
  <c r="AD62" i="7" s="1"/>
  <c r="BH35" i="7"/>
  <c r="BH34" i="7" s="1"/>
  <c r="AL43" i="7"/>
  <c r="AL42" i="7" s="1"/>
  <c r="BD93" i="7"/>
  <c r="BD92" i="7" s="1"/>
  <c r="AX13" i="7"/>
  <c r="AX12" i="7" s="1"/>
  <c r="AJ29" i="7"/>
  <c r="AJ28" i="7" s="1"/>
  <c r="P51" i="7"/>
  <c r="P50" i="7" s="1"/>
  <c r="AD25" i="7"/>
  <c r="AD24" i="7" s="1"/>
  <c r="V45" i="7"/>
  <c r="V44" i="7" s="1"/>
  <c r="AN21" i="7"/>
  <c r="AN20" i="7" s="1"/>
  <c r="BH43" i="7"/>
  <c r="BH42" i="7" s="1"/>
  <c r="AT27" i="7"/>
  <c r="AT26" i="7" s="1"/>
  <c r="BD61" i="7"/>
  <c r="BD60" i="7" s="1"/>
  <c r="AL93" i="7"/>
  <c r="AL92" i="7" s="1"/>
  <c r="AN43" i="7"/>
  <c r="AN42" i="7" s="1"/>
  <c r="AH43" i="7"/>
  <c r="AH42" i="7" s="1"/>
  <c r="BB19" i="7"/>
  <c r="BB18" i="7" s="1"/>
  <c r="AX25" i="7"/>
  <c r="AX24" i="7" s="1"/>
  <c r="AZ69" i="7"/>
  <c r="AZ68" i="7" s="1"/>
  <c r="AT9" i="7"/>
  <c r="AT8" i="7" s="1"/>
  <c r="AJ17" i="7"/>
  <c r="AJ16" i="7" s="1"/>
  <c r="BF15" i="7"/>
  <c r="BF14" i="7" s="1"/>
  <c r="AR37" i="7"/>
  <c r="AR36" i="7" s="1"/>
  <c r="X59" i="7"/>
  <c r="X58" i="7" s="1"/>
  <c r="V33" i="7"/>
  <c r="V32" i="7" s="1"/>
  <c r="BF51" i="7"/>
  <c r="BF50" i="7" s="1"/>
  <c r="AR13" i="7"/>
  <c r="AR12" i="7" s="1"/>
  <c r="P29" i="7"/>
  <c r="P28" i="7" s="1"/>
  <c r="X53" i="7"/>
  <c r="X52" i="7" s="1"/>
  <c r="N55" i="7"/>
  <c r="N54" i="7" s="1"/>
  <c r="BH119" i="7"/>
  <c r="BH118" i="7" s="1"/>
  <c r="AD105" i="7"/>
  <c r="AD104" i="7" s="1"/>
  <c r="AB121" i="7"/>
  <c r="AB120" i="7" s="1"/>
  <c r="P9" i="7"/>
  <c r="P8" i="7" s="1"/>
  <c r="Z171" i="7"/>
  <c r="Z170" i="7" s="1"/>
  <c r="AN173" i="7"/>
  <c r="AN172" i="7" s="1"/>
  <c r="AX89" i="7"/>
  <c r="AX88" i="7" s="1"/>
  <c r="V103" i="7"/>
  <c r="V102" i="7" s="1"/>
  <c r="AV63" i="7"/>
  <c r="AV62" i="7" s="1"/>
  <c r="N97" i="7"/>
  <c r="N96" i="7" s="1"/>
  <c r="N115" i="7"/>
  <c r="N114" i="7" s="1"/>
  <c r="AL111" i="7"/>
  <c r="AL110" i="7" s="1"/>
  <c r="V73" i="7"/>
  <c r="V72" i="7" s="1"/>
  <c r="AZ105" i="7"/>
  <c r="AZ104" i="7" s="1"/>
  <c r="AF129" i="7"/>
  <c r="AF128" i="7" s="1"/>
  <c r="Z79" i="7"/>
  <c r="Z78" i="7" s="1"/>
  <c r="AX91" i="7"/>
  <c r="AX90" i="7" s="1"/>
  <c r="AR71" i="7"/>
  <c r="AR70" i="7" s="1"/>
  <c r="AZ91" i="7"/>
  <c r="AZ90" i="7" s="1"/>
  <c r="AD65" i="7"/>
  <c r="AD64" i="7" s="1"/>
  <c r="X109" i="7"/>
  <c r="X108" i="7" s="1"/>
  <c r="AZ47" i="7"/>
  <c r="AZ46" i="7" s="1"/>
  <c r="BH67" i="7"/>
  <c r="BH66" i="7" s="1"/>
  <c r="P103" i="7"/>
  <c r="P102" i="7" s="1"/>
  <c r="X75" i="7"/>
  <c r="X74" i="7" s="1"/>
  <c r="P69" i="7"/>
  <c r="P68" i="7" s="1"/>
  <c r="AZ111" i="7"/>
  <c r="AZ110" i="7" s="1"/>
  <c r="AX65" i="7"/>
  <c r="AX64" i="7" s="1"/>
  <c r="AH21" i="7"/>
  <c r="AH20" i="7" s="1"/>
  <c r="AJ115" i="7"/>
  <c r="AJ114" i="7" s="1"/>
  <c r="BF123" i="7"/>
  <c r="BF122" i="7" s="1"/>
  <c r="AR89" i="7"/>
  <c r="AR88" i="7" s="1"/>
  <c r="AB115" i="7"/>
  <c r="AB114" i="7" s="1"/>
  <c r="AN87" i="7"/>
  <c r="AN86" i="7" s="1"/>
  <c r="V59" i="7"/>
  <c r="V58" i="7" s="1"/>
  <c r="AD31" i="7"/>
  <c r="AD30" i="7" s="1"/>
  <c r="BH51" i="7"/>
  <c r="BH50" i="7" s="1"/>
  <c r="AB117" i="7"/>
  <c r="AB116" i="7" s="1"/>
  <c r="AP99" i="7"/>
  <c r="AP98" i="7" s="1"/>
  <c r="T69" i="7"/>
  <c r="T68" i="7" s="1"/>
  <c r="AV73" i="7"/>
  <c r="AV72" i="7" s="1"/>
  <c r="Z53" i="7"/>
  <c r="Z52" i="7" s="1"/>
  <c r="AH167" i="7"/>
  <c r="AH166" i="7" s="1"/>
  <c r="AL105" i="7"/>
  <c r="AL104" i="7" s="1"/>
  <c r="AB73" i="7"/>
  <c r="AB72" i="7" s="1"/>
  <c r="BH75" i="7"/>
  <c r="BH74" i="7" s="1"/>
  <c r="AT135" i="7"/>
  <c r="AT134" i="7" s="1"/>
  <c r="AP83" i="7"/>
  <c r="AP82" i="7" s="1"/>
  <c r="BJ59" i="7"/>
  <c r="BJ58" i="7" s="1"/>
  <c r="AP25" i="7"/>
  <c r="AP24" i="7" s="1"/>
  <c r="R137" i="7"/>
  <c r="R136" i="7" s="1"/>
  <c r="AF121" i="7"/>
  <c r="AF120" i="7" s="1"/>
  <c r="P89" i="7"/>
  <c r="P88" i="7" s="1"/>
  <c r="BB135" i="7"/>
  <c r="BB134" i="7" s="1"/>
  <c r="AL75" i="7"/>
  <c r="AL74" i="7" s="1"/>
  <c r="AD67" i="7"/>
  <c r="AD66" i="7" s="1"/>
  <c r="BB35" i="7"/>
  <c r="BB34" i="7" s="1"/>
  <c r="AR55" i="7"/>
  <c r="AR54" i="7" s="1"/>
  <c r="BF115" i="7"/>
  <c r="BF114" i="7" s="1"/>
  <c r="AV113" i="7"/>
  <c r="AV112" i="7" s="1"/>
  <c r="AJ77" i="7"/>
  <c r="AJ76" i="7" s="1"/>
  <c r="AR79" i="7"/>
  <c r="AR78" i="7" s="1"/>
  <c r="Z57" i="7"/>
  <c r="Z56" i="7" s="1"/>
  <c r="AV137" i="7"/>
  <c r="AV136" i="7" s="1"/>
  <c r="AJ99" i="7"/>
  <c r="AJ98" i="7" s="1"/>
  <c r="BD83" i="7"/>
  <c r="BD82" i="7" s="1"/>
  <c r="AR85" i="7"/>
  <c r="AR84" i="7" s="1"/>
  <c r="BB55" i="7"/>
  <c r="BB54" i="7" s="1"/>
  <c r="AH99" i="7"/>
  <c r="AH98" i="7" s="1"/>
  <c r="T63" i="7"/>
  <c r="T62" i="7" s="1"/>
  <c r="AH33" i="7"/>
  <c r="AH32" i="7" s="1"/>
  <c r="N61" i="7"/>
  <c r="N60" i="7" s="1"/>
  <c r="AR47" i="7"/>
  <c r="AR46" i="7" s="1"/>
  <c r="BH41" i="7"/>
  <c r="BH40" i="7" s="1"/>
  <c r="AL33" i="7"/>
  <c r="AL32" i="7" s="1"/>
  <c r="AJ13" i="7"/>
  <c r="AJ12" i="7" s="1"/>
  <c r="T47" i="7"/>
  <c r="T46" i="7" s="1"/>
  <c r="AF61" i="7"/>
  <c r="AF60" i="7" s="1"/>
  <c r="BF139" i="7"/>
  <c r="BF138" i="7" s="1"/>
  <c r="AF13" i="7"/>
  <c r="AF12" i="7" s="1"/>
  <c r="P35" i="7"/>
  <c r="P34" i="7" s="1"/>
  <c r="AV55" i="7"/>
  <c r="AV54" i="7" s="1"/>
  <c r="BB29" i="7"/>
  <c r="BB28" i="7" s="1"/>
  <c r="BJ49" i="7"/>
  <c r="BJ48" i="7" s="1"/>
  <c r="AB27" i="7"/>
  <c r="AB26" i="7" s="1"/>
  <c r="AJ51" i="7"/>
  <c r="AJ50" i="7" s="1"/>
  <c r="Z33" i="7"/>
  <c r="Z32" i="7" s="1"/>
  <c r="BF49" i="7"/>
  <c r="BF48" i="7" s="1"/>
  <c r="BF133" i="7"/>
  <c r="BF132" i="7" s="1"/>
  <c r="AT153" i="7"/>
  <c r="AT152" i="7" s="1"/>
  <c r="AF155" i="7"/>
  <c r="AF154" i="7" s="1"/>
  <c r="AN143" i="7"/>
  <c r="AN142" i="7" s="1"/>
  <c r="V105" i="7"/>
  <c r="V104" i="7" s="1"/>
  <c r="T89" i="7"/>
  <c r="T88" i="7" s="1"/>
  <c r="BD75" i="7"/>
  <c r="BD74" i="7" s="1"/>
  <c r="AL103" i="7"/>
  <c r="AL102" i="7" s="1"/>
  <c r="BJ87" i="7"/>
  <c r="BJ86" i="7" s="1"/>
  <c r="X67" i="7"/>
  <c r="X66" i="7" s="1"/>
  <c r="N105" i="7"/>
  <c r="N104" i="7" s="1"/>
  <c r="Z135" i="7"/>
  <c r="Z134" i="7" s="1"/>
  <c r="X111" i="7"/>
  <c r="X110" i="7" s="1"/>
  <c r="V77" i="7"/>
  <c r="V76" i="7" s="1"/>
  <c r="AH127" i="7"/>
  <c r="AH126" i="7" s="1"/>
  <c r="BH71" i="7"/>
  <c r="BH70" i="7" s="1"/>
  <c r="T105" i="7"/>
  <c r="T104" i="7" s="1"/>
  <c r="AJ79" i="7"/>
  <c r="AJ78" i="7" s="1"/>
  <c r="AT99" i="7"/>
  <c r="AT98" i="7" s="1"/>
  <c r="AL59" i="7"/>
  <c r="AL58" i="7" s="1"/>
  <c r="T107" i="7"/>
  <c r="T106" i="7" s="1"/>
  <c r="AN63" i="7"/>
  <c r="AN62" i="7" s="1"/>
  <c r="N59" i="7"/>
  <c r="N58" i="7" s="1"/>
  <c r="N89" i="7"/>
  <c r="N88" i="7" s="1"/>
  <c r="AL51" i="7"/>
  <c r="AL50" i="7" s="1"/>
  <c r="R63" i="7"/>
  <c r="R62" i="7" s="1"/>
  <c r="AL95" i="7"/>
  <c r="AL94" i="7" s="1"/>
  <c r="AX85" i="7"/>
  <c r="AX84" i="7" s="1"/>
  <c r="AB65" i="7"/>
  <c r="AB64" i="7" s="1"/>
  <c r="R99" i="7"/>
  <c r="R98" i="7" s="1"/>
  <c r="AN73" i="7"/>
  <c r="AN72" i="7" s="1"/>
  <c r="V51" i="7"/>
  <c r="V50" i="7" s="1"/>
  <c r="AH25" i="7"/>
  <c r="AH24" i="7" s="1"/>
  <c r="AB47" i="7"/>
  <c r="AB46" i="7" s="1"/>
  <c r="AT95" i="7"/>
  <c r="AT94" i="7" s="1"/>
  <c r="AL89" i="7"/>
  <c r="AL88" i="7" s="1"/>
  <c r="BD89" i="7"/>
  <c r="BD88" i="7" s="1"/>
  <c r="AV65" i="7"/>
  <c r="AV64" i="7" s="1"/>
  <c r="AT43" i="7"/>
  <c r="AT42" i="7" s="1"/>
  <c r="P95" i="7"/>
  <c r="P94" i="7" s="1"/>
  <c r="N93" i="7"/>
  <c r="N92" i="7" s="1"/>
  <c r="AJ91" i="7"/>
  <c r="AJ90" i="7" s="1"/>
  <c r="AB67" i="7"/>
  <c r="AB66" i="7" s="1"/>
  <c r="AR111" i="7"/>
  <c r="AR110" i="7" s="1"/>
  <c r="BD67" i="7"/>
  <c r="BD66" i="7" s="1"/>
  <c r="AP49" i="7"/>
  <c r="AP48" i="7" s="1"/>
  <c r="R71" i="7"/>
  <c r="R70" i="7" s="1"/>
  <c r="X135" i="7"/>
  <c r="X134" i="7" s="1"/>
  <c r="AV99" i="7"/>
  <c r="AV98" i="7" s="1"/>
  <c r="AB81" i="7"/>
  <c r="AB80" i="7" s="1"/>
  <c r="V91" i="7"/>
  <c r="V90" i="7" s="1"/>
  <c r="AB85" i="7"/>
  <c r="AB84" i="7" s="1"/>
  <c r="AT55" i="7"/>
  <c r="AT54" i="7" s="1"/>
  <c r="BF29" i="7"/>
  <c r="BF28" i="7" s="1"/>
  <c r="AB51" i="7"/>
  <c r="AB50" i="7" s="1"/>
  <c r="AJ101" i="7"/>
  <c r="AJ100" i="7" s="1"/>
  <c r="AL97" i="7"/>
  <c r="AL96" i="7" s="1"/>
  <c r="AJ65" i="7"/>
  <c r="AJ64" i="7" s="1"/>
  <c r="AZ71" i="7"/>
  <c r="AZ70" i="7" s="1"/>
  <c r="AT47" i="7"/>
  <c r="AT46" i="7" s="1"/>
  <c r="AX113" i="7"/>
  <c r="AX112" i="7" s="1"/>
  <c r="AH103" i="7"/>
  <c r="AH102" i="7" s="1"/>
  <c r="X71" i="7"/>
  <c r="X70" i="7" s="1"/>
  <c r="BD73" i="7"/>
  <c r="BD72" i="7" s="1"/>
  <c r="BD129" i="7"/>
  <c r="BD128" i="7" s="1"/>
  <c r="AL77" i="7"/>
  <c r="AL76" i="7" s="1"/>
  <c r="AX57" i="7"/>
  <c r="AX56" i="7" s="1"/>
  <c r="AX23" i="7"/>
  <c r="AX22" i="7" s="1"/>
  <c r="BJ33" i="7"/>
  <c r="BJ32" i="7" s="1"/>
  <c r="V35" i="7"/>
  <c r="V34" i="7" s="1"/>
  <c r="AB53" i="7"/>
  <c r="AB52" i="7" s="1"/>
  <c r="BB41" i="7"/>
  <c r="BB40" i="7" s="1"/>
  <c r="BB17" i="7"/>
  <c r="BB16" i="7" s="1"/>
  <c r="AR59" i="7"/>
  <c r="AR58" i="7" s="1"/>
  <c r="AD75" i="7"/>
  <c r="AD74" i="7" s="1"/>
  <c r="AJ11" i="7"/>
  <c r="AJ10" i="7" s="1"/>
  <c r="R19" i="7"/>
  <c r="R18" i="7" s="1"/>
  <c r="AV39" i="7"/>
  <c r="AV38" i="7" s="1"/>
  <c r="AT61" i="7"/>
  <c r="AT60" i="7" s="1"/>
  <c r="Z35" i="7"/>
  <c r="Z34" i="7" s="1"/>
  <c r="AH55" i="7"/>
  <c r="AH54" i="7" s="1"/>
  <c r="BH31" i="7"/>
  <c r="BH30" i="7" s="1"/>
  <c r="T59" i="7"/>
  <c r="T58" i="7" s="1"/>
  <c r="AL47" i="7"/>
  <c r="AL46" i="7" s="1"/>
  <c r="BB79" i="7"/>
  <c r="BB78" i="7" s="1"/>
  <c r="AP105" i="7"/>
  <c r="AP104" i="7" s="1"/>
  <c r="AL21" i="7"/>
  <c r="AL20" i="7" s="1"/>
  <c r="BJ63" i="7"/>
  <c r="BJ62" i="7" s="1"/>
  <c r="T43" i="7"/>
  <c r="T42" i="7" s="1"/>
  <c r="AD59" i="7"/>
  <c r="AD58" i="7" s="1"/>
  <c r="AB9" i="7"/>
  <c r="AB8" i="7" s="1"/>
  <c r="AF15" i="7"/>
  <c r="AF14" i="7" s="1"/>
  <c r="R13" i="7"/>
  <c r="R12" i="7" s="1"/>
  <c r="X27" i="7"/>
  <c r="X26" i="7" s="1"/>
  <c r="BD47" i="7"/>
  <c r="BD46" i="7" s="1"/>
  <c r="AD23" i="7"/>
  <c r="AD22" i="7" s="1"/>
  <c r="R43" i="7"/>
  <c r="R42" i="7" s="1"/>
  <c r="AT63" i="7"/>
  <c r="AT62" i="7" s="1"/>
  <c r="BJ17" i="7"/>
  <c r="BJ16" i="7" s="1"/>
  <c r="AZ39" i="7"/>
  <c r="AZ38" i="7" s="1"/>
  <c r="AL71" i="7"/>
  <c r="AL70" i="7" s="1"/>
  <c r="BD79" i="7"/>
  <c r="BD78" i="7" s="1"/>
  <c r="AN77" i="7"/>
  <c r="AN76" i="7" s="1"/>
  <c r="BD53" i="7"/>
  <c r="BD52" i="7" s="1"/>
  <c r="BF17" i="7"/>
  <c r="BF16" i="7" s="1"/>
  <c r="N121" i="7"/>
  <c r="N120" i="7" s="1"/>
  <c r="AD99" i="7"/>
  <c r="AD98" i="7" s="1"/>
  <c r="BB129" i="7"/>
  <c r="BB128" i="7" s="1"/>
  <c r="R57" i="7"/>
  <c r="R56" i="7" s="1"/>
  <c r="AH45" i="7"/>
  <c r="AH44" i="7" s="1"/>
  <c r="AR81" i="7"/>
  <c r="AR80" i="7" s="1"/>
  <c r="AT105" i="7"/>
  <c r="AT104" i="7" s="1"/>
  <c r="Z45" i="7"/>
  <c r="Z44" i="7" s="1"/>
  <c r="BJ77" i="7"/>
  <c r="BJ76" i="7" s="1"/>
  <c r="Z93" i="7"/>
  <c r="Z92" i="7" s="1"/>
  <c r="BB83" i="7"/>
  <c r="BB82" i="7" s="1"/>
  <c r="AJ103" i="7"/>
  <c r="AJ102" i="7" s="1"/>
  <c r="AB71" i="7"/>
  <c r="AB70" i="7" s="1"/>
  <c r="BB91" i="7"/>
  <c r="BB90" i="7" s="1"/>
  <c r="N43" i="7"/>
  <c r="N42" i="7" s="1"/>
  <c r="P65" i="7"/>
  <c r="P64" i="7" s="1"/>
  <c r="BF67" i="7"/>
  <c r="BF66" i="7" s="1"/>
  <c r="Z51" i="7"/>
  <c r="Z50" i="7" s="1"/>
  <c r="BD19" i="7"/>
  <c r="BD18" i="7" s="1"/>
  <c r="AX39" i="7"/>
  <c r="AX38" i="7" s="1"/>
  <c r="AD55" i="7"/>
  <c r="AD54" i="7" s="1"/>
  <c r="X125" i="7"/>
  <c r="X124" i="7" s="1"/>
  <c r="AZ13" i="7"/>
  <c r="AZ12" i="7" s="1"/>
  <c r="AB79" i="7"/>
  <c r="AB78" i="7" s="1"/>
  <c r="AV9" i="7"/>
  <c r="AV8" i="7" s="1"/>
  <c r="BD31" i="7"/>
  <c r="BD30" i="7" s="1"/>
  <c r="AX27" i="7"/>
  <c r="AX26" i="7" s="1"/>
  <c r="R69" i="7"/>
  <c r="R68" i="7" s="1"/>
  <c r="AV45" i="7"/>
  <c r="AV44" i="7" s="1"/>
  <c r="AR95" i="7"/>
  <c r="AR94" i="7" s="1"/>
  <c r="AD35" i="7"/>
  <c r="AD34" i="7" s="1"/>
  <c r="V81" i="7"/>
  <c r="V80" i="7" s="1"/>
  <c r="BD37" i="7"/>
  <c r="BD36" i="7" s="1"/>
  <c r="R49" i="7"/>
  <c r="R48" i="7" s="1"/>
  <c r="AT87" i="7"/>
  <c r="AT86" i="7" s="1"/>
  <c r="T17" i="7"/>
  <c r="T16" i="7" s="1"/>
  <c r="P31" i="7"/>
  <c r="P30" i="7" s="1"/>
  <c r="AV51" i="7"/>
  <c r="AV50" i="7" s="1"/>
  <c r="BJ25" i="7"/>
  <c r="BJ24" i="7" s="1"/>
  <c r="BB45" i="7"/>
  <c r="BB44" i="7" s="1"/>
  <c r="X23" i="7"/>
  <c r="X22" i="7" s="1"/>
  <c r="AJ47" i="7"/>
  <c r="AJ46" i="7" s="1"/>
  <c r="Z29" i="7"/>
  <c r="Z28" i="7" s="1"/>
  <c r="AN65" i="7"/>
  <c r="AN64" i="7" s="1"/>
  <c r="BJ97" i="7"/>
  <c r="BJ96" i="7" s="1"/>
  <c r="BH45" i="7"/>
  <c r="BH44" i="7" s="1"/>
  <c r="AT45" i="7"/>
  <c r="AT44" i="7" s="1"/>
  <c r="P23" i="7"/>
  <c r="P22" i="7" s="1"/>
  <c r="R29" i="7"/>
  <c r="R28" i="7" s="1"/>
  <c r="AF79" i="7"/>
  <c r="AF78" i="7" s="1"/>
  <c r="BJ9" i="7"/>
  <c r="BJ8" i="7" s="1"/>
  <c r="BH19" i="7"/>
  <c r="BH18" i="7" s="1"/>
  <c r="AP17" i="7"/>
  <c r="AP16" i="7" s="1"/>
  <c r="X39" i="7"/>
  <c r="X38" i="7" s="1"/>
  <c r="BD59" i="7"/>
  <c r="BD58" i="7" s="1"/>
  <c r="BB33" i="7"/>
  <c r="BB32" i="7" s="1"/>
  <c r="AD53" i="7"/>
  <c r="AD52" i="7" s="1"/>
  <c r="BH13" i="7"/>
  <c r="BH12" i="7" s="1"/>
  <c r="AV29" i="7"/>
  <c r="AV28" i="7" s="1"/>
  <c r="T55" i="7"/>
  <c r="T54" i="7" s="1"/>
  <c r="BB59" i="7"/>
  <c r="BB58" i="7" s="1"/>
  <c r="BD149" i="7"/>
  <c r="BD148" i="7" s="1"/>
  <c r="AV101" i="7"/>
  <c r="AV100" i="7" s="1"/>
  <c r="AB63" i="7"/>
  <c r="AB62" i="7" s="1"/>
  <c r="AD89" i="7"/>
  <c r="AD88" i="7" s="1"/>
  <c r="AJ55" i="7"/>
  <c r="AJ54" i="7" s="1"/>
  <c r="P67" i="7"/>
  <c r="P66" i="7" s="1"/>
  <c r="BH15" i="7"/>
  <c r="BH14" i="7" s="1"/>
  <c r="AJ21" i="7"/>
  <c r="AJ20" i="7" s="1"/>
  <c r="P43" i="7"/>
  <c r="P42" i="7" s="1"/>
  <c r="R67" i="7"/>
  <c r="R66" i="7" s="1"/>
  <c r="AL37" i="7"/>
  <c r="AL36" i="7" s="1"/>
  <c r="AT57" i="7"/>
  <c r="AT56" i="7" s="1"/>
  <c r="AJ35" i="7"/>
  <c r="AJ34" i="7" s="1"/>
  <c r="BB69" i="7"/>
  <c r="BB68" i="7" s="1"/>
  <c r="AD51" i="7"/>
  <c r="AD50" i="7" s="1"/>
  <c r="AV67" i="7"/>
  <c r="AV66" i="7" s="1"/>
  <c r="BJ115" i="7"/>
  <c r="BJ114" i="7" s="1"/>
  <c r="BB25" i="7"/>
  <c r="BB24" i="7" s="1"/>
  <c r="AH69" i="7"/>
  <c r="AH68" i="7" s="1"/>
  <c r="AN49" i="7"/>
  <c r="AN48" i="7" s="1"/>
  <c r="BH63" i="7"/>
  <c r="BH62" i="7" s="1"/>
  <c r="AR11" i="7"/>
  <c r="AR10" i="7" s="1"/>
  <c r="AV17" i="7"/>
  <c r="AV16" i="7" s="1"/>
  <c r="X15" i="7"/>
  <c r="X14" i="7" s="1"/>
  <c r="AR29" i="7"/>
  <c r="AR28" i="7" s="1"/>
  <c r="X51" i="7"/>
  <c r="X50" i="7" s="1"/>
  <c r="AL25" i="7"/>
  <c r="AL24" i="7" s="1"/>
  <c r="AD45" i="7"/>
  <c r="AD44" i="7" s="1"/>
  <c r="BF65" i="7"/>
  <c r="BF64" i="7" s="1"/>
  <c r="P21" i="7"/>
  <c r="P20" i="7" s="1"/>
  <c r="AB43" i="7"/>
  <c r="AB42" i="7" s="1"/>
  <c r="AB61" i="7"/>
  <c r="AB60" i="7" s="1"/>
  <c r="AP87" i="7"/>
  <c r="AP86" i="7" s="1"/>
  <c r="V83" i="7"/>
  <c r="V82" i="7" s="1"/>
  <c r="Z21" i="7"/>
  <c r="Z20" i="7" s="1"/>
  <c r="AP81" i="7"/>
  <c r="AP80" i="7" s="1"/>
  <c r="BF183" i="7"/>
  <c r="BF182" i="7" s="1"/>
  <c r="AH191" i="7"/>
  <c r="AH190" i="7" s="1"/>
  <c r="BB199" i="7"/>
  <c r="BB198" i="7" s="1"/>
  <c r="N157" i="7"/>
  <c r="N156" i="7" s="1"/>
  <c r="R131" i="7"/>
  <c r="R130" i="7" s="1"/>
  <c r="AN181" i="7"/>
  <c r="AN180" i="7" s="1"/>
  <c r="AH189" i="7"/>
  <c r="AH188" i="7" s="1"/>
  <c r="BB187" i="7"/>
  <c r="BB186" i="7" s="1"/>
  <c r="AB143" i="7"/>
  <c r="AB142" i="7" s="1"/>
  <c r="AP183" i="7"/>
  <c r="AP182" i="7" s="1"/>
  <c r="AR199" i="7"/>
  <c r="AR198" i="7" s="1"/>
  <c r="V193" i="7"/>
  <c r="V192" i="7" s="1"/>
  <c r="T113" i="7"/>
  <c r="T112" i="7" s="1"/>
  <c r="BD181" i="7"/>
  <c r="BD180" i="7" s="1"/>
  <c r="AD173" i="7"/>
  <c r="AD172" i="7" s="1"/>
  <c r="N187" i="7"/>
  <c r="N186" i="7" s="1"/>
  <c r="AH163" i="7"/>
  <c r="AH162" i="7" s="1"/>
  <c r="AD163" i="7"/>
  <c r="AD162" i="7" s="1"/>
  <c r="AB197" i="7"/>
  <c r="AB196" i="7" s="1"/>
  <c r="AF167" i="7"/>
  <c r="AF166" i="7" s="1"/>
  <c r="AL151" i="7"/>
  <c r="AL150" i="7" s="1"/>
  <c r="T145" i="7"/>
  <c r="T144" i="7" s="1"/>
  <c r="X179" i="7"/>
  <c r="X178" i="7" s="1"/>
  <c r="AV151" i="7"/>
  <c r="AV150" i="7" s="1"/>
  <c r="AB133" i="7"/>
  <c r="AB132" i="7" s="1"/>
  <c r="R147" i="7"/>
  <c r="R146" i="7" s="1"/>
  <c r="AJ117" i="7"/>
  <c r="AJ116" i="7" s="1"/>
  <c r="AZ117" i="7"/>
  <c r="AZ116" i="7" s="1"/>
  <c r="AZ135" i="7"/>
  <c r="AZ134" i="7" s="1"/>
  <c r="AX119" i="7"/>
  <c r="AX118" i="7" s="1"/>
  <c r="X197" i="7"/>
  <c r="X196" i="7" s="1"/>
  <c r="AL159" i="7"/>
  <c r="AL158" i="7" s="1"/>
  <c r="N201" i="7"/>
  <c r="N200" i="7" s="1"/>
  <c r="AF123" i="7"/>
  <c r="AF122" i="7" s="1"/>
  <c r="P139" i="7"/>
  <c r="P138" i="7" s="1"/>
  <c r="AJ153" i="7"/>
  <c r="AJ152" i="7" s="1"/>
  <c r="BF193" i="7"/>
  <c r="BF192" i="7" s="1"/>
  <c r="AL167" i="7"/>
  <c r="AL166" i="7" s="1"/>
  <c r="BB167" i="7"/>
  <c r="BB166" i="7" s="1"/>
  <c r="AX201" i="7"/>
  <c r="AX200" i="7" s="1"/>
  <c r="AX163" i="7"/>
  <c r="AX162" i="7" s="1"/>
  <c r="Z149" i="7"/>
  <c r="Z148" i="7" s="1"/>
  <c r="AN103" i="7"/>
  <c r="AN102" i="7" s="1"/>
  <c r="BH151" i="7"/>
  <c r="BH150" i="7" s="1"/>
  <c r="P111" i="7"/>
  <c r="P110" i="7" s="1"/>
  <c r="AD127" i="7"/>
  <c r="AD126" i="7" s="1"/>
  <c r="AN115" i="7"/>
  <c r="AN114" i="7" s="1"/>
  <c r="AD111" i="7"/>
  <c r="AD110" i="7" s="1"/>
  <c r="V129" i="7"/>
  <c r="V128" i="7" s="1"/>
  <c r="AR197" i="7"/>
  <c r="AR196" i="7" s="1"/>
  <c r="BJ169" i="7"/>
  <c r="BJ168" i="7" s="1"/>
  <c r="AX129" i="7"/>
  <c r="AX128" i="7" s="1"/>
  <c r="AL165" i="7"/>
  <c r="AL164" i="7" s="1"/>
  <c r="AR179" i="7"/>
  <c r="AR178" i="7" s="1"/>
  <c r="X183" i="7"/>
  <c r="X182" i="7" s="1"/>
  <c r="AT181" i="7"/>
  <c r="AT180" i="7" s="1"/>
  <c r="Z189" i="7"/>
  <c r="Z188" i="7" s="1"/>
  <c r="X165" i="7"/>
  <c r="X164" i="7" s="1"/>
  <c r="AH165" i="7"/>
  <c r="AH164" i="7" s="1"/>
  <c r="T151" i="7"/>
  <c r="T150" i="7" s="1"/>
  <c r="BB191" i="7"/>
  <c r="BB190" i="7" s="1"/>
  <c r="P165" i="7"/>
  <c r="P164" i="7" s="1"/>
  <c r="AL161" i="7"/>
  <c r="AL160" i="7" s="1"/>
  <c r="BF129" i="7"/>
  <c r="BF128" i="7" s="1"/>
  <c r="AN117" i="7"/>
  <c r="AN116" i="7" s="1"/>
  <c r="AR109" i="7"/>
  <c r="AR108" i="7" s="1"/>
  <c r="AZ167" i="7"/>
  <c r="AZ166" i="7" s="1"/>
  <c r="AB135" i="7"/>
  <c r="AB134" i="7" s="1"/>
  <c r="AL149" i="7"/>
  <c r="AL148" i="7" s="1"/>
  <c r="BF201" i="7"/>
  <c r="BF200" i="7" s="1"/>
  <c r="AV193" i="7"/>
  <c r="AV192" i="7" s="1"/>
  <c r="R151" i="7"/>
  <c r="R150" i="7" s="1"/>
  <c r="N95" i="7"/>
  <c r="N94" i="7" s="1"/>
  <c r="AD85" i="7"/>
  <c r="AD84" i="7" s="1"/>
  <c r="AP107" i="7"/>
  <c r="AP106" i="7" s="1"/>
  <c r="BB95" i="7"/>
  <c r="BB94" i="7" s="1"/>
  <c r="V95" i="7"/>
  <c r="V94" i="7" s="1"/>
  <c r="AH95" i="7"/>
  <c r="AH94" i="7" s="1"/>
  <c r="AT35" i="7"/>
  <c r="AT34" i="7" s="1"/>
  <c r="P91" i="7"/>
  <c r="P90" i="7" s="1"/>
  <c r="AL69" i="7"/>
  <c r="AL68" i="7" s="1"/>
  <c r="AD79" i="7"/>
  <c r="AD78" i="7" s="1"/>
  <c r="AV89" i="7"/>
  <c r="AV88" i="7" s="1"/>
  <c r="BJ79" i="7"/>
  <c r="BJ78" i="7" s="1"/>
  <c r="BH107" i="7"/>
  <c r="BH106" i="7" s="1"/>
  <c r="AX49" i="7"/>
  <c r="AX48" i="7" s="1"/>
  <c r="AX83" i="7"/>
  <c r="AX82" i="7" s="1"/>
  <c r="AT103" i="7"/>
  <c r="AT102" i="7" s="1"/>
  <c r="BF105" i="7"/>
  <c r="BF104" i="7" s="1"/>
  <c r="N53" i="7"/>
  <c r="N52" i="7" s="1"/>
  <c r="T27" i="7"/>
  <c r="T26" i="7" s="1"/>
  <c r="AZ23" i="7"/>
  <c r="AZ22" i="7" s="1"/>
  <c r="BF59" i="7"/>
  <c r="BF58" i="7" s="1"/>
  <c r="P77" i="7"/>
  <c r="P76" i="7" s="1"/>
  <c r="AN55" i="7"/>
  <c r="AN54" i="7" s="1"/>
  <c r="T31" i="7"/>
  <c r="T30" i="7" s="1"/>
  <c r="AH107" i="7"/>
  <c r="AH106" i="7" s="1"/>
  <c r="X43" i="7"/>
  <c r="X42" i="7" s="1"/>
  <c r="AT37" i="7"/>
  <c r="AT36" i="7" s="1"/>
  <c r="BB15" i="7"/>
  <c r="BB14" i="7" s="1"/>
  <c r="BB27" i="7"/>
  <c r="BB26" i="7" s="1"/>
  <c r="AL55" i="7"/>
  <c r="AL54" i="7" s="1"/>
  <c r="Z61" i="7"/>
  <c r="Z60" i="7" s="1"/>
  <c r="BF155" i="7"/>
  <c r="BF154" i="7" s="1"/>
  <c r="P53" i="7"/>
  <c r="P52" i="7" s="1"/>
  <c r="AR67" i="7"/>
  <c r="AR66" i="7" s="1"/>
  <c r="BD127" i="7"/>
  <c r="BD126" i="7" s="1"/>
  <c r="R15" i="7"/>
  <c r="R14" i="7" s="1"/>
  <c r="AV35" i="7"/>
  <c r="AV34" i="7" s="1"/>
  <c r="AJ57" i="7"/>
  <c r="AJ56" i="7" s="1"/>
  <c r="AH31" i="7"/>
  <c r="AH30" i="7" s="1"/>
  <c r="AH51" i="7"/>
  <c r="AH50" i="7" s="1"/>
  <c r="BH27" i="7"/>
  <c r="BH26" i="7" s="1"/>
  <c r="AV53" i="7"/>
  <c r="AV52" i="7" s="1"/>
  <c r="V39" i="7"/>
  <c r="V38" i="7" s="1"/>
  <c r="BH85" i="7"/>
  <c r="BH84" i="7" s="1"/>
  <c r="AT83" i="7"/>
  <c r="AT82" i="7" s="1"/>
  <c r="BH57" i="7"/>
  <c r="BH56" i="7" s="1"/>
  <c r="V57" i="7"/>
  <c r="V56" i="7" s="1"/>
  <c r="AF33" i="7"/>
  <c r="AF32" i="7" s="1"/>
  <c r="BJ39" i="7"/>
  <c r="BJ38" i="7" s="1"/>
  <c r="X101" i="7"/>
  <c r="X100" i="7" s="1"/>
  <c r="N13" i="7"/>
  <c r="N12" i="7" s="1"/>
  <c r="R11" i="7"/>
  <c r="R10" i="7" s="1"/>
  <c r="AB23" i="7"/>
  <c r="AB22" i="7" s="1"/>
  <c r="BD43" i="7"/>
  <c r="BD42" i="7" s="1"/>
  <c r="AT69" i="7"/>
  <c r="AT68" i="7" s="1"/>
  <c r="Z39" i="7"/>
  <c r="Z38" i="7" s="1"/>
  <c r="BB57" i="7"/>
  <c r="BB56" i="7" s="1"/>
  <c r="N17" i="7"/>
  <c r="N16" i="7" s="1"/>
  <c r="AR35" i="7"/>
  <c r="AR34" i="7" s="1"/>
  <c r="AP37" i="7"/>
  <c r="AP36" i="7" s="1"/>
  <c r="BB75" i="7"/>
  <c r="BB74" i="7" s="1"/>
  <c r="AP61" i="7"/>
  <c r="AP60" i="7" s="1"/>
  <c r="AT161" i="7"/>
  <c r="AT160" i="7" s="1"/>
  <c r="T65" i="7"/>
  <c r="T64" i="7" s="1"/>
  <c r="BF151" i="7"/>
  <c r="BF150" i="7" s="1"/>
  <c r="AL35" i="7"/>
  <c r="AL34" i="7" s="1"/>
  <c r="AJ87" i="7"/>
  <c r="AJ86" i="7" s="1"/>
  <c r="X11" i="7"/>
  <c r="X10" i="7" s="1"/>
  <c r="P27" i="7"/>
  <c r="P26" i="7" s="1"/>
  <c r="AV47" i="7"/>
  <c r="AV46" i="7" s="1"/>
  <c r="V23" i="7"/>
  <c r="V22" i="7" s="1"/>
  <c r="BJ41" i="7"/>
  <c r="BJ40" i="7" s="1"/>
  <c r="AD19" i="7"/>
  <c r="AD18" i="7" s="1"/>
  <c r="P41" i="7"/>
  <c r="P40" i="7" s="1"/>
  <c r="Z25" i="7"/>
  <c r="Z24" i="7" s="1"/>
  <c r="AH65" i="7"/>
  <c r="AH64" i="7" s="1"/>
  <c r="BJ81" i="7"/>
  <c r="BJ80" i="7" s="1"/>
  <c r="AV163" i="7"/>
  <c r="AV162" i="7" s="1"/>
  <c r="AD37" i="7"/>
  <c r="AD36" i="7" s="1"/>
  <c r="BJ15" i="7"/>
  <c r="BJ14" i="7" s="1"/>
  <c r="Z67" i="7"/>
  <c r="Z66" i="7" s="1"/>
  <c r="V79" i="7"/>
  <c r="V78" i="7" s="1"/>
  <c r="N9" i="7"/>
  <c r="N8" i="7" s="1"/>
  <c r="P13" i="7"/>
  <c r="P12" i="7" s="1"/>
  <c r="AN13" i="7"/>
  <c r="AN12" i="7" s="1"/>
  <c r="X35" i="7"/>
  <c r="X34" i="7" s="1"/>
  <c r="BD55" i="7"/>
  <c r="BD54" i="7" s="1"/>
  <c r="BJ29" i="7"/>
  <c r="BJ28" i="7" s="1"/>
  <c r="AT49" i="7"/>
  <c r="AT48" i="7" s="1"/>
  <c r="AD71" i="7"/>
  <c r="AD70" i="7" s="1"/>
  <c r="AV25" i="7"/>
  <c r="AV24" i="7" s="1"/>
  <c r="BD49" i="7"/>
  <c r="BD48" i="7" s="1"/>
  <c r="BF97" i="7"/>
  <c r="BF96" i="7" s="1"/>
  <c r="BB99" i="7"/>
  <c r="BB98" i="7" s="1"/>
  <c r="AR83" i="7"/>
  <c r="AR82" i="7" s="1"/>
  <c r="Z49" i="7"/>
  <c r="Z48" i="7" s="1"/>
  <c r="T103" i="7"/>
  <c r="T102" i="7" s="1"/>
  <c r="BB203" i="7"/>
  <c r="BB202" i="7" s="1"/>
  <c r="V147" i="7"/>
  <c r="V146" i="7" s="1"/>
  <c r="X107" i="7"/>
  <c r="X106" i="7" s="1"/>
  <c r="BD165" i="7"/>
  <c r="BD164" i="7" s="1"/>
  <c r="AB203" i="7"/>
  <c r="AB202" i="7" s="1"/>
  <c r="AD155" i="7"/>
  <c r="AD154" i="7" s="1"/>
  <c r="AR129" i="7"/>
  <c r="AR128" i="7" s="1"/>
  <c r="AL169" i="7"/>
  <c r="AL168" i="7" s="1"/>
  <c r="AL139" i="7"/>
  <c r="AL138" i="7" s="1"/>
  <c r="AN203" i="7"/>
  <c r="AN202" i="7" s="1"/>
  <c r="AD179" i="7"/>
  <c r="AD178" i="7" s="1"/>
  <c r="R105" i="7"/>
  <c r="R104" i="7" s="1"/>
  <c r="P145" i="7"/>
  <c r="P144" i="7" s="1"/>
  <c r="AD185" i="7"/>
  <c r="AD184" i="7" s="1"/>
  <c r="P161" i="7"/>
  <c r="P160" i="7" s="1"/>
  <c r="BJ201" i="7"/>
  <c r="BJ200" i="7" s="1"/>
  <c r="BJ147" i="7"/>
  <c r="BJ146" i="7" s="1"/>
  <c r="AB163" i="7"/>
  <c r="AB162" i="7" s="1"/>
  <c r="AJ195" i="7"/>
  <c r="AJ194" i="7" s="1"/>
  <c r="X155" i="7"/>
  <c r="X154" i="7" s="1"/>
  <c r="AX171" i="7"/>
  <c r="AX170" i="7" s="1"/>
  <c r="AZ133" i="7"/>
  <c r="AZ132" i="7" s="1"/>
  <c r="V205" i="7"/>
  <c r="V204" i="7" s="1"/>
  <c r="N191" i="7"/>
  <c r="N190" i="7" s="1"/>
  <c r="AX151" i="7"/>
  <c r="AX150" i="7" s="1"/>
  <c r="BH135" i="7"/>
  <c r="BH134" i="7" s="1"/>
  <c r="AP143" i="7"/>
  <c r="AP142" i="7" s="1"/>
  <c r="V163" i="7"/>
  <c r="V162" i="7" s="1"/>
  <c r="AL195" i="7"/>
  <c r="AL194" i="7" s="1"/>
  <c r="T139" i="7"/>
  <c r="T138" i="7" s="1"/>
  <c r="N199" i="7"/>
  <c r="N198" i="7" s="1"/>
  <c r="T177" i="7"/>
  <c r="T176" i="7" s="1"/>
  <c r="BH93" i="7"/>
  <c r="BH92" i="7" s="1"/>
  <c r="Z137" i="7"/>
  <c r="Z136" i="7" s="1"/>
  <c r="BH191" i="7"/>
  <c r="BH190" i="7" s="1"/>
  <c r="AB175" i="7"/>
  <c r="AB174" i="7" s="1"/>
  <c r="P131" i="7"/>
  <c r="P130" i="7" s="1"/>
  <c r="BB151" i="7"/>
  <c r="BB150" i="7" s="1"/>
  <c r="AZ99" i="7"/>
  <c r="AZ98" i="7" s="1"/>
  <c r="R195" i="7"/>
  <c r="R194" i="7" s="1"/>
  <c r="AP73" i="7"/>
  <c r="AP72" i="7" s="1"/>
  <c r="AF71" i="7"/>
  <c r="AF70" i="7" s="1"/>
  <c r="AX53" i="7"/>
  <c r="AX52" i="7" s="1"/>
  <c r="N75" i="7"/>
  <c r="N74" i="7" s="1"/>
  <c r="BJ177" i="7"/>
  <c r="BJ176" i="7" s="1"/>
  <c r="P79" i="7"/>
  <c r="P78" i="7" s="1"/>
  <c r="AB141" i="7"/>
  <c r="AB140" i="7" s="1"/>
  <c r="N67" i="7"/>
  <c r="N66" i="7" s="1"/>
  <c r="AT79" i="7"/>
  <c r="AT78" i="7" s="1"/>
  <c r="V43" i="7"/>
  <c r="V42" i="7" s="1"/>
  <c r="T91" i="7"/>
  <c r="T90" i="7" s="1"/>
  <c r="BF23" i="7"/>
  <c r="BF22" i="7" s="1"/>
  <c r="AV85" i="7"/>
  <c r="AV84" i="7" s="1"/>
  <c r="AT89" i="7"/>
  <c r="AT88" i="7" s="1"/>
  <c r="BD63" i="7"/>
  <c r="BD62" i="7" s="1"/>
  <c r="X61" i="7"/>
  <c r="X60" i="7" s="1"/>
  <c r="AX29" i="7"/>
  <c r="AX28" i="7" s="1"/>
  <c r="AJ45" i="7"/>
  <c r="AJ44" i="7" s="1"/>
  <c r="T39" i="7"/>
  <c r="T38" i="7" s="1"/>
  <c r="AF75" i="7"/>
  <c r="AF74" i="7" s="1"/>
  <c r="BF31" i="7"/>
  <c r="BF30" i="7" s="1"/>
  <c r="BD57" i="7"/>
  <c r="BD56" i="7" s="1"/>
  <c r="AB17" i="7"/>
  <c r="AB16" i="7" s="1"/>
  <c r="AN17" i="7"/>
  <c r="AN16" i="7" s="1"/>
  <c r="AR53" i="7"/>
  <c r="AR52" i="7" s="1"/>
  <c r="AP47" i="7"/>
  <c r="AP46" i="7" s="1"/>
  <c r="AF23" i="7"/>
  <c r="AF22" i="7" s="1"/>
  <c r="AT93" i="7"/>
  <c r="AT92" i="7" s="1"/>
  <c r="BH73" i="7"/>
  <c r="BH72" i="7" s="1"/>
  <c r="BF73" i="7"/>
  <c r="BF72" i="7" s="1"/>
  <c r="AV121" i="7"/>
  <c r="AV120" i="7" s="1"/>
  <c r="N65" i="7"/>
  <c r="N64" i="7" s="1"/>
  <c r="BF81" i="7"/>
  <c r="BF80" i="7" s="1"/>
  <c r="BF13" i="7"/>
  <c r="BF12" i="7" s="1"/>
  <c r="AX19" i="7"/>
  <c r="AX18" i="7" s="1"/>
  <c r="AJ41" i="7"/>
  <c r="AJ40" i="7" s="1"/>
  <c r="BF63" i="7"/>
  <c r="BF62" i="7" s="1"/>
  <c r="BF35" i="7"/>
  <c r="BF34" i="7" s="1"/>
  <c r="BF55" i="7"/>
  <c r="BF54" i="7" s="1"/>
  <c r="AN33" i="7"/>
  <c r="AN32" i="7" s="1"/>
  <c r="AP67" i="7"/>
  <c r="AP66" i="7" s="1"/>
  <c r="AH49" i="7"/>
  <c r="AH48" i="7" s="1"/>
  <c r="P85" i="7"/>
  <c r="P84" i="7" s="1"/>
  <c r="AJ105" i="7"/>
  <c r="AJ104" i="7" s="1"/>
  <c r="AT23" i="7"/>
  <c r="AT22" i="7" s="1"/>
  <c r="V67" i="7"/>
  <c r="V66" i="7" s="1"/>
  <c r="AF45" i="7"/>
  <c r="AF44" i="7" s="1"/>
  <c r="BJ67" i="7"/>
  <c r="BJ66" i="7" s="1"/>
  <c r="BH9" i="7"/>
  <c r="BH8" i="7" s="1"/>
  <c r="P17" i="7"/>
  <c r="P16" i="7" s="1"/>
  <c r="AL13" i="7"/>
  <c r="AL12" i="7" s="1"/>
  <c r="BD27" i="7"/>
  <c r="BD26" i="7" s="1"/>
  <c r="AR49" i="7"/>
  <c r="AR48" i="7" s="1"/>
  <c r="BJ23" i="7"/>
  <c r="BJ22" i="7" s="1"/>
  <c r="AX43" i="7"/>
  <c r="AX42" i="7" s="1"/>
  <c r="Z65" i="7"/>
  <c r="Z64" i="7" s="1"/>
  <c r="AL19" i="7"/>
  <c r="AL18" i="7" s="1"/>
  <c r="X41" i="7"/>
  <c r="X40" i="7" s="1"/>
  <c r="X81" i="7"/>
  <c r="X80" i="7" s="1"/>
  <c r="R79" i="7"/>
  <c r="R78" i="7" s="1"/>
  <c r="AX73" i="7"/>
  <c r="AX72" i="7" s="1"/>
  <c r="AL61" i="7"/>
  <c r="AL60" i="7" s="1"/>
  <c r="AZ75" i="7"/>
  <c r="AZ74" i="7" s="1"/>
  <c r="AZ31" i="7"/>
  <c r="AZ30" i="7" s="1"/>
  <c r="BJ51" i="7"/>
  <c r="BJ50" i="7" s="1"/>
  <c r="AZ97" i="7"/>
  <c r="AZ96" i="7" s="1"/>
  <c r="AR19" i="7"/>
  <c r="AR18" i="7" s="1"/>
  <c r="AV31" i="7"/>
  <c r="AV30" i="7" s="1"/>
  <c r="AJ53" i="7"/>
  <c r="AJ52" i="7" s="1"/>
  <c r="AP27" i="7"/>
  <c r="AP26" i="7" s="1"/>
  <c r="AH47" i="7"/>
  <c r="AH46" i="7" s="1"/>
  <c r="BD23" i="7"/>
  <c r="BD22" i="7" s="1"/>
  <c r="BH47" i="7"/>
  <c r="BH46" i="7" s="1"/>
  <c r="N31" i="7"/>
  <c r="N30" i="7" s="1"/>
  <c r="X69" i="7"/>
  <c r="X68" i="7" s="1"/>
  <c r="AP103" i="7"/>
  <c r="AP102" i="7" s="1"/>
  <c r="AB49" i="7"/>
  <c r="AB48" i="7" s="1"/>
  <c r="BF47" i="7"/>
  <c r="BF46" i="7" s="1"/>
  <c r="AF25" i="7"/>
  <c r="AF24" i="7" s="1"/>
  <c r="AL31" i="7"/>
  <c r="AL30" i="7" s="1"/>
  <c r="R75" i="7"/>
  <c r="R74" i="7" s="1"/>
  <c r="V11" i="7"/>
  <c r="V10" i="7" s="1"/>
  <c r="R9" i="7"/>
  <c r="R8" i="7" s="1"/>
  <c r="Z19" i="7"/>
  <c r="Z18" i="7" s="1"/>
  <c r="BD39" i="7"/>
  <c r="BD38" i="7" s="1"/>
  <c r="BJ61" i="7"/>
  <c r="BJ60" i="7" s="1"/>
  <c r="AH35" i="7"/>
  <c r="AH34" i="7" s="1"/>
  <c r="R55" i="7"/>
  <c r="R54" i="7" s="1"/>
  <c r="V15" i="7"/>
  <c r="V14" i="7" s="1"/>
  <c r="AJ31" i="7"/>
  <c r="AJ30" i="7" s="1"/>
  <c r="AT65" i="7"/>
  <c r="AT64" i="7" s="1"/>
  <c r="AJ63" i="7"/>
  <c r="AJ62" i="7" s="1"/>
  <c r="AH41" i="7"/>
  <c r="AH40" i="7" s="1"/>
  <c r="Z89" i="7"/>
  <c r="Z88" i="7" s="1"/>
  <c r="AF69" i="7"/>
  <c r="AF68" i="7" s="1"/>
  <c r="AJ135" i="7"/>
  <c r="AJ134" i="7" s="1"/>
  <c r="AN155" i="7"/>
  <c r="AN154" i="7" s="1"/>
  <c r="AD187" i="7"/>
  <c r="AD186" i="7" s="1"/>
  <c r="AZ171" i="7"/>
  <c r="AZ170" i="7" s="1"/>
  <c r="AN139" i="7"/>
  <c r="AN138" i="7" s="1"/>
  <c r="AJ205" i="7"/>
  <c r="AJ204" i="7" s="1"/>
  <c r="P135" i="7"/>
  <c r="P134" i="7" s="1"/>
  <c r="AB97" i="7"/>
  <c r="AB96" i="7" s="1"/>
  <c r="Z169" i="7"/>
  <c r="Z168" i="7" s="1"/>
  <c r="T185" i="7"/>
  <c r="T184" i="7" s="1"/>
  <c r="AN171" i="7"/>
  <c r="AN170" i="7" s="1"/>
  <c r="AJ191" i="7"/>
  <c r="AJ190" i="7" s="1"/>
  <c r="AN107" i="7"/>
  <c r="AN106" i="7" s="1"/>
  <c r="V117" i="7"/>
  <c r="V116" i="7" s="1"/>
  <c r="T201" i="7"/>
  <c r="T200" i="7" s="1"/>
  <c r="AJ199" i="7"/>
  <c r="AJ198" i="7" s="1"/>
  <c r="AJ141" i="7"/>
  <c r="AJ140" i="7" s="1"/>
  <c r="P163" i="7"/>
  <c r="P162" i="7" s="1"/>
  <c r="AN187" i="7"/>
  <c r="AN186" i="7" s="1"/>
  <c r="R181" i="7"/>
  <c r="R180" i="7" s="1"/>
  <c r="AX179" i="7"/>
  <c r="AX178" i="7" s="1"/>
  <c r="T159" i="7"/>
  <c r="T158" i="7" s="1"/>
  <c r="AL193" i="7"/>
  <c r="AL192" i="7" s="1"/>
  <c r="AR183" i="7"/>
  <c r="AR182" i="7" s="1"/>
  <c r="V171" i="7"/>
  <c r="V170" i="7" s="1"/>
  <c r="AP137" i="7"/>
  <c r="AP136" i="7" s="1"/>
  <c r="P125" i="7"/>
  <c r="P124" i="7" s="1"/>
  <c r="AH117" i="7"/>
  <c r="AH116" i="7" s="1"/>
  <c r="X199" i="7"/>
  <c r="X198" i="7" s="1"/>
  <c r="X169" i="7"/>
  <c r="X168" i="7" s="1"/>
  <c r="AX143" i="7"/>
  <c r="AX142" i="7" s="1"/>
  <c r="BD95" i="7"/>
  <c r="BD94" i="7" s="1"/>
  <c r="BF189" i="7"/>
  <c r="BF188" i="7" s="1"/>
  <c r="Z123" i="7"/>
  <c r="Z122" i="7" s="1"/>
  <c r="Z117" i="7"/>
  <c r="Z116" i="7" s="1"/>
  <c r="AB129" i="7"/>
  <c r="AB128" i="7" s="1"/>
  <c r="AZ197" i="7"/>
  <c r="AZ196" i="7" s="1"/>
  <c r="AR145" i="7"/>
  <c r="AR144" i="7" s="1"/>
  <c r="AD167" i="7"/>
  <c r="AD166" i="7" s="1"/>
  <c r="BH195" i="7"/>
  <c r="BH194" i="7" s="1"/>
  <c r="T189" i="7"/>
  <c r="T188" i="7" s="1"/>
  <c r="BB171" i="7"/>
  <c r="BB170" i="7" s="1"/>
  <c r="AZ155" i="7"/>
  <c r="AZ154" i="7" s="1"/>
  <c r="BF175" i="7"/>
  <c r="BF174" i="7" s="1"/>
  <c r="BF187" i="7"/>
  <c r="BF186" i="7" s="1"/>
  <c r="T191" i="7"/>
  <c r="T190" i="7" s="1"/>
  <c r="AV131" i="7"/>
  <c r="AV130" i="7" s="1"/>
  <c r="BH147" i="7"/>
  <c r="BH146" i="7" s="1"/>
  <c r="AN197" i="7"/>
  <c r="AN196" i="7" s="1"/>
  <c r="AF183" i="7"/>
  <c r="AF182" i="7" s="1"/>
  <c r="R179" i="7"/>
  <c r="R178" i="7" s="1"/>
  <c r="AJ123" i="7"/>
  <c r="AJ122" i="7" s="1"/>
  <c r="V197" i="7"/>
  <c r="V196" i="7" s="1"/>
  <c r="R169" i="7"/>
  <c r="R168" i="7" s="1"/>
  <c r="Z195" i="7"/>
  <c r="Z194" i="7" s="1"/>
  <c r="AH145" i="7"/>
  <c r="AH144" i="7" s="1"/>
  <c r="AV187" i="7"/>
  <c r="AV186" i="7" s="1"/>
  <c r="V187" i="7"/>
  <c r="V186" i="7" s="1"/>
  <c r="AR157" i="7"/>
  <c r="AR156" i="7" s="1"/>
  <c r="AP179" i="7"/>
  <c r="AP178" i="7" s="1"/>
  <c r="T137" i="7"/>
  <c r="T136" i="7" s="1"/>
  <c r="BD173" i="7"/>
  <c r="BD172" i="7" s="1"/>
  <c r="BJ193" i="7"/>
  <c r="BJ192" i="7" s="1"/>
  <c r="AP163" i="7"/>
  <c r="AP162" i="7" s="1"/>
  <c r="AB139" i="7"/>
  <c r="AB138" i="7" s="1"/>
  <c r="AH111" i="7"/>
  <c r="AH110" i="7" s="1"/>
  <c r="BF109" i="7"/>
  <c r="BF108" i="7" s="1"/>
  <c r="AV181" i="7"/>
  <c r="AV180" i="7" s="1"/>
  <c r="AP169" i="7"/>
  <c r="AP168" i="7" s="1"/>
  <c r="AN135" i="7"/>
  <c r="AN134" i="7" s="1"/>
  <c r="AL135" i="7"/>
  <c r="AL134" i="7" s="1"/>
  <c r="AB161" i="7"/>
  <c r="AB160" i="7" s="1"/>
  <c r="BH179" i="7"/>
  <c r="BH178" i="7" s="1"/>
  <c r="AH119" i="7"/>
  <c r="AH118" i="7" s="1"/>
  <c r="AP91" i="7"/>
  <c r="AP90" i="7" s="1"/>
  <c r="AB111" i="7"/>
  <c r="AB110" i="7" s="1"/>
  <c r="V89" i="7"/>
  <c r="V88" i="7" s="1"/>
  <c r="BB47" i="7"/>
  <c r="BB46" i="7" s="1"/>
  <c r="BF21" i="7"/>
  <c r="BF20" i="7" s="1"/>
  <c r="BB11" i="7"/>
  <c r="BB10" i="7" s="1"/>
  <c r="AD57" i="7"/>
  <c r="AD56" i="7" s="1"/>
  <c r="BF117" i="7"/>
  <c r="BF116" i="7" s="1"/>
  <c r="AN9" i="7"/>
  <c r="AN8" i="7" s="1"/>
  <c r="AD41" i="7"/>
  <c r="AD40" i="7" s="1"/>
  <c r="AP57" i="7"/>
  <c r="AP56" i="7" s="1"/>
  <c r="AD15" i="7"/>
  <c r="AD14" i="7" s="1"/>
  <c r="AF11" i="7"/>
  <c r="AF10" i="7" s="1"/>
  <c r="AD29" i="7"/>
  <c r="AD28" i="7" s="1"/>
  <c r="P49" i="7"/>
  <c r="P48" i="7" s="1"/>
  <c r="Z41" i="7"/>
  <c r="Z40" i="7" s="1"/>
  <c r="T9" i="7"/>
  <c r="T8" i="7" s="1"/>
  <c r="N33" i="7"/>
  <c r="N32" i="7" s="1"/>
  <c r="BF41" i="7"/>
  <c r="BF40" i="7" s="1"/>
  <c r="BJ57" i="7"/>
  <c r="BJ56" i="7" s="1"/>
  <c r="AD13" i="7"/>
  <c r="AD12" i="7" s="1"/>
  <c r="BF71" i="7"/>
  <c r="BF70" i="7" s="1"/>
  <c r="AN37" i="7"/>
  <c r="AN36" i="7" s="1"/>
  <c r="AR43" i="7"/>
  <c r="AR42" i="7" s="1"/>
  <c r="AL125" i="7"/>
  <c r="AL124" i="7" s="1"/>
  <c r="BH173" i="7"/>
  <c r="BH172" i="7" s="1"/>
  <c r="BJ123" i="7"/>
  <c r="BJ122" i="7" s="1"/>
  <c r="AN153" i="7"/>
  <c r="AN152" i="7" s="1"/>
  <c r="V199" i="7"/>
  <c r="V198" i="7" s="1"/>
  <c r="AP185" i="7"/>
  <c r="AP184" i="7" s="1"/>
  <c r="R143" i="7"/>
  <c r="R142" i="7" s="1"/>
  <c r="AJ171" i="7"/>
  <c r="AJ170" i="7" s="1"/>
  <c r="AR205" i="7"/>
  <c r="AR204" i="7" s="1"/>
  <c r="AN151" i="7"/>
  <c r="AN150" i="7" s="1"/>
  <c r="AJ203" i="7"/>
  <c r="AJ202" i="7" s="1"/>
  <c r="AF145" i="7"/>
  <c r="AF144" i="7" s="1"/>
  <c r="AJ161" i="7"/>
  <c r="AJ160" i="7" s="1"/>
  <c r="AH161" i="7"/>
  <c r="AH160" i="7" s="1"/>
  <c r="N185" i="7"/>
  <c r="N184" i="7" s="1"/>
  <c r="AB105" i="7"/>
  <c r="AB104" i="7" s="1"/>
  <c r="AL199" i="7"/>
  <c r="AL198" i="7" s="1"/>
  <c r="AZ137" i="7"/>
  <c r="AZ136" i="7" s="1"/>
  <c r="AF187" i="7"/>
  <c r="AF186" i="7" s="1"/>
  <c r="X147" i="7"/>
  <c r="X146" i="7" s="1"/>
  <c r="AH199" i="7"/>
  <c r="AH198" i="7" s="1"/>
  <c r="V161" i="7"/>
  <c r="V160" i="7" s="1"/>
  <c r="AJ127" i="7"/>
  <c r="AJ126" i="7" s="1"/>
  <c r="P205" i="7"/>
  <c r="P204" i="7" s="1"/>
  <c r="AV197" i="7"/>
  <c r="AV196" i="7" s="1"/>
  <c r="AX115" i="7"/>
  <c r="AX114" i="7" s="1"/>
  <c r="X167" i="7"/>
  <c r="X166" i="7" s="1"/>
  <c r="AF147" i="7"/>
  <c r="AF146" i="7" s="1"/>
  <c r="BD115" i="7"/>
  <c r="BD114" i="7" s="1"/>
  <c r="T179" i="7"/>
  <c r="T178" i="7" s="1"/>
  <c r="AP171" i="7"/>
  <c r="AP170" i="7" s="1"/>
  <c r="AN127" i="7"/>
  <c r="AN126" i="7" s="1"/>
  <c r="V151" i="7"/>
  <c r="V150" i="7" s="1"/>
  <c r="AR171" i="7"/>
  <c r="AR170" i="7" s="1"/>
  <c r="Z175" i="7"/>
  <c r="Z174" i="7" s="1"/>
  <c r="AL173" i="7"/>
  <c r="AL172" i="7" s="1"/>
  <c r="AR185" i="7"/>
  <c r="AR184" i="7" s="1"/>
  <c r="AT139" i="7"/>
  <c r="AT138" i="7" s="1"/>
  <c r="AH123" i="7"/>
  <c r="AH122" i="7" s="1"/>
  <c r="AL117" i="7"/>
  <c r="AL116" i="7" s="1"/>
  <c r="BH183" i="7"/>
  <c r="BH182" i="7" s="1"/>
  <c r="AF201" i="7"/>
  <c r="AF200" i="7" s="1"/>
  <c r="P201" i="7"/>
  <c r="P200" i="7" s="1"/>
  <c r="AT179" i="7"/>
  <c r="AT178" i="7" s="1"/>
  <c r="AF163" i="7"/>
  <c r="AF162" i="7" s="1"/>
  <c r="T121" i="7"/>
  <c r="T120" i="7" s="1"/>
  <c r="T153" i="7"/>
  <c r="T152" i="7" s="1"/>
  <c r="AP199" i="7"/>
  <c r="AP198" i="7" s="1"/>
  <c r="AZ183" i="7"/>
  <c r="AZ182" i="7" s="1"/>
  <c r="AH177" i="7"/>
  <c r="AH176" i="7" s="1"/>
  <c r="AH171" i="7"/>
  <c r="AH170" i="7" s="1"/>
  <c r="X129" i="7"/>
  <c r="X128" i="7" s="1"/>
  <c r="P115" i="7"/>
  <c r="P114" i="7" s="1"/>
  <c r="BD99" i="7"/>
  <c r="BD98" i="7" s="1"/>
  <c r="R199" i="7"/>
  <c r="R198" i="7" s="1"/>
  <c r="BJ199" i="7"/>
  <c r="BJ198" i="7" s="1"/>
  <c r="BF191" i="7"/>
  <c r="BF190" i="7" s="1"/>
  <c r="BF181" i="7"/>
  <c r="BF180" i="7" s="1"/>
  <c r="AB173" i="7"/>
  <c r="AB172" i="7" s="1"/>
  <c r="AF175" i="7"/>
  <c r="AF174" i="7" s="1"/>
  <c r="P193" i="7"/>
  <c r="P192" i="7" s="1"/>
  <c r="AR191" i="7"/>
  <c r="AR190" i="7" s="1"/>
  <c r="AD125" i="7"/>
  <c r="AD124" i="7" s="1"/>
  <c r="BB141" i="7"/>
  <c r="BB140" i="7" s="1"/>
  <c r="AR163" i="7"/>
  <c r="AR162" i="7" s="1"/>
  <c r="AV157" i="7"/>
  <c r="AV156" i="7" s="1"/>
  <c r="Z199" i="7"/>
  <c r="Z198" i="7" s="1"/>
  <c r="BB189" i="7"/>
  <c r="BB188" i="7" s="1"/>
  <c r="BD145" i="7"/>
  <c r="BD144" i="7" s="1"/>
  <c r="X185" i="7"/>
  <c r="X184" i="7" s="1"/>
  <c r="AT147" i="7"/>
  <c r="AT146" i="7" s="1"/>
  <c r="AN185" i="7"/>
  <c r="AN184" i="7" s="1"/>
  <c r="AN131" i="7"/>
  <c r="AN130" i="7" s="1"/>
  <c r="AZ153" i="7"/>
  <c r="AZ152" i="7" s="1"/>
  <c r="AX199" i="7"/>
  <c r="AX198" i="7" s="1"/>
  <c r="BB165" i="7"/>
  <c r="BB164" i="7" s="1"/>
  <c r="BJ191" i="7"/>
  <c r="BJ190" i="7" s="1"/>
  <c r="BH161" i="7"/>
  <c r="BH160" i="7" s="1"/>
  <c r="AZ143" i="7"/>
  <c r="AZ142" i="7" s="1"/>
  <c r="R161" i="7"/>
  <c r="R160" i="7" s="1"/>
  <c r="AZ185" i="7"/>
  <c r="AZ184" i="7" s="1"/>
  <c r="BB201" i="7"/>
  <c r="BB200" i="7" s="1"/>
  <c r="AR147" i="7"/>
  <c r="AR146" i="7" s="1"/>
  <c r="AD197" i="7"/>
  <c r="AD196" i="7" s="1"/>
  <c r="AV141" i="7"/>
  <c r="AV140" i="7" s="1"/>
  <c r="Z131" i="7"/>
  <c r="Z130" i="7" s="1"/>
  <c r="T155" i="7"/>
  <c r="T154" i="7" s="1"/>
  <c r="V155" i="7"/>
  <c r="V154" i="7" s="1"/>
  <c r="AX127" i="7"/>
  <c r="AX126" i="7" s="1"/>
  <c r="V143" i="7"/>
  <c r="V142" i="7" s="1"/>
  <c r="R125" i="7"/>
  <c r="R124" i="7" s="1"/>
  <c r="AV173" i="7"/>
  <c r="AV172" i="7" s="1"/>
  <c r="BB185" i="7"/>
  <c r="BB184" i="7" s="1"/>
  <c r="AL197" i="7"/>
  <c r="AL196" i="7" s="1"/>
  <c r="N107" i="7"/>
  <c r="N106" i="7" s="1"/>
  <c r="AH143" i="7"/>
  <c r="AH142" i="7" s="1"/>
  <c r="AL181" i="7"/>
  <c r="AL180" i="7" s="1"/>
  <c r="AP181" i="7"/>
  <c r="AP180" i="7" s="1"/>
  <c r="BH199" i="7"/>
  <c r="BH198" i="7" s="1"/>
  <c r="AT197" i="7"/>
  <c r="AT196" i="7" s="1"/>
  <c r="R117" i="7"/>
  <c r="R116" i="7" s="1"/>
  <c r="AZ177" i="7"/>
  <c r="AZ176" i="7" s="1"/>
  <c r="AT195" i="7"/>
  <c r="AT194" i="7" s="1"/>
  <c r="AF165" i="7"/>
  <c r="AF164" i="7" s="1"/>
  <c r="BJ141" i="7"/>
  <c r="BJ140" i="7" s="1"/>
  <c r="X137" i="7"/>
  <c r="X136" i="7" s="1"/>
  <c r="BB181" i="7"/>
  <c r="BB180" i="7" s="1"/>
  <c r="AV153" i="7"/>
  <c r="AV152" i="7" s="1"/>
  <c r="AX193" i="7"/>
  <c r="AX192" i="7" s="1"/>
  <c r="BB179" i="7"/>
  <c r="BB178" i="7" s="1"/>
  <c r="BH137" i="7"/>
  <c r="BH136" i="7" s="1"/>
  <c r="AB181" i="7"/>
  <c r="AB180" i="7" s="1"/>
  <c r="N177" i="7"/>
  <c r="N176" i="7" s="1"/>
  <c r="AF191" i="7"/>
  <c r="AF190" i="7" s="1"/>
  <c r="BH193" i="7"/>
  <c r="BH192" i="7" s="1"/>
  <c r="AN167" i="7"/>
  <c r="AN166" i="7" s="1"/>
  <c r="AN195" i="7"/>
  <c r="AN194" i="7" s="1"/>
  <c r="BD159" i="7"/>
  <c r="BD158" i="7" s="1"/>
  <c r="AB179" i="7"/>
  <c r="AB178" i="7" s="1"/>
  <c r="BH141" i="7"/>
  <c r="BH140" i="7" s="1"/>
  <c r="AF133" i="7"/>
  <c r="AF132" i="7" s="1"/>
  <c r="AZ195" i="7"/>
  <c r="AZ194" i="7" s="1"/>
  <c r="AH135" i="7"/>
  <c r="AH134" i="7" s="1"/>
  <c r="AD183" i="7"/>
  <c r="AD182" i="7" s="1"/>
  <c r="X127" i="7"/>
  <c r="X126" i="7" s="1"/>
  <c r="AN189" i="7"/>
  <c r="AN188" i="7" s="1"/>
  <c r="P137" i="7"/>
  <c r="P136" i="7" s="1"/>
  <c r="AN123" i="7"/>
  <c r="AN122" i="7" s="1"/>
  <c r="AF143" i="7"/>
  <c r="AF142" i="7" s="1"/>
  <c r="AH203" i="7"/>
  <c r="AH202" i="7" s="1"/>
  <c r="AF119" i="7"/>
  <c r="AF118" i="7" s="1"/>
  <c r="AX137" i="7"/>
  <c r="AX136" i="7" s="1"/>
  <c r="AR117" i="7"/>
  <c r="AR116" i="7" s="1"/>
  <c r="AV165" i="7"/>
  <c r="AV164" i="7" s="1"/>
  <c r="AJ181" i="7"/>
  <c r="AJ180" i="7" s="1"/>
  <c r="R205" i="7"/>
  <c r="R204" i="7" s="1"/>
  <c r="X205" i="7"/>
  <c r="X204" i="7" s="1"/>
  <c r="BJ111" i="7"/>
  <c r="BJ110" i="7" s="1"/>
  <c r="X143" i="7"/>
  <c r="X142" i="7" s="1"/>
  <c r="BF173" i="7"/>
  <c r="BF172" i="7" s="1"/>
  <c r="AV185" i="7"/>
  <c r="AV184" i="7" s="1"/>
  <c r="BD195" i="7"/>
  <c r="BD194" i="7" s="1"/>
  <c r="BH101" i="7"/>
  <c r="BH100" i="7" s="1"/>
  <c r="BH149" i="7"/>
  <c r="BH148" i="7" s="1"/>
  <c r="AP167" i="7"/>
  <c r="AP166" i="7" s="1"/>
  <c r="N39" i="7"/>
  <c r="N38" i="7" s="1"/>
  <c r="AN45" i="7"/>
  <c r="AN44" i="7" s="1"/>
  <c r="AP63" i="7"/>
  <c r="AP62" i="7" s="1"/>
  <c r="BH95" i="7"/>
  <c r="BH94" i="7" s="1"/>
  <c r="T35" i="7"/>
  <c r="T34" i="7" s="1"/>
  <c r="AF29" i="7"/>
  <c r="AF28" i="7" s="1"/>
  <c r="AJ25" i="7"/>
  <c r="AJ24" i="7" s="1"/>
  <c r="AX61" i="7"/>
  <c r="AX60" i="7" s="1"/>
  <c r="N77" i="7"/>
  <c r="N76" i="7" s="1"/>
  <c r="BB61" i="7"/>
  <c r="BB60" i="7" s="1"/>
  <c r="AF19" i="7"/>
  <c r="AF18" i="7" s="1"/>
  <c r="V49" i="7"/>
  <c r="V48" i="7" s="1"/>
  <c r="AN97" i="7"/>
  <c r="AN96" i="7" s="1"/>
  <c r="AX95" i="7"/>
  <c r="AX94" i="7" s="1"/>
  <c r="AX15" i="7"/>
  <c r="AX14" i="7" s="1"/>
  <c r="V53" i="7"/>
  <c r="V52" i="7" s="1"/>
  <c r="AH73" i="7"/>
  <c r="AH72" i="7" s="1"/>
  <c r="AF37" i="7"/>
  <c r="AF36" i="7" s="1"/>
  <c r="AH11" i="7"/>
  <c r="AH10" i="7" s="1"/>
  <c r="BF39" i="7"/>
  <c r="BF38" i="7" s="1"/>
  <c r="BF45" i="7"/>
  <c r="BF44" i="7" s="1"/>
  <c r="BH83" i="7"/>
  <c r="BH82" i="7" s="1"/>
  <c r="AF171" i="7"/>
  <c r="AF170" i="7" s="1"/>
  <c r="AJ187" i="7"/>
  <c r="AJ186" i="7" s="1"/>
  <c r="AZ205" i="7"/>
  <c r="AZ204" i="7" s="1"/>
  <c r="V179" i="7"/>
  <c r="V178" i="7" s="1"/>
  <c r="BD161" i="7"/>
  <c r="BD160" i="7" s="1"/>
  <c r="X193" i="7"/>
  <c r="X192" i="7" s="1"/>
  <c r="AD145" i="7"/>
  <c r="AD144" i="7" s="1"/>
  <c r="AP111" i="7"/>
  <c r="AP110" i="7" s="1"/>
  <c r="AP165" i="7"/>
  <c r="AP164" i="7" s="1"/>
  <c r="BH167" i="7"/>
  <c r="BH166" i="7" s="1"/>
  <c r="BD151" i="7"/>
  <c r="BD150" i="7" s="1"/>
  <c r="AX189" i="7"/>
  <c r="AX188" i="7" s="1"/>
  <c r="N179" i="7"/>
  <c r="N178" i="7" s="1"/>
  <c r="R121" i="7"/>
  <c r="R120" i="7" s="1"/>
  <c r="BD117" i="7"/>
  <c r="BD116" i="7" s="1"/>
  <c r="AP147" i="7"/>
  <c r="AP146" i="7" s="1"/>
  <c r="R157" i="7"/>
  <c r="R156" i="7" s="1"/>
  <c r="AJ159" i="7"/>
  <c r="AJ158" i="7" s="1"/>
  <c r="AB205" i="7"/>
  <c r="AB204" i="7" s="1"/>
  <c r="AX153" i="7"/>
  <c r="AX152" i="7" s="1"/>
  <c r="BJ185" i="7"/>
  <c r="BJ184" i="7" s="1"/>
  <c r="X139" i="7"/>
  <c r="X138" i="7" s="1"/>
  <c r="X123" i="7"/>
  <c r="X122" i="7" s="1"/>
  <c r="BB119" i="7"/>
  <c r="BB118" i="7" s="1"/>
  <c r="AJ133" i="7"/>
  <c r="AJ132" i="7" s="1"/>
  <c r="BB161" i="7"/>
  <c r="BB160" i="7" s="1"/>
  <c r="T133" i="7"/>
  <c r="T132" i="7" s="1"/>
  <c r="AB93" i="7"/>
  <c r="AB92" i="7" s="1"/>
  <c r="Z193" i="7"/>
  <c r="Z192" i="7" s="1"/>
  <c r="V135" i="7"/>
  <c r="V134" i="7" s="1"/>
  <c r="T123" i="7"/>
  <c r="T122" i="7" s="1"/>
  <c r="AL183" i="7"/>
  <c r="AL182" i="7" s="1"/>
  <c r="N163" i="7"/>
  <c r="N162" i="7" s="1"/>
  <c r="Z177" i="7"/>
  <c r="Z176" i="7" s="1"/>
  <c r="AL115" i="7"/>
  <c r="AL114" i="7" s="1"/>
  <c r="AV149" i="7"/>
  <c r="AV148" i="7" s="1"/>
  <c r="AT123" i="7"/>
  <c r="AT122" i="7" s="1"/>
  <c r="AJ109" i="7"/>
  <c r="AJ108" i="7" s="1"/>
  <c r="X103" i="7"/>
  <c r="X102" i="7" s="1"/>
  <c r="AP203" i="7"/>
  <c r="AP202" i="7" s="1"/>
  <c r="AJ201" i="7"/>
  <c r="AJ200" i="7" s="1"/>
  <c r="AH187" i="7"/>
  <c r="AH186" i="7" s="1"/>
  <c r="BH185" i="7"/>
  <c r="BH184" i="7" s="1"/>
  <c r="BF135" i="7"/>
  <c r="BF134" i="7" s="1"/>
  <c r="AR105" i="7"/>
  <c r="AR104" i="7" s="1"/>
  <c r="BD205" i="7"/>
  <c r="BD204" i="7" s="1"/>
  <c r="AB193" i="7"/>
  <c r="AB192" i="7" s="1"/>
  <c r="AT189" i="7"/>
  <c r="AT188" i="7" s="1"/>
  <c r="AN201" i="7"/>
  <c r="AN200" i="7" s="1"/>
  <c r="V189" i="7"/>
  <c r="V188" i="7" s="1"/>
  <c r="AP123" i="7"/>
  <c r="AP122" i="7" s="1"/>
  <c r="V115" i="7"/>
  <c r="V114" i="7" s="1"/>
  <c r="BH115" i="7"/>
  <c r="BH114" i="7" s="1"/>
  <c r="AJ197" i="7"/>
  <c r="AJ196" i="7" s="1"/>
  <c r="BF185" i="7"/>
  <c r="BF184" i="7" s="1"/>
  <c r="V185" i="7"/>
  <c r="V184" i="7" s="1"/>
  <c r="V175" i="7"/>
  <c r="V174" i="7" s="1"/>
  <c r="T171" i="7"/>
  <c r="T170" i="7" s="1"/>
  <c r="Z183" i="7"/>
  <c r="Z182" i="7" s="1"/>
  <c r="BH201" i="7"/>
  <c r="BH200" i="7" s="1"/>
  <c r="AD151" i="7"/>
  <c r="AD150" i="7" s="1"/>
  <c r="AR121" i="7"/>
  <c r="AR120" i="7" s="1"/>
  <c r="P187" i="7"/>
  <c r="P186" i="7" s="1"/>
  <c r="BH157" i="7"/>
  <c r="BH156" i="7" s="1"/>
  <c r="Z151" i="7"/>
  <c r="Z150" i="7" s="1"/>
  <c r="AV161" i="7"/>
  <c r="AV160" i="7" s="1"/>
  <c r="AT159" i="7"/>
  <c r="AT158" i="7" s="1"/>
  <c r="AT143" i="7"/>
  <c r="AT142" i="7" s="1"/>
  <c r="AN161" i="7"/>
  <c r="AN160" i="7" s="1"/>
  <c r="AF157" i="7"/>
  <c r="AF156" i="7" s="1"/>
  <c r="AX195" i="7"/>
  <c r="AX194" i="7" s="1"/>
  <c r="AV183" i="7"/>
  <c r="AV182" i="7" s="1"/>
  <c r="AT157" i="7"/>
  <c r="AT156" i="7" s="1"/>
  <c r="R191" i="7"/>
  <c r="R190" i="7" s="1"/>
  <c r="AD147" i="7"/>
  <c r="AD146" i="7" s="1"/>
  <c r="N155" i="7"/>
  <c r="N154" i="7" s="1"/>
  <c r="X187" i="7"/>
  <c r="X186" i="7" s="1"/>
  <c r="AF117" i="7"/>
  <c r="AF116" i="7" s="1"/>
  <c r="AB165" i="7"/>
  <c r="AB164" i="7" s="1"/>
  <c r="BB109" i="7"/>
  <c r="BB108" i="7" s="1"/>
  <c r="AD159" i="7"/>
  <c r="AD158" i="7" s="1"/>
  <c r="Z125" i="7"/>
  <c r="Z124" i="7" s="1"/>
  <c r="R149" i="7"/>
  <c r="R148" i="7" s="1"/>
  <c r="P87" i="7"/>
  <c r="P86" i="7" s="1"/>
  <c r="R89" i="7"/>
  <c r="R88" i="7" s="1"/>
  <c r="R65" i="7"/>
  <c r="R64" i="7" s="1"/>
  <c r="AN61" i="7"/>
  <c r="AN60" i="7" s="1"/>
  <c r="AZ85" i="7"/>
  <c r="AZ84" i="7" s="1"/>
  <c r="AL53" i="7"/>
  <c r="AL52" i="7" s="1"/>
  <c r="AR21" i="7"/>
  <c r="AR20" i="7" s="1"/>
  <c r="AZ79" i="7"/>
  <c r="AZ78" i="7" s="1"/>
  <c r="R33" i="7"/>
  <c r="R32" i="7" s="1"/>
  <c r="P47" i="7"/>
  <c r="P46" i="7" s="1"/>
  <c r="AR39" i="7"/>
  <c r="AR38" i="7" s="1"/>
  <c r="V131" i="7"/>
  <c r="V130" i="7" s="1"/>
  <c r="AF91" i="7"/>
  <c r="AF90" i="7" s="1"/>
  <c r="AR33" i="7"/>
  <c r="AR32" i="7" s="1"/>
  <c r="AX69" i="7"/>
  <c r="AX68" i="7" s="1"/>
  <c r="BF85" i="7"/>
  <c r="BF84" i="7" s="1"/>
  <c r="AN41" i="7"/>
  <c r="AN40" i="7" s="1"/>
  <c r="AJ37" i="7"/>
  <c r="AJ36" i="7" s="1"/>
  <c r="AN29" i="7"/>
  <c r="AN28" i="7" s="1"/>
  <c r="BF89" i="7"/>
  <c r="BF88" i="7" s="1"/>
  <c r="AD47" i="7"/>
  <c r="AD46" i="7" s="1"/>
  <c r="BH23" i="7"/>
  <c r="BH22" i="7" s="1"/>
  <c r="AP59" i="7"/>
  <c r="AP58" i="7" s="1"/>
  <c r="AJ83" i="7"/>
  <c r="AJ82" i="7" s="1"/>
  <c r="AL179" i="7"/>
  <c r="AL178" i="7" s="1"/>
  <c r="AR123" i="7"/>
  <c r="AR122" i="7" s="1"/>
  <c r="AP159" i="7"/>
  <c r="AP158" i="7" s="1"/>
  <c r="Z113" i="7"/>
  <c r="Z112" i="7" s="1"/>
  <c r="P149" i="7"/>
  <c r="P148" i="7" s="1"/>
  <c r="AZ161" i="7"/>
  <c r="AZ160" i="7" s="1"/>
  <c r="X153" i="7"/>
  <c r="X152" i="7" s="1"/>
  <c r="AH153" i="7"/>
  <c r="AH152" i="7" s="1"/>
  <c r="AD195" i="7"/>
  <c r="AD194" i="7" s="1"/>
  <c r="AR181" i="7"/>
  <c r="AR180" i="7" s="1"/>
  <c r="P199" i="7"/>
  <c r="P198" i="7" s="1"/>
  <c r="V159" i="7"/>
  <c r="V158" i="7" s="1"/>
  <c r="AL127" i="7"/>
  <c r="AL126" i="7" s="1"/>
  <c r="AL175" i="7"/>
  <c r="AL174" i="7" s="1"/>
  <c r="BD153" i="7"/>
  <c r="BD152" i="7" s="1"/>
  <c r="T199" i="7"/>
  <c r="T198" i="7" s="1"/>
  <c r="N159" i="7"/>
  <c r="N158" i="7" s="1"/>
  <c r="X189" i="7"/>
  <c r="X188" i="7" s="1"/>
  <c r="BF157" i="7"/>
  <c r="BF156" i="7" s="1"/>
  <c r="BH177" i="7"/>
  <c r="BH176" i="7" s="1"/>
  <c r="AX161" i="7"/>
  <c r="AX160" i="7" s="1"/>
  <c r="AP189" i="7"/>
  <c r="AP188" i="7" s="1"/>
  <c r="BB139" i="7"/>
  <c r="BB138" i="7" s="1"/>
  <c r="V123" i="7"/>
  <c r="V122" i="7" s="1"/>
  <c r="R123" i="7"/>
  <c r="R122" i="7" s="1"/>
  <c r="BD125" i="7"/>
  <c r="BD124" i="7" s="1"/>
  <c r="AN165" i="7"/>
  <c r="AN164" i="7" s="1"/>
  <c r="Z129" i="7"/>
  <c r="Z128" i="7" s="1"/>
  <c r="BB177" i="7"/>
  <c r="BB176" i="7" s="1"/>
  <c r="R193" i="7"/>
  <c r="R192" i="7" s="1"/>
  <c r="T117" i="7"/>
  <c r="T116" i="7" s="1"/>
  <c r="P159" i="7"/>
  <c r="P158" i="7" s="1"/>
  <c r="AB187" i="7"/>
  <c r="AB186" i="7" s="1"/>
  <c r="X157" i="7"/>
  <c r="X156" i="7" s="1"/>
  <c r="AB171" i="7"/>
  <c r="AB170" i="7" s="1"/>
  <c r="AL171" i="7"/>
  <c r="AL170" i="7" s="1"/>
  <c r="BD179" i="7"/>
  <c r="BD178" i="7" s="1"/>
  <c r="AT171" i="7"/>
  <c r="AT170" i="7" s="1"/>
  <c r="BD169" i="7"/>
  <c r="BD168" i="7" s="1"/>
  <c r="V121" i="7"/>
  <c r="V120" i="7" s="1"/>
  <c r="X95" i="7"/>
  <c r="X94" i="7" s="1"/>
  <c r="AT193" i="7"/>
  <c r="AT192" i="7" s="1"/>
  <c r="V195" i="7"/>
  <c r="V194" i="7" s="1"/>
  <c r="P183" i="7"/>
  <c r="P182" i="7" s="1"/>
  <c r="AJ175" i="7"/>
  <c r="AJ174" i="7" s="1"/>
  <c r="V133" i="7"/>
  <c r="V132" i="7" s="1"/>
  <c r="AR97" i="7"/>
  <c r="AR96" i="7" s="1"/>
  <c r="P203" i="7"/>
  <c r="P202" i="7" s="1"/>
  <c r="AD191" i="7"/>
  <c r="AD190" i="7" s="1"/>
  <c r="AF205" i="7"/>
  <c r="AF204" i="7" s="1"/>
  <c r="P181" i="7"/>
  <c r="P180" i="7" s="1"/>
  <c r="AL201" i="7"/>
  <c r="AL200" i="7" s="1"/>
  <c r="AR141" i="7"/>
  <c r="AR140" i="7" s="1"/>
  <c r="AV123" i="7"/>
  <c r="AV122" i="7" s="1"/>
  <c r="AP161" i="7"/>
  <c r="AP160" i="7" s="1"/>
  <c r="BB195" i="7"/>
  <c r="BB194" i="7" s="1"/>
  <c r="AF189" i="7"/>
  <c r="AF188" i="7" s="1"/>
  <c r="AV179" i="7"/>
  <c r="AV178" i="7" s="1"/>
  <c r="AV177" i="7"/>
  <c r="AV176" i="7" s="1"/>
  <c r="AF181" i="7"/>
  <c r="AF180" i="7" s="1"/>
  <c r="AB195" i="7"/>
  <c r="AB194" i="7" s="1"/>
  <c r="AP197" i="7"/>
  <c r="AP196" i="7" s="1"/>
  <c r="AN95" i="7"/>
  <c r="AN94" i="7" s="1"/>
  <c r="N141" i="7"/>
  <c r="N140" i="7" s="1"/>
  <c r="AD171" i="7"/>
  <c r="AD170" i="7" s="1"/>
  <c r="AJ169" i="7"/>
  <c r="AJ168" i="7" s="1"/>
  <c r="AL205" i="7"/>
  <c r="AL204" i="7" s="1"/>
  <c r="BF153" i="7"/>
  <c r="BF152" i="7" s="1"/>
  <c r="BB183" i="7"/>
  <c r="BB182" i="7" s="1"/>
  <c r="BF171" i="7"/>
  <c r="BF170" i="7" s="1"/>
  <c r="AB157" i="7"/>
  <c r="AB156" i="7" s="1"/>
  <c r="AD149" i="7"/>
  <c r="AD148" i="7" s="1"/>
  <c r="V181" i="7"/>
  <c r="V180" i="7" s="1"/>
  <c r="AH157" i="7"/>
  <c r="AH156" i="7" s="1"/>
  <c r="BF141" i="7"/>
  <c r="BF140" i="7" s="1"/>
  <c r="X161" i="7"/>
  <c r="X160" i="7" s="1"/>
  <c r="P157" i="7"/>
  <c r="P156" i="7" s="1"/>
  <c r="X203" i="7"/>
  <c r="X202" i="7" s="1"/>
  <c r="AN177" i="7"/>
  <c r="AN176" i="7" s="1"/>
  <c r="Z111" i="7"/>
  <c r="Z110" i="7" s="1"/>
  <c r="N131" i="7"/>
  <c r="N130" i="7" s="1"/>
  <c r="BF169" i="7"/>
  <c r="BF168" i="7" s="1"/>
  <c r="AV201" i="7"/>
  <c r="AV200" i="7" s="1"/>
  <c r="X121" i="7"/>
  <c r="X120" i="7" s="1"/>
  <c r="P127" i="7"/>
  <c r="P126" i="7" s="1"/>
  <c r="BB113" i="7"/>
  <c r="BB112" i="7" s="1"/>
  <c r="AP135" i="7"/>
  <c r="AP134" i="7" s="1"/>
  <c r="AD177" i="7"/>
  <c r="AD176" i="7" s="1"/>
  <c r="AH141" i="7"/>
  <c r="AH140" i="7" s="1"/>
  <c r="X181" i="7"/>
  <c r="X180" i="7" s="1"/>
  <c r="AN129" i="7"/>
  <c r="AN128" i="7" s="1"/>
  <c r="Z119" i="7"/>
  <c r="Z118" i="7" s="1"/>
  <c r="Z181" i="7"/>
  <c r="Z180" i="7" s="1"/>
  <c r="AF197" i="7"/>
  <c r="AF196" i="7" s="1"/>
  <c r="BF195" i="7"/>
  <c r="BF194" i="7" s="1"/>
  <c r="AN113" i="7"/>
  <c r="AN112" i="7" s="1"/>
  <c r="AV167" i="7"/>
  <c r="AV166" i="7" s="1"/>
  <c r="T175" i="7"/>
  <c r="T174" i="7" s="1"/>
  <c r="R187" i="7"/>
  <c r="R186" i="7" s="1"/>
  <c r="BJ197" i="7"/>
  <c r="BJ196" i="7" s="1"/>
  <c r="AD107" i="7"/>
  <c r="AD106" i="7" s="1"/>
  <c r="BD187" i="7"/>
  <c r="BD186" i="7" s="1"/>
  <c r="AR203" i="7"/>
  <c r="AR202" i="7" s="1"/>
  <c r="N203" i="7"/>
  <c r="N202" i="7" s="1"/>
  <c r="BH97" i="7"/>
  <c r="BH96" i="7" s="1"/>
  <c r="V141" i="7"/>
  <c r="V140" i="7" s="1"/>
  <c r="AF203" i="7"/>
  <c r="AF202" i="7" s="1"/>
  <c r="AL163" i="7"/>
  <c r="AL162" i="7" s="1"/>
  <c r="BH205" i="7"/>
  <c r="BH204" i="7" s="1"/>
  <c r="BJ171" i="7"/>
  <c r="BJ170" i="7" s="1"/>
  <c r="BD191" i="7"/>
  <c r="BD190" i="7" s="1"/>
  <c r="N149" i="7"/>
  <c r="N148" i="7" s="1"/>
  <c r="AB153" i="7"/>
  <c r="AB152" i="7" s="1"/>
  <c r="T141" i="7"/>
  <c r="T140" i="7" s="1"/>
  <c r="Z165" i="7"/>
  <c r="Z164" i="7" s="1"/>
  <c r="AL147" i="7"/>
  <c r="AL146" i="7" s="1"/>
  <c r="AH137" i="7"/>
  <c r="AH136" i="7" s="1"/>
  <c r="AH175" i="7"/>
  <c r="AH174" i="7" s="1"/>
  <c r="AJ151" i="7"/>
  <c r="AJ150" i="7" s="1"/>
  <c r="AV205" i="7"/>
  <c r="AV204" i="7" s="1"/>
  <c r="R163" i="7"/>
  <c r="R162" i="7" s="1"/>
  <c r="R139" i="7"/>
  <c r="R138" i="7" s="1"/>
  <c r="AP125" i="7"/>
  <c r="AP124" i="7" s="1"/>
  <c r="BF149" i="7"/>
  <c r="BF148" i="7" s="1"/>
  <c r="BD177" i="7"/>
  <c r="BD176" i="7" s="1"/>
  <c r="T169" i="7"/>
  <c r="T168" i="7" s="1"/>
  <c r="N161" i="7"/>
  <c r="N160" i="7" s="1"/>
  <c r="AD109" i="7"/>
  <c r="AD108" i="7" s="1"/>
  <c r="Z127" i="7"/>
  <c r="Z126" i="7" s="1"/>
  <c r="P151" i="7"/>
  <c r="P150" i="7" s="1"/>
  <c r="AL131" i="7"/>
  <c r="AL130" i="7" s="1"/>
  <c r="V165" i="7"/>
  <c r="V164" i="7" s="1"/>
  <c r="BH123" i="7"/>
  <c r="BH122" i="7" s="1"/>
  <c r="BB115" i="7"/>
  <c r="BB114" i="7" s="1"/>
  <c r="AP173" i="7"/>
  <c r="AP172" i="7" s="1"/>
  <c r="AF185" i="7"/>
  <c r="AF184" i="7" s="1"/>
  <c r="P195" i="7"/>
  <c r="P194" i="7" s="1"/>
  <c r="AR101" i="7"/>
  <c r="AR100" i="7" s="1"/>
  <c r="AJ139" i="7"/>
  <c r="AJ138" i="7" s="1"/>
  <c r="T167" i="7"/>
  <c r="T166" i="7" s="1"/>
  <c r="AZ181" i="7"/>
  <c r="AZ180" i="7" s="1"/>
  <c r="AP205" i="7"/>
  <c r="AP204" i="7" s="1"/>
  <c r="AX185" i="7"/>
  <c r="AX184" i="7" s="1"/>
  <c r="AZ175" i="7"/>
  <c r="AZ174" i="7" s="1"/>
  <c r="AX187" i="7"/>
  <c r="AX186" i="7" s="1"/>
  <c r="AT201" i="7"/>
  <c r="AT200" i="7" s="1"/>
  <c r="AR115" i="7"/>
  <c r="AR114" i="7" s="1"/>
  <c r="AP71" i="7"/>
  <c r="AP70" i="7" s="1"/>
  <c r="Z155" i="7"/>
  <c r="Z154" i="7" s="1"/>
  <c r="R35" i="7"/>
  <c r="R34" i="7" s="1"/>
  <c r="AV87" i="7"/>
  <c r="AV86" i="7" s="1"/>
  <c r="AD61" i="7"/>
  <c r="AD60" i="7" s="1"/>
  <c r="BB71" i="7"/>
  <c r="BB70" i="7" s="1"/>
  <c r="AT163" i="7"/>
  <c r="AT162" i="7" s="1"/>
  <c r="R155" i="7"/>
  <c r="R154" i="7" s="1"/>
  <c r="BF167" i="7"/>
  <c r="BF166" i="7" s="1"/>
  <c r="AR201" i="7"/>
  <c r="AR200" i="7" s="1"/>
  <c r="N171" i="7"/>
  <c r="N170" i="7" s="1"/>
  <c r="AH121" i="7"/>
  <c r="AH120" i="7" s="1"/>
  <c r="AT169" i="7"/>
  <c r="AT168" i="7" s="1"/>
  <c r="AV125" i="7"/>
  <c r="AV124" i="7" s="1"/>
  <c r="AL157" i="7"/>
  <c r="AL156" i="7" s="1"/>
  <c r="AX141" i="7"/>
  <c r="AX140" i="7" s="1"/>
  <c r="T203" i="7"/>
  <c r="T202" i="7" s="1"/>
  <c r="AT107" i="7"/>
  <c r="AT106" i="7" s="1"/>
  <c r="P173" i="7"/>
  <c r="P172" i="7" s="1"/>
  <c r="BH171" i="7"/>
  <c r="BH170" i="7" s="1"/>
  <c r="AV169" i="7"/>
  <c r="AV168" i="7" s="1"/>
  <c r="BH105" i="7"/>
  <c r="BH104" i="7" s="1"/>
  <c r="BH187" i="7"/>
  <c r="BH186" i="7" s="1"/>
  <c r="AX167" i="7"/>
  <c r="AX166" i="7" s="1"/>
  <c r="R165" i="7"/>
  <c r="R164" i="7" s="1"/>
  <c r="BD131" i="7"/>
  <c r="BD130" i="7" s="1"/>
  <c r="BJ187" i="7"/>
  <c r="BJ186" i="7" s="1"/>
  <c r="AZ113" i="7"/>
  <c r="AZ112" i="7" s="1"/>
  <c r="N205" i="7"/>
  <c r="N204" i="7" s="1"/>
  <c r="BJ149" i="7"/>
  <c r="BJ148" i="7" s="1"/>
  <c r="R109" i="7"/>
  <c r="R108" i="7" s="1"/>
  <c r="Z197" i="7"/>
  <c r="Z196" i="7" s="1"/>
  <c r="AX159" i="7"/>
  <c r="AX158" i="7" s="1"/>
  <c r="AV191" i="7"/>
  <c r="AV190" i="7" s="1"/>
  <c r="Z205" i="7"/>
  <c r="Z204" i="7" s="1"/>
  <c r="BJ179" i="7"/>
  <c r="BJ178" i="7" s="1"/>
  <c r="AH195" i="7"/>
  <c r="AH194" i="7" s="1"/>
  <c r="AN149" i="7"/>
  <c r="AN148" i="7" s="1"/>
  <c r="BD183" i="7"/>
  <c r="BD182" i="7" s="1"/>
  <c r="AV203" i="7"/>
  <c r="AV202" i="7" s="1"/>
  <c r="AZ201" i="7"/>
  <c r="AZ200" i="7" s="1"/>
  <c r="T205" i="7"/>
  <c r="T204" i="7" s="1"/>
  <c r="N175" i="7"/>
  <c r="N174" i="7" s="1"/>
  <c r="X151" i="7"/>
  <c r="X150" i="7" s="1"/>
  <c r="AN169" i="7"/>
  <c r="AN168" i="7" s="1"/>
  <c r="X175" i="7"/>
  <c r="X174" i="7" s="1"/>
  <c r="X195" i="7"/>
  <c r="X194" i="7" s="1"/>
  <c r="AL109" i="7"/>
  <c r="AL108" i="7" s="1"/>
  <c r="AF111" i="7"/>
  <c r="AF110" i="7" s="1"/>
  <c r="AL191" i="7"/>
  <c r="AL190" i="7" s="1"/>
  <c r="X131" i="7"/>
  <c r="X130" i="7" s="1"/>
  <c r="BF143" i="7"/>
  <c r="BF142" i="7" s="1"/>
  <c r="AT183" i="7"/>
  <c r="AT182" i="7" s="1"/>
  <c r="X119" i="7"/>
  <c r="X118" i="7" s="1"/>
  <c r="AF177" i="7"/>
  <c r="AF176" i="7" s="1"/>
  <c r="AX203" i="7"/>
  <c r="AX202" i="7" s="1"/>
  <c r="Z173" i="7"/>
  <c r="Z172" i="7" s="1"/>
  <c r="V183" i="7"/>
  <c r="V182" i="7" s="1"/>
  <c r="AT203" i="7"/>
  <c r="AT202" i="7" s="1"/>
  <c r="N111" i="7"/>
  <c r="N110" i="7" s="1"/>
  <c r="BF161" i="7"/>
  <c r="BF160" i="7" s="1"/>
  <c r="AX169" i="7"/>
  <c r="AX168" i="7" s="1"/>
  <c r="AF149" i="7"/>
  <c r="AF148" i="7" s="1"/>
  <c r="AX191" i="7"/>
  <c r="AX190" i="7" s="1"/>
  <c r="X173" i="7"/>
  <c r="X172" i="7" s="1"/>
  <c r="AZ125" i="7"/>
  <c r="AZ124" i="7" s="1"/>
  <c r="AT175" i="7"/>
  <c r="AT174" i="7" s="1"/>
  <c r="AH169" i="7"/>
  <c r="AH168" i="7" s="1"/>
  <c r="BJ175" i="7"/>
  <c r="BJ174" i="7" s="1"/>
  <c r="AH193" i="7"/>
  <c r="AH192" i="7" s="1"/>
  <c r="AP145" i="7"/>
  <c r="AP144" i="7" s="1"/>
  <c r="BH203" i="7"/>
  <c r="BH202" i="7" s="1"/>
  <c r="AT155" i="7"/>
  <c r="AT154" i="7" s="1"/>
  <c r="AJ165" i="7"/>
  <c r="AJ164" i="7" s="1"/>
  <c r="AH205" i="7"/>
  <c r="AH204" i="7" s="1"/>
  <c r="AZ127" i="7"/>
  <c r="AZ126" i="7" s="1"/>
  <c r="BD139" i="7"/>
  <c r="BD138" i="7" s="1"/>
  <c r="AL121" i="7"/>
  <c r="AL120" i="7" s="1"/>
  <c r="AJ163" i="7"/>
  <c r="AJ162" i="7" s="1"/>
  <c r="R145" i="7"/>
  <c r="R144" i="7" s="1"/>
  <c r="AP177" i="7"/>
  <c r="AP176" i="7" s="1"/>
  <c r="AJ131" i="7"/>
  <c r="AJ130" i="7" s="1"/>
  <c r="AV119" i="7"/>
  <c r="AV118" i="7" s="1"/>
  <c r="BB197" i="7"/>
  <c r="BB196" i="7" s="1"/>
  <c r="AL189" i="7"/>
  <c r="AL188" i="7" s="1"/>
  <c r="AL113" i="7"/>
  <c r="AL112" i="7" s="1"/>
  <c r="Z133" i="7"/>
  <c r="Z132" i="7" s="1"/>
  <c r="AJ113" i="7"/>
  <c r="AJ112" i="7" s="1"/>
  <c r="P169" i="7"/>
  <c r="P168" i="7" s="1"/>
  <c r="AJ189" i="7"/>
  <c r="AJ188" i="7" s="1"/>
  <c r="T197" i="7"/>
  <c r="T196" i="7" s="1"/>
  <c r="R173" i="7"/>
  <c r="R172" i="7" s="1"/>
  <c r="AP117" i="7"/>
  <c r="AP116" i="7" s="1"/>
  <c r="BH181" i="7"/>
  <c r="BH180" i="7" s="1"/>
  <c r="R177" i="7"/>
  <c r="R176" i="7" s="1"/>
  <c r="P189" i="7"/>
  <c r="P188" i="7" s="1"/>
  <c r="AV147" i="7"/>
  <c r="AV146" i="7" s="1"/>
  <c r="BJ119" i="7"/>
  <c r="BJ118" i="7" s="1"/>
  <c r="AP153" i="7"/>
  <c r="AP152" i="7" s="1"/>
  <c r="BJ173" i="7"/>
  <c r="BJ172" i="7" s="1"/>
  <c r="BJ183" i="7"/>
  <c r="BJ182" i="7" s="1"/>
  <c r="Z185" i="7"/>
  <c r="Z184" i="7" s="1"/>
  <c r="AT141" i="7"/>
  <c r="AT140" i="7" s="1"/>
  <c r="T173" i="7"/>
  <c r="T172" i="7" s="1"/>
  <c r="T147" i="7"/>
  <c r="T146" i="7" s="1"/>
  <c r="AP131" i="7"/>
  <c r="AP130" i="7" s="1"/>
  <c r="AP195" i="7"/>
  <c r="AP194" i="7" s="1"/>
  <c r="AH149" i="7"/>
  <c r="AH148" i="7" s="1"/>
  <c r="X65" i="7"/>
  <c r="X64" i="7" s="1"/>
  <c r="R37" i="7"/>
  <c r="R36" i="7" s="1"/>
  <c r="BF79" i="7"/>
  <c r="BF78" i="7" s="1"/>
  <c r="T19" i="7"/>
  <c r="T18" i="7" s="1"/>
  <c r="AJ75" i="7"/>
  <c r="AJ74" i="7" s="1"/>
  <c r="BF101" i="7"/>
  <c r="BF100" i="7" s="1"/>
  <c r="AJ155" i="7"/>
  <c r="AJ154" i="7" s="1"/>
  <c r="BD147" i="7"/>
  <c r="BD146" i="7" s="1"/>
  <c r="BJ117" i="7"/>
  <c r="BJ116" i="7" s="1"/>
  <c r="BB173" i="7"/>
  <c r="BB172" i="7" s="1"/>
  <c r="AJ149" i="7"/>
  <c r="AJ148" i="7" s="1"/>
  <c r="V153" i="7"/>
  <c r="V152" i="7" s="1"/>
  <c r="AJ193" i="7"/>
  <c r="AJ192" i="7" s="1"/>
  <c r="Z115" i="7"/>
  <c r="Z114" i="7" s="1"/>
  <c r="N165" i="7"/>
  <c r="N164" i="7" s="1"/>
  <c r="AH139" i="7"/>
  <c r="AH138" i="7" s="1"/>
  <c r="P175" i="7"/>
  <c r="P174" i="7" s="1"/>
  <c r="AX205" i="7"/>
  <c r="AX204" i="7" s="1"/>
  <c r="T149" i="7"/>
  <c r="T148" i="7" s="1"/>
  <c r="AD193" i="7"/>
  <c r="AD192" i="7" s="1"/>
  <c r="AX177" i="7"/>
  <c r="AX176" i="7" s="1"/>
  <c r="BB149" i="7"/>
  <c r="BB148" i="7" s="1"/>
  <c r="BH133" i="7"/>
  <c r="BH132" i="7" s="1"/>
  <c r="V201" i="7"/>
  <c r="V200" i="7" s="1"/>
  <c r="BD155" i="7"/>
  <c r="BD154" i="7" s="1"/>
  <c r="R201" i="7"/>
  <c r="R200" i="7" s="1"/>
  <c r="BJ113" i="7"/>
  <c r="BJ112" i="7" s="1"/>
  <c r="BF113" i="7"/>
  <c r="BF112" i="7" s="1"/>
  <c r="AF151" i="7"/>
  <c r="AF150" i="7" s="1"/>
  <c r="AT167" i="7"/>
  <c r="AT166" i="7" s="1"/>
  <c r="AZ189" i="7"/>
  <c r="AZ188" i="7" s="1"/>
  <c r="AL203" i="7"/>
  <c r="AL202" i="7" s="1"/>
  <c r="AV117" i="7"/>
  <c r="AV116" i="7" s="1"/>
  <c r="AF179" i="7"/>
  <c r="AF178" i="7" s="1"/>
  <c r="AZ157" i="7"/>
  <c r="AZ156" i="7" s="1"/>
  <c r="AL185" i="7"/>
  <c r="AL184" i="7" s="1"/>
  <c r="AX105" i="7"/>
  <c r="AX104" i="7" s="1"/>
  <c r="AN145" i="7"/>
  <c r="AN144" i="7" s="1"/>
  <c r="P143" i="7"/>
  <c r="P142" i="7" s="1"/>
  <c r="AX149" i="7"/>
  <c r="AX148" i="7" s="1"/>
  <c r="BF179" i="7"/>
  <c r="BF178" i="7" s="1"/>
  <c r="AT191" i="7"/>
  <c r="AT190" i="7" s="1"/>
  <c r="AR133" i="7"/>
  <c r="AR132" i="7" s="1"/>
  <c r="R175" i="7"/>
  <c r="R174" i="7" s="1"/>
  <c r="R167" i="7"/>
  <c r="R166" i="7" s="1"/>
  <c r="AL145" i="7"/>
  <c r="AL144" i="7" s="1"/>
  <c r="AB159" i="7"/>
  <c r="AB158" i="7" s="1"/>
  <c r="AR155" i="7"/>
  <c r="AR154" i="7" s="1"/>
  <c r="AT111" i="7"/>
  <c r="AT110" i="7" s="1"/>
  <c r="R171" i="7"/>
  <c r="R170" i="7" s="1"/>
  <c r="BB145" i="7"/>
  <c r="BB144" i="7" s="1"/>
  <c r="P177" i="7"/>
  <c r="P176" i="7" s="1"/>
  <c r="Z203" i="7"/>
  <c r="Z202" i="7" s="1"/>
  <c r="AV111" i="7"/>
  <c r="AV110" i="7" s="1"/>
  <c r="X191" i="7"/>
  <c r="X190" i="7" s="1"/>
  <c r="R203" i="7"/>
  <c r="R202" i="7" s="1"/>
  <c r="AJ185" i="7"/>
  <c r="AJ184" i="7" s="1"/>
  <c r="AH201" i="7"/>
  <c r="AH200" i="7" s="1"/>
  <c r="BJ107" i="7"/>
  <c r="BJ106" i="7" s="1"/>
  <c r="AZ109" i="7"/>
  <c r="AZ108" i="7" s="1"/>
  <c r="AX181" i="7"/>
  <c r="AX180" i="7" s="1"/>
  <c r="AB149" i="7"/>
  <c r="AB148" i="7" s="1"/>
  <c r="AJ137" i="7"/>
  <c r="AJ136" i="7" s="1"/>
  <c r="AV155" i="7"/>
  <c r="AV154" i="7" s="1"/>
  <c r="AR169" i="7"/>
  <c r="AR168" i="7" s="1"/>
  <c r="AX133" i="7"/>
  <c r="AX132" i="7" s="1"/>
  <c r="AB169" i="7"/>
  <c r="AB168" i="7" s="1"/>
  <c r="AJ147" i="7"/>
  <c r="AJ146" i="7" s="1"/>
  <c r="Z187" i="7"/>
  <c r="Z186" i="7" s="1"/>
  <c r="AR167" i="7"/>
  <c r="AR166" i="7" s="1"/>
  <c r="BJ181" i="7"/>
  <c r="BJ180" i="7" s="1"/>
  <c r="AH173" i="7"/>
  <c r="AH172" i="7" s="1"/>
  <c r="P167" i="7"/>
  <c r="P166" i="7" s="1"/>
  <c r="AV145" i="7"/>
  <c r="AV144" i="7" s="1"/>
  <c r="AN191" i="7"/>
  <c r="AN190" i="7" s="1"/>
  <c r="N123" i="7"/>
  <c r="N122" i="7" s="1"/>
  <c r="BJ139" i="7"/>
  <c r="BJ138" i="7" s="1"/>
  <c r="BH163" i="7"/>
  <c r="BH162" i="7" s="1"/>
  <c r="AB137" i="7"/>
  <c r="AB136" i="7" s="1"/>
  <c r="AR131" i="7"/>
  <c r="AR130" i="7" s="1"/>
  <c r="AZ169" i="7"/>
  <c r="AZ168" i="7" s="1"/>
  <c r="AT129" i="7"/>
  <c r="AT128" i="7" s="1"/>
  <c r="AH109" i="7"/>
  <c r="AH108" i="7" s="1"/>
  <c r="V203" i="7"/>
  <c r="V202" i="7" s="1"/>
  <c r="BD143" i="7"/>
  <c r="BD142" i="7" s="1"/>
  <c r="AF199" i="7"/>
  <c r="AF198" i="7" s="1"/>
  <c r="BH139" i="7"/>
  <c r="BH138" i="7" s="1"/>
  <c r="AD129" i="7"/>
  <c r="AD128" i="7" s="1"/>
  <c r="AJ179" i="7"/>
  <c r="AJ178" i="7" s="1"/>
  <c r="Z191" i="7"/>
  <c r="Z190" i="7" s="1"/>
  <c r="AP193" i="7"/>
  <c r="AP192" i="7" s="1"/>
  <c r="AR93" i="7"/>
  <c r="AR92" i="7" s="1"/>
  <c r="Z121" i="7"/>
  <c r="Z120" i="7" s="1"/>
  <c r="N197" i="7"/>
  <c r="N196" i="7" s="1"/>
  <c r="AZ173" i="7"/>
  <c r="AZ172" i="7" s="1"/>
  <c r="AT145" i="7"/>
  <c r="AT144" i="7" s="1"/>
  <c r="AX145" i="7"/>
  <c r="AX144" i="7" s="1"/>
  <c r="AL155" i="7"/>
  <c r="AL154" i="7" s="1"/>
  <c r="N127" i="7"/>
  <c r="N126" i="7" s="1"/>
  <c r="BD133" i="7"/>
  <c r="BD132" i="7" s="1"/>
  <c r="R153" i="7"/>
  <c r="R152" i="7" s="1"/>
  <c r="X177" i="7"/>
  <c r="X176" i="7" s="1"/>
  <c r="AP121" i="7"/>
  <c r="AP120" i="7" s="1"/>
  <c r="BH59" i="7"/>
  <c r="BH58" i="7" s="1"/>
  <c r="AT21" i="7"/>
  <c r="AT20" i="7" s="1"/>
  <c r="X55" i="7"/>
  <c r="X54" i="7" s="1"/>
  <c r="P59" i="7"/>
  <c r="P58" i="7" s="1"/>
  <c r="AR45" i="7"/>
  <c r="AR44" i="7" s="1"/>
  <c r="AT185" i="7"/>
  <c r="AT184" i="7" s="1"/>
  <c r="AZ147" i="7"/>
  <c r="AZ146" i="7" s="1"/>
  <c r="AZ151" i="7"/>
  <c r="AZ150" i="7" s="1"/>
  <c r="BB153" i="7"/>
  <c r="BB152" i="7" s="1"/>
  <c r="AB191" i="7"/>
  <c r="AB190" i="7" s="1"/>
  <c r="AJ157" i="7"/>
  <c r="AJ156" i="7" s="1"/>
  <c r="AF193" i="7"/>
  <c r="AF192" i="7" s="1"/>
  <c r="V191" i="7"/>
  <c r="V190" i="7" s="1"/>
  <c r="AR189" i="7"/>
  <c r="AR188" i="7" s="1"/>
  <c r="AF195" i="7"/>
  <c r="AF194" i="7" s="1"/>
  <c r="AH105" i="7"/>
  <c r="AH104" i="7" s="1"/>
  <c r="AJ167" i="7"/>
  <c r="AJ166" i="7" s="1"/>
  <c r="AZ191" i="7"/>
  <c r="AZ190" i="7" s="1"/>
  <c r="P129" i="7"/>
  <c r="P128" i="7" s="1"/>
  <c r="T187" i="7"/>
  <c r="T186" i="7" s="1"/>
  <c r="AV189" i="7"/>
  <c r="AV188" i="7" s="1"/>
  <c r="AR187" i="7"/>
  <c r="AR186" i="7" s="1"/>
  <c r="T157" i="7"/>
  <c r="T156" i="7" s="1"/>
  <c r="AT151" i="7"/>
  <c r="AT150" i="7" s="1"/>
  <c r="AV143" i="7"/>
  <c r="AV142" i="7" s="1"/>
  <c r="AN137" i="7"/>
  <c r="AN136" i="7" s="1"/>
  <c r="N135" i="7"/>
  <c r="N134" i="7" s="1"/>
  <c r="BH159" i="7"/>
  <c r="BH158" i="7" s="1"/>
  <c r="T131" i="7"/>
  <c r="T130" i="7" s="1"/>
  <c r="V125" i="7"/>
  <c r="V124" i="7" s="1"/>
  <c r="P179" i="7"/>
  <c r="P178" i="7" s="1"/>
  <c r="X171" i="7"/>
  <c r="X170" i="7" s="1"/>
  <c r="AL153" i="7"/>
  <c r="AL152" i="7" s="1"/>
  <c r="AJ183" i="7"/>
  <c r="AJ182" i="7" s="1"/>
  <c r="AN99" i="7"/>
  <c r="AN98" i="7" s="1"/>
  <c r="AN193" i="7"/>
  <c r="AN192" i="7" s="1"/>
  <c r="AV109" i="7"/>
  <c r="AV108" i="7" s="1"/>
  <c r="AH183" i="7"/>
  <c r="AH182" i="7" s="1"/>
  <c r="AX183" i="7"/>
  <c r="AX182" i="7" s="1"/>
  <c r="V177" i="7"/>
  <c r="V176" i="7" s="1"/>
  <c r="AD161" i="7"/>
  <c r="AD160" i="7" s="1"/>
  <c r="V169" i="7"/>
  <c r="V168" i="7" s="1"/>
  <c r="X145" i="7"/>
  <c r="X144" i="7" s="1"/>
  <c r="AV139" i="7"/>
  <c r="AV138" i="7" s="1"/>
  <c r="BF147" i="7"/>
  <c r="BF146" i="7" s="1"/>
  <c r="BH131" i="7"/>
  <c r="BH130" i="7" s="1"/>
  <c r="AB167" i="7"/>
  <c r="AB166" i="7" s="1"/>
  <c r="AP129" i="7"/>
  <c r="AP128" i="7" s="1"/>
  <c r="AF125" i="7"/>
  <c r="AF124" i="7" s="1"/>
  <c r="AT117" i="7"/>
  <c r="AT116" i="7" s="1"/>
  <c r="AB189" i="7"/>
  <c r="AB188" i="7" s="1"/>
  <c r="AD201" i="7"/>
  <c r="AD200" i="7" s="1"/>
  <c r="T193" i="7"/>
  <c r="T192" i="7" s="1"/>
  <c r="AD189" i="7"/>
  <c r="AD188" i="7" s="1"/>
  <c r="AF113" i="7"/>
  <c r="AF112" i="7" s="1"/>
  <c r="AR193" i="7"/>
  <c r="AR192" i="7" s="1"/>
  <c r="AV133" i="7"/>
  <c r="AV132" i="7" s="1"/>
  <c r="AP157" i="7"/>
  <c r="AP156" i="7" s="1"/>
  <c r="BH155" i="7"/>
  <c r="BH154" i="7" s="1"/>
  <c r="AF141" i="7"/>
  <c r="AF140" i="7" s="1"/>
  <c r="AV135" i="7"/>
  <c r="AV134" i="7" s="1"/>
  <c r="BJ165" i="7"/>
  <c r="BJ164" i="7" s="1"/>
  <c r="BF165" i="7"/>
  <c r="BF164" i="7" s="1"/>
  <c r="T161" i="7"/>
  <c r="T160" i="7" s="1"/>
  <c r="AD157" i="7"/>
  <c r="AD156" i="7" s="1"/>
  <c r="Z163" i="7"/>
  <c r="Z162" i="7" s="1"/>
  <c r="AD133" i="7"/>
  <c r="AD132" i="7" s="1"/>
  <c r="BH153" i="7"/>
  <c r="BH152" i="7" s="1"/>
  <c r="T181" i="7"/>
  <c r="T180" i="7" s="1"/>
  <c r="AB101" i="7"/>
  <c r="AB100" i="7" s="1"/>
  <c r="AD203" i="7"/>
  <c r="AD202" i="7" s="1"/>
  <c r="BJ203" i="7"/>
  <c r="BJ202" i="7" s="1"/>
  <c r="AZ163" i="7"/>
  <c r="AZ162" i="7" s="1"/>
  <c r="AN147" i="7"/>
  <c r="AN146" i="7" s="1"/>
  <c r="P155" i="7"/>
  <c r="P154" i="7" s="1"/>
  <c r="BJ131" i="7"/>
  <c r="BJ130" i="7" s="1"/>
  <c r="BD175" i="7"/>
  <c r="BD174" i="7" s="1"/>
  <c r="BF121" i="7"/>
  <c r="BF120" i="7" s="1"/>
  <c r="BB159" i="7"/>
  <c r="BB158" i="7" s="1"/>
  <c r="BJ143" i="7"/>
  <c r="BJ142" i="7" s="1"/>
  <c r="BJ159" i="7"/>
  <c r="BJ158" i="7" s="1"/>
  <c r="AD205" i="7"/>
  <c r="AD204" i="7" s="1"/>
  <c r="R185" i="7"/>
  <c r="R184" i="7" s="1"/>
  <c r="AR165" i="7"/>
  <c r="AR164" i="7" s="1"/>
  <c r="AP139" i="7"/>
  <c r="AP138" i="7" s="1"/>
  <c r="T195" i="7"/>
  <c r="T194" i="7" s="1"/>
  <c r="BB131" i="7"/>
  <c r="BB130" i="7" s="1"/>
  <c r="AV199" i="7"/>
  <c r="AV198" i="7" s="1"/>
  <c r="BB175" i="7"/>
  <c r="BB174" i="7" s="1"/>
  <c r="AB119" i="7"/>
  <c r="AB118" i="7" s="1"/>
  <c r="AR177" i="7"/>
  <c r="AR176" i="7" s="1"/>
  <c r="BJ133" i="7"/>
  <c r="BJ132" i="7" s="1"/>
  <c r="P147" i="7"/>
  <c r="P146" i="7" s="1"/>
  <c r="BH145" i="7"/>
  <c r="BH144" i="7" s="1"/>
  <c r="AH197" i="7"/>
  <c r="AH196" i="7" s="1"/>
  <c r="BJ195" i="7"/>
  <c r="BJ194" i="7" s="1"/>
  <c r="R183" i="7"/>
  <c r="R182" i="7" s="1"/>
  <c r="AT119" i="7"/>
  <c r="AT118" i="7" s="1"/>
  <c r="N189" i="7"/>
  <c r="N188" i="7" s="1"/>
  <c r="AX165" i="7"/>
  <c r="AX164" i="7" s="1"/>
  <c r="AZ165" i="7"/>
  <c r="AZ164" i="7" s="1"/>
  <c r="V139" i="7"/>
  <c r="V138" i="7" s="1"/>
  <c r="BB193" i="7"/>
  <c r="BB192" i="7" s="1"/>
  <c r="X99" i="7"/>
  <c r="X98" i="7" s="1"/>
  <c r="BD197" i="7"/>
  <c r="BD196" i="7" s="1"/>
  <c r="BD185" i="7"/>
  <c r="BD184" i="7" s="1"/>
  <c r="P197" i="7"/>
  <c r="P196" i="7" s="1"/>
  <c r="Z201" i="7"/>
  <c r="Z200" i="7" s="1"/>
  <c r="AN159" i="7"/>
  <c r="AN158" i="7" s="1"/>
  <c r="AV175" i="7"/>
  <c r="AV174" i="7" s="1"/>
  <c r="AD17" i="7"/>
  <c r="AD16" i="7" s="1"/>
  <c r="AH67" i="7"/>
  <c r="AH66" i="7" s="1"/>
  <c r="AP191" i="7"/>
  <c r="AP190" i="7" s="1"/>
  <c r="N113" i="7"/>
  <c r="N112" i="7" s="1"/>
  <c r="AZ119" i="7"/>
  <c r="AZ118" i="7" s="1"/>
  <c r="AF135" i="7"/>
  <c r="AF134" i="7" s="1"/>
  <c r="AB151" i="7"/>
  <c r="AB150" i="7" s="1"/>
  <c r="P185" i="7"/>
  <c r="P184" i="7" s="1"/>
  <c r="AX173" i="7"/>
  <c r="AX172" i="7" s="1"/>
  <c r="Z139" i="7"/>
  <c r="Z138" i="7" s="1"/>
  <c r="R135" i="7"/>
  <c r="R134" i="7" s="1"/>
  <c r="AL187" i="7"/>
  <c r="AL186" i="7" s="1"/>
  <c r="AX109" i="7"/>
  <c r="AX108" i="7" s="1"/>
  <c r="BB127" i="7"/>
  <c r="BB126" i="7" s="1"/>
  <c r="BH175" i="7"/>
  <c r="BH174" i="7" s="1"/>
  <c r="BJ153" i="7"/>
  <c r="BJ152" i="7" s="1"/>
  <c r="BJ121" i="7"/>
  <c r="BJ120" i="7" s="1"/>
  <c r="N133" i="7"/>
  <c r="N132" i="7" s="1"/>
  <c r="BF163" i="7"/>
  <c r="BF162" i="7" s="1"/>
  <c r="AF159" i="7"/>
  <c r="AF158" i="7" s="1"/>
  <c r="BJ135" i="7"/>
  <c r="BJ134" i="7" s="1"/>
  <c r="AR139" i="7"/>
  <c r="AR138" i="7" s="1"/>
  <c r="Z157" i="7"/>
  <c r="Z156" i="7" s="1"/>
  <c r="BH189" i="7"/>
  <c r="BH188" i="7" s="1"/>
  <c r="BH117" i="7"/>
  <c r="BH116" i="7" s="1"/>
  <c r="AH185" i="7"/>
  <c r="AH184" i="7" s="1"/>
  <c r="N137" i="7"/>
  <c r="N136" i="7" s="1"/>
  <c r="BD141" i="7"/>
  <c r="BD140" i="7" s="1"/>
  <c r="AN175" i="7"/>
  <c r="AN174" i="7" s="1"/>
  <c r="V167" i="7"/>
  <c r="V166" i="7" s="1"/>
  <c r="AF173" i="7"/>
  <c r="AF172" i="7" s="1"/>
  <c r="T183" i="7"/>
  <c r="T182" i="7" s="1"/>
  <c r="P121" i="7"/>
  <c r="P120" i="7" s="1"/>
  <c r="AZ159" i="7"/>
  <c r="AZ158" i="7" s="1"/>
  <c r="BD107" i="7"/>
  <c r="BD106" i="7" s="1"/>
  <c r="BJ151" i="7"/>
  <c r="BJ150" i="7" s="1"/>
  <c r="AN205" i="7"/>
  <c r="AN204" i="7" s="1"/>
  <c r="AZ55" i="7"/>
  <c r="AZ54" i="7" s="1"/>
  <c r="AX111" i="7"/>
  <c r="AX110" i="7" s="1"/>
  <c r="BB205" i="7"/>
  <c r="BB204" i="7" s="1"/>
  <c r="AJ173" i="7"/>
  <c r="AJ172" i="7" s="1"/>
  <c r="AD181" i="7"/>
  <c r="AD180" i="7" s="1"/>
  <c r="AB127" i="7"/>
  <c r="AB126" i="7" s="1"/>
  <c r="N151" i="7"/>
  <c r="N150" i="7" s="1"/>
  <c r="BF177" i="7"/>
  <c r="BF176" i="7" s="1"/>
  <c r="AN109" i="7"/>
  <c r="AN108" i="7" s="1"/>
  <c r="P153" i="7"/>
  <c r="P152" i="7" s="1"/>
  <c r="BF205" i="7"/>
  <c r="BF204" i="7" s="1"/>
  <c r="AL129" i="7"/>
  <c r="AL128" i="7" s="1"/>
  <c r="BD203" i="7"/>
  <c r="BD202" i="7" s="1"/>
  <c r="BJ189" i="7"/>
  <c r="BJ188" i="7" s="1"/>
  <c r="X159" i="7"/>
  <c r="X158" i="7" s="1"/>
  <c r="AP23" i="7"/>
  <c r="AP22" i="7" s="1"/>
  <c r="AP21" i="7"/>
  <c r="AP20" i="7" s="1"/>
  <c r="AB145" i="7"/>
  <c r="AB144" i="7" s="1"/>
  <c r="AN121" i="7"/>
  <c r="AN120" i="7" s="1"/>
  <c r="AZ179" i="7"/>
  <c r="AZ178" i="7" s="1"/>
  <c r="R189" i="7"/>
  <c r="R188" i="7" s="1"/>
  <c r="AB125" i="7"/>
  <c r="AB124" i="7" s="1"/>
  <c r="BD163" i="7"/>
  <c r="BD162" i="7" s="1"/>
  <c r="AT165" i="7"/>
  <c r="AT164" i="7" s="1"/>
  <c r="AR173" i="7"/>
  <c r="AR172" i="7" s="1"/>
  <c r="N153" i="7"/>
  <c r="N152" i="7" s="1"/>
  <c r="AF169" i="7"/>
  <c r="AF168" i="7" s="1"/>
  <c r="BD103" i="7"/>
  <c r="BD102" i="7" s="1"/>
  <c r="AZ187" i="7"/>
  <c r="AZ186" i="7" s="1"/>
  <c r="AP113" i="7"/>
  <c r="AP112" i="7" s="1"/>
  <c r="AT177" i="7"/>
  <c r="AT176" i="7" s="1"/>
  <c r="T109" i="7"/>
  <c r="T108" i="7" s="1"/>
  <c r="BD201" i="7"/>
  <c r="BD200" i="7" s="1"/>
  <c r="AR161" i="7"/>
  <c r="AR160" i="7" s="1"/>
  <c r="AF161" i="7"/>
  <c r="AF160" i="7" s="1"/>
  <c r="N195" i="7"/>
  <c r="N194" i="7" s="1"/>
  <c r="BB169" i="7"/>
  <c r="BB168" i="7" s="1"/>
  <c r="BF199" i="7"/>
  <c r="BF198" i="7" s="1"/>
  <c r="AT199" i="7"/>
  <c r="AT198" i="7" s="1"/>
  <c r="AD119" i="7"/>
  <c r="AD118" i="7" s="1"/>
  <c r="BD189" i="7"/>
  <c r="BD188" i="7" s="1"/>
  <c r="AD175" i="7"/>
  <c r="AD174" i="7" s="1"/>
  <c r="AR153" i="7"/>
  <c r="AR152" i="7" s="1"/>
  <c r="AD199" i="7"/>
  <c r="AD198" i="7" s="1"/>
  <c r="BB157" i="7"/>
  <c r="BB156" i="7" s="1"/>
  <c r="AJ129" i="7"/>
  <c r="AJ128" i="7" s="1"/>
  <c r="AP149" i="7"/>
  <c r="AP148" i="7" s="1"/>
  <c r="AJ177" i="7"/>
  <c r="AJ176" i="7" s="1"/>
  <c r="X201" i="7"/>
  <c r="X200" i="7" s="1"/>
  <c r="BJ157" i="7"/>
  <c r="BJ156" i="7" s="1"/>
  <c r="AT127" i="7"/>
  <c r="AT126" i="7" s="1"/>
  <c r="P25" i="7"/>
  <c r="P24" i="7" s="1"/>
  <c r="AR87" i="7"/>
  <c r="AR86" i="7" s="1"/>
  <c r="AF17" i="7"/>
  <c r="AF16" i="7" s="1"/>
  <c r="AR17" i="7"/>
  <c r="AR16" i="7" s="1"/>
  <c r="AL29" i="7"/>
  <c r="AL28" i="7" s="1"/>
  <c r="BF9" i="7"/>
  <c r="BF8" i="7" s="1"/>
  <c r="T13" i="7"/>
  <c r="T12" i="7" s="1"/>
  <c r="AN23" i="7"/>
  <c r="AN22" i="7" s="1"/>
  <c r="AP33" i="7"/>
  <c r="AP32" i="7" s="1"/>
  <c r="AD69" i="7"/>
  <c r="AD68" i="7" s="1"/>
  <c r="AL39" i="7"/>
  <c r="AL38" i="7" s="1"/>
  <c r="AP29" i="7"/>
  <c r="AP28" i="7" s="1"/>
  <c r="AH13" i="7"/>
  <c r="AH12" i="7" s="1"/>
  <c r="T21" i="7"/>
  <c r="T20" i="7" s="1"/>
  <c r="P101" i="7"/>
  <c r="P100" i="7" s="1"/>
  <c r="AV15" i="7"/>
  <c r="AV14" i="7" s="1"/>
  <c r="N21" i="7"/>
  <c r="N20" i="7" s="1"/>
  <c r="BH49" i="7"/>
  <c r="BH48" i="7" s="1"/>
  <c r="AV41" i="7"/>
  <c r="AV40" i="7" s="1"/>
  <c r="BJ71" i="7"/>
  <c r="BJ70" i="7" s="1"/>
  <c r="AF67" i="7"/>
  <c r="AF66" i="7" s="1"/>
  <c r="AR25" i="7"/>
  <c r="AR24" i="7" s="1"/>
  <c r="AH97" i="7"/>
  <c r="AH96" i="7" s="1"/>
  <c r="P39" i="7"/>
  <c r="P38" i="7" s="1"/>
  <c r="Z47" i="7"/>
  <c r="Z46" i="7" s="1"/>
  <c r="P81" i="7"/>
  <c r="P80" i="7" s="1"/>
  <c r="N37" i="7"/>
  <c r="N36" i="7" s="1"/>
  <c r="AZ27" i="7"/>
  <c r="AZ26" i="7" s="1"/>
  <c r="N49" i="7"/>
  <c r="N48" i="7" s="1"/>
  <c r="V19" i="7"/>
  <c r="V18" i="7" s="1"/>
  <c r="V75" i="7"/>
  <c r="V74" i="7" s="1"/>
  <c r="AP15" i="7"/>
  <c r="AP14" i="7" s="1"/>
  <c r="BB53" i="7"/>
  <c r="BB52" i="7" s="1"/>
  <c r="BJ35" i="7"/>
  <c r="BJ34" i="7" s="1"/>
  <c r="AR73" i="7"/>
  <c r="AR72" i="7" s="1"/>
  <c r="AF39" i="7"/>
  <c r="AF38" i="7" s="1"/>
  <c r="BH29" i="7"/>
  <c r="BH28" i="7" s="1"/>
  <c r="BD9" i="7"/>
  <c r="BD8" i="7" s="1"/>
  <c r="AZ49" i="7"/>
  <c r="AZ48" i="7" s="1"/>
  <c r="AV27" i="7"/>
  <c r="AV26" i="7" s="1"/>
  <c r="V41" i="7"/>
  <c r="V40" i="7" s="1"/>
  <c r="X19" i="7"/>
  <c r="X18" i="7" s="1"/>
  <c r="R47" i="7"/>
  <c r="R46" i="7" s="1"/>
  <c r="T45" i="7"/>
  <c r="T44" i="7" s="1"/>
  <c r="BH55" i="7"/>
  <c r="BH54" i="7" s="1"/>
  <c r="Z17" i="7"/>
  <c r="Z16" i="7" s="1"/>
  <c r="AP9" i="7"/>
  <c r="AP8" i="7" s="1"/>
  <c r="AX81" i="7"/>
  <c r="AX80" i="7" s="1"/>
  <c r="V31" i="7"/>
  <c r="V30" i="7" s="1"/>
  <c r="AZ19" i="7"/>
  <c r="AZ18" i="7" s="1"/>
  <c r="BJ21" i="7"/>
  <c r="BJ20" i="7" s="1"/>
  <c r="T53" i="7"/>
  <c r="T52" i="7" s="1"/>
  <c r="Z63" i="7"/>
  <c r="Z62" i="7" s="1"/>
  <c r="X45" i="7"/>
  <c r="X44" i="7" s="1"/>
  <c r="N63" i="7"/>
  <c r="N62" i="7" s="1"/>
  <c r="AX59" i="7"/>
  <c r="AX58" i="7" s="1"/>
  <c r="T51" i="7"/>
  <c r="T50" i="7" s="1"/>
  <c r="N25" i="7"/>
  <c r="N24" i="7" s="1"/>
  <c r="BF37" i="7"/>
  <c r="BF36" i="7" s="1"/>
  <c r="P63" i="7"/>
  <c r="P62" i="7" s="1"/>
  <c r="R25" i="7"/>
  <c r="R24" i="7" s="1"/>
  <c r="R61" i="7"/>
  <c r="R60" i="7" s="1"/>
  <c r="N51" i="7"/>
  <c r="N50" i="7" s="1"/>
  <c r="AB31" i="7"/>
  <c r="AB30" i="7" s="1"/>
  <c r="X57" i="7"/>
  <c r="X56" i="7" s="1"/>
  <c r="AB45" i="7"/>
  <c r="AB44" i="7" s="1"/>
  <c r="R23" i="7"/>
  <c r="R22" i="7" s="1"/>
  <c r="AH9" i="7"/>
  <c r="AH8" i="7" s="1"/>
  <c r="X73" i="7"/>
  <c r="X72" i="7" s="1"/>
  <c r="P19" i="7"/>
  <c r="P18" i="7" s="1"/>
  <c r="Z31" i="7"/>
  <c r="Z30" i="7" s="1"/>
  <c r="AH39" i="7"/>
  <c r="AH38" i="7" s="1"/>
  <c r="AL9" i="7"/>
  <c r="AL8" i="7" s="1"/>
  <c r="AB19" i="7"/>
  <c r="AB18" i="7" s="1"/>
  <c r="AZ37" i="7"/>
  <c r="AZ36" i="7" s="1"/>
  <c r="AR27" i="7"/>
  <c r="AR26" i="7" s="1"/>
  <c r="X63" i="7"/>
  <c r="X62" i="7" s="1"/>
  <c r="AL23" i="7"/>
  <c r="AL22" i="7" s="1"/>
  <c r="BH21" i="7"/>
  <c r="BH20" i="7" s="1"/>
  <c r="BB65" i="7"/>
  <c r="BB64" i="7" s="1"/>
  <c r="N27" i="7"/>
  <c r="N26" i="7" s="1"/>
  <c r="Z15" i="7"/>
  <c r="Z14" i="7" s="1"/>
  <c r="BJ93" i="7"/>
  <c r="BJ92" i="7" s="1"/>
  <c r="AR113" i="7"/>
  <c r="AR112" i="7" s="1"/>
  <c r="AD43" i="7"/>
  <c r="AD42" i="7" s="1"/>
  <c r="BF43" i="7"/>
  <c r="BF42" i="7" s="1"/>
  <c r="AL45" i="7"/>
  <c r="AL44" i="7" s="1"/>
  <c r="AN35" i="7"/>
  <c r="AN34" i="7" s="1"/>
  <c r="AJ9" i="7"/>
  <c r="AJ8" i="7" s="1"/>
  <c r="Z55" i="7"/>
  <c r="Z54" i="7" s="1"/>
  <c r="AP95" i="7"/>
  <c r="AP94" i="7" s="1"/>
  <c r="N41" i="7"/>
  <c r="N40" i="7" s="1"/>
  <c r="AT13" i="7"/>
  <c r="AT12" i="7" s="1"/>
  <c r="AZ35" i="7"/>
  <c r="AZ34" i="7" s="1"/>
  <c r="AV11" i="7"/>
  <c r="AV10" i="7" s="1"/>
  <c r="BJ69" i="7"/>
  <c r="BJ68" i="7" s="1"/>
  <c r="AN47" i="7"/>
  <c r="AN46" i="7" s="1"/>
  <c r="AL27" i="7"/>
  <c r="AL26" i="7" s="1"/>
  <c r="P37" i="7"/>
  <c r="P36" i="7" s="1"/>
  <c r="AJ71" i="7"/>
  <c r="AJ70" i="7" s="1"/>
  <c r="AL67" i="7"/>
  <c r="AL66" i="7" s="1"/>
  <c r="N183" i="7"/>
  <c r="N182" i="7" s="1"/>
  <c r="AN199" i="7"/>
  <c r="AN198" i="7" s="1"/>
  <c r="BB155" i="7"/>
  <c r="BB154" i="7" s="1"/>
  <c r="BD121" i="7"/>
  <c r="BD120" i="7" s="1"/>
  <c r="AB177" i="7"/>
  <c r="AB176" i="7" s="1"/>
  <c r="BB143" i="7"/>
  <c r="BB142" i="7" s="1"/>
  <c r="AB131" i="7"/>
  <c r="AB130" i="7" s="1"/>
  <c r="AT125" i="7"/>
  <c r="AT124" i="7" s="1"/>
  <c r="BF127" i="7"/>
  <c r="BF126" i="7" s="1"/>
  <c r="BF145" i="7"/>
  <c r="BF144" i="7" s="1"/>
  <c r="AB123" i="7"/>
  <c r="AB122" i="7" s="1"/>
  <c r="AZ121" i="7"/>
  <c r="AZ120" i="7" s="1"/>
  <c r="N99" i="7"/>
  <c r="N98" i="7" s="1"/>
  <c r="AR107" i="7"/>
  <c r="AR106" i="7" s="1"/>
  <c r="BF125" i="7"/>
  <c r="BF124" i="7" s="1"/>
  <c r="BD119" i="7"/>
  <c r="BD118" i="7" s="1"/>
  <c r="R93" i="7"/>
  <c r="R92" i="7" s="1"/>
  <c r="AB95" i="7"/>
  <c r="AB94" i="7" s="1"/>
  <c r="AD93" i="7"/>
  <c r="AD92" i="7" s="1"/>
  <c r="BB77" i="7"/>
  <c r="BB76" i="7" s="1"/>
  <c r="Z179" i="7"/>
  <c r="Z178" i="7" s="1"/>
  <c r="BH197" i="7"/>
  <c r="BH196" i="7" s="1"/>
  <c r="AF139" i="7"/>
  <c r="AF138" i="7" s="1"/>
  <c r="BJ161" i="7"/>
  <c r="BJ160" i="7" s="1"/>
  <c r="X141" i="7"/>
  <c r="X140" i="7" s="1"/>
  <c r="X117" i="7"/>
  <c r="X116" i="7" s="1"/>
  <c r="AT131" i="7"/>
  <c r="AT130" i="7" s="1"/>
  <c r="Z167" i="7"/>
  <c r="Z166" i="7" s="1"/>
  <c r="AD113" i="7"/>
  <c r="AD112" i="7" s="1"/>
  <c r="AX175" i="7"/>
  <c r="AX174" i="7" s="1"/>
  <c r="AD165" i="7"/>
  <c r="AD164" i="7" s="1"/>
  <c r="AT149" i="7"/>
  <c r="AT148" i="7" s="1"/>
  <c r="AD73" i="7"/>
  <c r="AD72" i="7" s="1"/>
  <c r="BB97" i="7"/>
  <c r="BB96" i="7" s="1"/>
  <c r="AV105" i="7"/>
  <c r="AV104" i="7" s="1"/>
  <c r="AJ97" i="7"/>
  <c r="AJ96" i="7" s="1"/>
  <c r="AV127" i="7"/>
  <c r="AV126" i="7" s="1"/>
  <c r="AP89" i="7"/>
  <c r="AP88" i="7" s="1"/>
  <c r="AZ101" i="7"/>
  <c r="AZ100" i="7" s="1"/>
  <c r="AN141" i="7"/>
  <c r="AN140" i="7" s="1"/>
  <c r="BB147" i="7"/>
  <c r="BB146" i="7" s="1"/>
  <c r="AN111" i="7"/>
  <c r="AN110" i="7" s="1"/>
  <c r="P141" i="7"/>
  <c r="P140" i="7" s="1"/>
  <c r="AL177" i="7"/>
  <c r="AL176" i="7" s="1"/>
  <c r="AH115" i="7"/>
  <c r="AH114" i="7" s="1"/>
  <c r="N181" i="7"/>
  <c r="N180" i="7" s="1"/>
  <c r="N147" i="7"/>
  <c r="N146" i="7" s="1"/>
  <c r="P45" i="7"/>
  <c r="P44" i="7" s="1"/>
  <c r="AT71" i="7"/>
  <c r="AT70" i="7" s="1"/>
  <c r="AV43" i="7"/>
  <c r="AV42" i="7" s="1"/>
  <c r="AH27" i="7"/>
  <c r="AH26" i="7" s="1"/>
  <c r="BH33" i="7"/>
  <c r="BH32" i="7" s="1"/>
  <c r="BH11" i="7"/>
  <c r="BH10" i="7" s="1"/>
  <c r="AP11" i="7"/>
  <c r="AP10" i="7" s="1"/>
  <c r="AZ45" i="7"/>
  <c r="AZ44" i="7" s="1"/>
  <c r="BJ65" i="7"/>
  <c r="BJ64" i="7" s="1"/>
  <c r="AF31" i="7"/>
  <c r="AF30" i="7" s="1"/>
  <c r="BD13" i="7"/>
  <c r="BD12" i="7" s="1"/>
  <c r="BJ163" i="7"/>
  <c r="BJ162" i="7" s="1"/>
  <c r="Z9" i="7"/>
  <c r="Z8" i="7" s="1"/>
  <c r="Z13" i="7"/>
  <c r="Z12" i="7" s="1"/>
  <c r="AJ27" i="7"/>
  <c r="AJ26" i="7" s="1"/>
  <c r="BB23" i="7"/>
  <c r="BB22" i="7" s="1"/>
  <c r="V87" i="7"/>
  <c r="V86" i="7" s="1"/>
  <c r="AN11" i="7"/>
  <c r="AN10" i="7" s="1"/>
  <c r="T57" i="7"/>
  <c r="T56" i="7" s="1"/>
  <c r="P15" i="7"/>
  <c r="P14" i="7" s="1"/>
  <c r="N45" i="7"/>
  <c r="N44" i="7" s="1"/>
  <c r="T111" i="7"/>
  <c r="T110" i="7" s="1"/>
  <c r="BD69" i="7"/>
  <c r="BD68" i="7" s="1"/>
  <c r="AF83" i="7"/>
  <c r="AF82" i="7" s="1"/>
  <c r="AJ121" i="7"/>
  <c r="AJ120" i="7" s="1"/>
  <c r="V55" i="7"/>
  <c r="V54" i="7" s="1"/>
  <c r="V17" i="7"/>
  <c r="V16" i="7" s="1"/>
  <c r="V37" i="7"/>
  <c r="V36" i="7" s="1"/>
  <c r="BB37" i="7"/>
  <c r="BB36" i="7" s="1"/>
  <c r="T11" i="7"/>
  <c r="T10" i="7" s="1"/>
  <c r="BJ11" i="7"/>
  <c r="BJ10" i="7" s="1"/>
  <c r="N193" i="7"/>
  <c r="N192" i="7" s="1"/>
  <c r="P11" i="7"/>
  <c r="P10" i="7" s="1"/>
  <c r="AT25" i="7"/>
  <c r="AT24" i="7" s="1"/>
  <c r="Z43" i="7"/>
  <c r="Z42" i="7" s="1"/>
  <c r="BB9" i="7"/>
  <c r="BB8" i="7" s="1"/>
  <c r="AL57" i="7"/>
  <c r="AL56" i="7" s="1"/>
  <c r="BD51" i="7"/>
  <c r="BD50" i="7" s="1"/>
  <c r="BJ45" i="7"/>
  <c r="BJ44" i="7" s="1"/>
  <c r="AT19" i="7"/>
  <c r="AT18" i="7" s="1"/>
  <c r="T37" i="7"/>
  <c r="T36" i="7" s="1"/>
  <c r="BJ37" i="7"/>
  <c r="BJ36" i="7" s="1"/>
  <c r="AB13" i="7"/>
  <c r="AB12" i="7" s="1"/>
  <c r="AZ73" i="7"/>
  <c r="AZ72" i="7" s="1"/>
  <c r="AH29" i="7"/>
  <c r="AH28" i="7" s="1"/>
  <c r="AX71" i="7"/>
  <c r="AX70" i="7" s="1"/>
  <c r="AN71" i="7"/>
  <c r="AN70" i="7" s="1"/>
  <c r="BF93" i="7"/>
  <c r="BF92" i="7" s="1"/>
  <c r="AL85" i="7"/>
  <c r="AL84" i="7" s="1"/>
  <c r="V69" i="7"/>
  <c r="V68" i="7" s="1"/>
  <c r="AP35" i="7"/>
  <c r="AP34" i="7" s="1"/>
  <c r="AZ25" i="7"/>
  <c r="AZ24" i="7" s="1"/>
  <c r="X25" i="7"/>
  <c r="X24" i="7" s="1"/>
  <c r="AF9" i="7"/>
  <c r="AF8" i="7" s="1"/>
  <c r="BF203" i="7"/>
  <c r="BF202" i="7" s="1"/>
  <c r="V61" i="7"/>
  <c r="V60" i="7" s="1"/>
  <c r="AF47" i="7"/>
  <c r="AF46" i="7" s="1"/>
  <c r="AF93" i="7"/>
  <c r="AF92" i="7" s="1"/>
  <c r="AZ53" i="7"/>
  <c r="AZ52" i="7" s="1"/>
  <c r="BJ27" i="7"/>
  <c r="BJ26" i="7" s="1"/>
  <c r="AZ29" i="7"/>
  <c r="AZ28" i="7" s="1"/>
  <c r="T79" i="7"/>
  <c r="T78" i="7" s="1"/>
  <c r="BH37" i="7"/>
  <c r="BH36" i="7" s="1"/>
  <c r="AR15" i="7"/>
  <c r="AR14" i="7" s="1"/>
  <c r="AR23" i="7"/>
  <c r="AR22" i="7" s="1"/>
  <c r="AJ59" i="7"/>
  <c r="AJ58" i="7" s="1"/>
  <c r="BJ53" i="7"/>
  <c r="BJ52" i="7" s="1"/>
  <c r="AJ49" i="7"/>
  <c r="AJ48" i="7" s="1"/>
  <c r="AB41" i="7"/>
  <c r="AB40" i="7" s="1"/>
  <c r="BD35" i="7"/>
  <c r="BD34" i="7" s="1"/>
  <c r="AD121" i="7"/>
  <c r="AD120" i="7" s="1"/>
  <c r="X49" i="7"/>
  <c r="X48" i="7" s="1"/>
  <c r="AB39" i="7"/>
  <c r="AB38" i="7" s="1"/>
  <c r="BB21" i="7"/>
  <c r="BB20" i="7" s="1"/>
  <c r="BJ13" i="7"/>
  <c r="BJ12" i="7" s="1"/>
  <c r="AH61" i="7"/>
  <c r="AH60" i="7" s="1"/>
  <c r="AP45" i="7"/>
  <c r="AP44" i="7" s="1"/>
  <c r="AT33" i="7"/>
  <c r="AT32" i="7" s="1"/>
  <c r="AZ9" i="7"/>
  <c r="AZ8" i="7" s="1"/>
  <c r="N15" i="7"/>
  <c r="N14" i="7" s="1"/>
  <c r="N23" i="7"/>
  <c r="N22" i="7" s="1"/>
  <c r="BJ47" i="7"/>
  <c r="BJ46" i="7" s="1"/>
  <c r="N47" i="7"/>
  <c r="N46" i="7" s="1"/>
  <c r="AL15" i="7"/>
  <c r="AL14" i="7" s="1"/>
  <c r="AR41" i="7"/>
  <c r="AR40" i="7" s="1"/>
  <c r="AT85" i="7"/>
  <c r="AT84" i="7" s="1"/>
  <c r="AN51" i="7"/>
  <c r="AN50" i="7" s="1"/>
  <c r="AV49" i="7"/>
  <c r="AV48" i="7" s="1"/>
  <c r="P55" i="7"/>
  <c r="P54" i="7" s="1"/>
  <c r="AL63" i="7"/>
  <c r="AL62" i="7" s="1"/>
  <c r="AX55" i="7"/>
  <c r="AX54" i="7" s="1"/>
  <c r="BH53" i="7"/>
  <c r="BH52" i="7" s="1"/>
  <c r="BD41" i="7"/>
  <c r="BD40" i="7" s="1"/>
  <c r="AB37" i="7"/>
  <c r="AB36" i="7" s="1"/>
  <c r="AZ15" i="7"/>
  <c r="AZ14" i="7" s="1"/>
  <c r="AR69" i="7"/>
  <c r="AR68" i="7" s="1"/>
  <c r="AB33" i="7"/>
  <c r="AB32" i="7" s="1"/>
  <c r="AP155" i="7"/>
  <c r="AP154" i="7" s="1"/>
  <c r="BB49" i="7"/>
  <c r="BB48" i="7" s="1"/>
  <c r="AV13" i="7"/>
  <c r="AV12" i="7" s="1"/>
  <c r="Z23" i="7"/>
  <c r="Z22" i="7" s="1"/>
  <c r="AD33" i="7"/>
  <c r="AD32" i="7" s="1"/>
  <c r="AX17" i="7"/>
  <c r="AX16" i="7" s="1"/>
  <c r="X13" i="7"/>
  <c r="X12" i="7" s="1"/>
  <c r="AV19" i="7"/>
  <c r="AV18" i="7" s="1"/>
  <c r="R31" i="7"/>
  <c r="R30" i="7" s="1"/>
  <c r="Z11" i="7"/>
  <c r="Z10" i="7" s="1"/>
  <c r="AP39" i="7"/>
  <c r="AP38" i="7" s="1"/>
  <c r="BJ19" i="7"/>
  <c r="BJ18" i="7" s="1"/>
  <c r="AH23" i="7"/>
  <c r="AH22" i="7" s="1"/>
  <c r="R51" i="7"/>
  <c r="R50" i="7" s="1"/>
  <c r="BB103" i="7"/>
  <c r="BB102" i="7" s="1"/>
  <c r="X21" i="7"/>
  <c r="X20" i="7" s="1"/>
  <c r="AH79" i="7"/>
  <c r="AH78" i="7" s="1"/>
  <c r="BD25" i="7"/>
  <c r="BD24" i="7" s="1"/>
  <c r="AV33" i="7"/>
  <c r="AV32" i="7" s="1"/>
  <c r="T33" i="7"/>
  <c r="T32" i="7" s="1"/>
  <c r="AN19" i="7"/>
  <c r="AN18" i="7" s="1"/>
  <c r="AR31" i="7"/>
  <c r="AR30" i="7" s="1"/>
  <c r="AH15" i="7"/>
  <c r="AH14" i="7" s="1"/>
  <c r="N73" i="7"/>
  <c r="N72" i="7" s="1"/>
  <c r="R59" i="7"/>
  <c r="R58" i="7" s="1"/>
  <c r="AN53" i="7"/>
  <c r="AN52" i="7" s="1"/>
  <c r="BD85" i="7"/>
  <c r="BD84" i="7" s="1"/>
  <c r="BD21" i="7"/>
  <c r="BD20" i="7" s="1"/>
  <c r="AB25" i="7"/>
  <c r="AB24" i="7" s="1"/>
  <c r="V21" i="7"/>
  <c r="V20" i="7" s="1"/>
  <c r="AJ23" i="7"/>
  <c r="AJ22" i="7" s="1"/>
  <c r="AN59" i="7"/>
  <c r="AN58" i="7" s="1"/>
  <c r="AV21" i="7"/>
  <c r="AV20" i="7" s="1"/>
  <c r="AZ51" i="7"/>
  <c r="AZ50" i="7" s="1"/>
  <c r="T23" i="7"/>
  <c r="T22" i="7" s="1"/>
  <c r="AZ57" i="7"/>
  <c r="AZ56" i="7" s="1"/>
  <c r="AF35" i="7"/>
  <c r="AF34" i="7" s="1"/>
  <c r="AB29" i="7"/>
  <c r="AB28" i="7" s="1"/>
  <c r="AT29" i="7"/>
  <c r="AT28" i="7" s="1"/>
  <c r="BJ73" i="7"/>
  <c r="BJ72" i="7" s="1"/>
  <c r="AZ21" i="7"/>
  <c r="AZ20" i="7" s="1"/>
  <c r="AX37" i="7"/>
  <c r="AX36" i="7" s="1"/>
  <c r="BB67" i="7"/>
  <c r="BB66" i="7" s="1"/>
  <c r="N57" i="7"/>
  <c r="N56" i="7" s="1"/>
  <c r="AP19" i="7"/>
  <c r="AP18" i="7" s="1"/>
  <c r="T83" i="7"/>
  <c r="T82" i="7" s="1"/>
  <c r="AZ33" i="7"/>
  <c r="AZ32" i="7" s="1"/>
  <c r="AF41" i="7"/>
  <c r="AF40" i="7" s="1"/>
  <c r="R17" i="7"/>
  <c r="R16" i="7" s="1"/>
  <c r="AB55" i="7"/>
  <c r="AB54" i="7" s="1"/>
  <c r="AN15" i="7"/>
  <c r="AN14" i="7" s="1"/>
  <c r="AZ11" i="7"/>
  <c r="AZ10" i="7" s="1"/>
  <c r="X17" i="7"/>
  <c r="X16" i="7" s="1"/>
  <c r="Z59" i="7"/>
  <c r="Z58" i="7" s="1"/>
  <c r="N29" i="7"/>
  <c r="N28" i="7" s="1"/>
  <c r="BD11" i="7"/>
  <c r="BD10" i="7" s="1"/>
  <c r="BF69" i="7"/>
  <c r="BF68" i="7" s="1"/>
  <c r="T15" i="7"/>
  <c r="T14" i="7" s="1"/>
  <c r="AR51" i="7"/>
  <c r="AR50" i="7" s="1"/>
  <c r="AZ107" i="7"/>
  <c r="AZ106" i="7" s="1"/>
  <c r="AH53" i="7"/>
  <c r="AH52" i="7" s="1"/>
  <c r="AL41" i="7"/>
  <c r="AL40" i="7" s="1"/>
  <c r="AX11" i="7"/>
  <c r="AX10" i="7" s="1"/>
  <c r="BH39" i="7"/>
  <c r="BH38" i="7" s="1"/>
  <c r="BJ75" i="7"/>
  <c r="BJ74" i="7" s="1"/>
  <c r="AT53" i="7"/>
  <c r="AT52" i="7" s="1"/>
  <c r="AH17" i="7"/>
  <c r="AH16" i="7" s="1"/>
  <c r="AF21" i="7"/>
  <c r="AF20" i="7" s="1"/>
  <c r="AX35" i="7"/>
  <c r="AX34" i="7" s="1"/>
  <c r="BH61" i="7"/>
  <c r="BH60" i="7" s="1"/>
  <c r="P109" i="7"/>
  <c r="P108" i="7" s="1"/>
  <c r="P33" i="7"/>
  <c r="P32" i="7" s="1"/>
  <c r="V65" i="7"/>
  <c r="V64" i="7" s="1"/>
  <c r="AL11" i="7"/>
  <c r="AL10" i="7" s="1"/>
  <c r="AX51" i="7"/>
  <c r="AX50" i="7" s="1"/>
  <c r="AT31" i="7"/>
  <c r="AT30" i="7" s="1"/>
  <c r="V29" i="7"/>
  <c r="V28" i="7" s="1"/>
  <c r="AT133" i="7"/>
  <c r="AT132" i="7" s="1"/>
  <c r="N71" i="7"/>
  <c r="N70" i="7" s="1"/>
  <c r="Z71" i="7"/>
  <c r="Z70" i="7" s="1"/>
  <c r="AP41" i="7"/>
  <c r="AP40" i="7" s="1"/>
  <c r="AF55" i="7"/>
  <c r="AF54" i="7" s="1"/>
  <c r="BF11" i="7"/>
  <c r="BF10" i="7" s="1"/>
  <c r="AR9" i="7"/>
  <c r="AR8" i="7" s="1"/>
  <c r="AL65" i="7"/>
  <c r="AL64" i="7" s="1"/>
  <c r="AD11" i="7"/>
  <c r="AD10" i="7" s="1"/>
  <c r="AB35" i="7"/>
  <c r="AB34" i="7" s="1"/>
  <c r="T25" i="7"/>
  <c r="T24" i="7" s="1"/>
  <c r="AP53" i="7"/>
  <c r="AP52" i="7" s="1"/>
  <c r="AP51" i="7"/>
  <c r="AP50" i="7" s="1"/>
  <c r="T29" i="7"/>
  <c r="T28" i="7" s="1"/>
  <c r="AN75" i="7"/>
  <c r="AN74" i="7" s="1"/>
  <c r="AC11" i="4"/>
  <c r="Z12" i="4"/>
  <c r="AB12" i="4"/>
  <c r="AB13" i="4" l="1"/>
  <c r="Z14" i="4"/>
  <c r="G25" i="7"/>
  <c r="D13" i="7"/>
  <c r="E14" i="7"/>
  <c r="E24" i="7"/>
  <c r="I13" i="7"/>
  <c r="E25" i="7"/>
  <c r="D25" i="7"/>
  <c r="G13" i="7"/>
  <c r="I12" i="7"/>
  <c r="I24" i="7"/>
  <c r="E10" i="7"/>
  <c r="D24" i="7"/>
  <c r="I25" i="7"/>
  <c r="I10" i="7"/>
  <c r="G24" i="7"/>
  <c r="F25" i="7"/>
  <c r="D11" i="7"/>
  <c r="F10" i="7"/>
  <c r="F13" i="7"/>
  <c r="D12" i="7"/>
  <c r="G11" i="7"/>
  <c r="D14" i="7"/>
  <c r="E12" i="7"/>
  <c r="I11" i="7"/>
  <c r="I14" i="7"/>
  <c r="E13" i="7"/>
  <c r="G10" i="7"/>
  <c r="G12" i="7"/>
  <c r="E11" i="7"/>
  <c r="G14" i="7"/>
  <c r="F12" i="7"/>
  <c r="F14" i="7"/>
  <c r="F24" i="7"/>
  <c r="D10" i="7"/>
  <c r="F11" i="7"/>
  <c r="BB16" i="4"/>
  <c r="AC12" i="4"/>
  <c r="Z13" i="4"/>
  <c r="AC13" i="4" l="1"/>
  <c r="Z16" i="4"/>
  <c r="A16" i="4"/>
  <c r="A19" i="4"/>
  <c r="A26" i="4"/>
  <c r="AB14" i="4"/>
  <c r="AC14" i="4" s="1"/>
  <c r="G17" i="5"/>
  <c r="AB16" i="4" l="1"/>
  <c r="AC16" i="4" s="1"/>
  <c r="BA8" i="4" l="1"/>
  <c r="BB8" i="4" s="1"/>
  <c r="A8" i="4"/>
  <c r="H17" i="5"/>
  <c r="I17" i="5" s="1"/>
  <c r="B19" i="4" l="1"/>
  <c r="C19" i="4" s="1"/>
  <c r="B8" i="4"/>
  <c r="C8" i="4" s="1"/>
  <c r="B26" i="4"/>
  <c r="C26" i="4" s="1"/>
  <c r="F19" i="5"/>
  <c r="F18" i="5"/>
  <c r="F16" i="5"/>
  <c r="F17" i="5"/>
  <c r="R45" i="5" l="1"/>
  <c r="R44" i="5" s="1"/>
  <c r="AN155" i="5"/>
  <c r="AN154" i="5" s="1"/>
  <c r="V47" i="5"/>
  <c r="V46" i="5" s="1"/>
  <c r="V85" i="5"/>
  <c r="V84" i="5" s="1"/>
  <c r="AV191" i="5"/>
  <c r="AV190" i="5" s="1"/>
  <c r="BB63" i="5"/>
  <c r="BB62" i="5" s="1"/>
  <c r="AZ19" i="5"/>
  <c r="AZ17" i="5" s="1"/>
  <c r="T69" i="5"/>
  <c r="T68" i="5" s="1"/>
  <c r="AN73" i="5"/>
  <c r="AN72" i="5" s="1"/>
  <c r="AV193" i="5"/>
  <c r="AV192" i="5" s="1"/>
  <c r="AN65" i="5"/>
  <c r="AN64" i="5" s="1"/>
  <c r="AL179" i="5"/>
  <c r="AL178" i="5" s="1"/>
  <c r="BB55" i="5"/>
  <c r="BB54" i="5" s="1"/>
  <c r="BD33" i="5"/>
  <c r="BD32" i="5" s="1"/>
  <c r="AB31" i="5"/>
  <c r="AB30" i="5" s="1"/>
  <c r="BJ16" i="5"/>
  <c r="BJ14" i="5" s="1"/>
  <c r="Z147" i="5"/>
  <c r="Z146" i="5" s="1"/>
  <c r="BB145" i="5"/>
  <c r="BB144" i="5" s="1"/>
  <c r="N163" i="5"/>
  <c r="N162" i="5" s="1"/>
  <c r="BJ103" i="5"/>
  <c r="BJ102" i="5" s="1"/>
  <c r="BB89" i="5"/>
  <c r="BB88" i="5" s="1"/>
  <c r="BD97" i="5"/>
  <c r="BD96" i="5" s="1"/>
  <c r="AN89" i="5"/>
  <c r="AN88" i="5" s="1"/>
  <c r="T75" i="5"/>
  <c r="T74" i="5" s="1"/>
  <c r="AL11" i="5"/>
  <c r="AL10" i="5" s="1"/>
  <c r="AB43" i="5"/>
  <c r="AB42" i="5" s="1"/>
  <c r="AT97" i="5"/>
  <c r="AT96" i="5" s="1"/>
  <c r="AN13" i="5"/>
  <c r="AN12" i="5" s="1"/>
  <c r="AL43" i="5"/>
  <c r="AL42" i="5" s="1"/>
  <c r="AD159" i="5"/>
  <c r="AD158" i="5" s="1"/>
  <c r="BD109" i="5"/>
  <c r="BD108" i="5" s="1"/>
  <c r="AP185" i="5"/>
  <c r="AP184" i="5" s="1"/>
  <c r="Z153" i="5"/>
  <c r="Z152" i="5" s="1"/>
  <c r="R145" i="5"/>
  <c r="R144" i="5" s="1"/>
  <c r="AX185" i="5"/>
  <c r="AX184" i="5" s="1"/>
  <c r="AH153" i="5"/>
  <c r="AH152" i="5" s="1"/>
  <c r="AH105" i="5"/>
  <c r="AH104" i="5" s="1"/>
  <c r="T137" i="5"/>
  <c r="T136" i="5" s="1"/>
  <c r="AZ167" i="5"/>
  <c r="AZ166" i="5" s="1"/>
  <c r="AZ153" i="5"/>
  <c r="AZ152" i="5" s="1"/>
  <c r="AH157" i="5"/>
  <c r="AH156" i="5" s="1"/>
  <c r="Z179" i="5"/>
  <c r="Z178" i="5" s="1"/>
  <c r="BJ189" i="5"/>
  <c r="BJ188" i="5" s="1"/>
  <c r="N183" i="5"/>
  <c r="N182" i="5" s="1"/>
  <c r="AH113" i="5"/>
  <c r="AH112" i="5" s="1"/>
  <c r="BF159" i="5"/>
  <c r="BF158" i="5" s="1"/>
  <c r="AB185" i="5"/>
  <c r="AB184" i="5" s="1"/>
  <c r="BB177" i="5"/>
  <c r="BB176" i="5" s="1"/>
  <c r="AH133" i="5"/>
  <c r="AH132" i="5" s="1"/>
  <c r="BB193" i="5"/>
  <c r="BB192" i="5" s="1"/>
  <c r="P157" i="5"/>
  <c r="P156" i="5" s="1"/>
  <c r="AN151" i="5"/>
  <c r="AN150" i="5" s="1"/>
  <c r="X77" i="5"/>
  <c r="X76" i="5" s="1"/>
  <c r="Z207" i="5"/>
  <c r="Z206" i="5" s="1"/>
  <c r="BJ199" i="5"/>
  <c r="BJ198" i="5" s="1"/>
  <c r="AB177" i="5"/>
  <c r="AB176" i="5" s="1"/>
  <c r="AJ151" i="5"/>
  <c r="AJ150" i="5" s="1"/>
  <c r="AP157" i="5"/>
  <c r="AP156" i="5" s="1"/>
  <c r="AJ47" i="5"/>
  <c r="AJ46" i="5" s="1"/>
  <c r="AT175" i="5"/>
  <c r="AT174" i="5" s="1"/>
  <c r="BF99" i="5"/>
  <c r="BF98" i="5" s="1"/>
  <c r="P107" i="5"/>
  <c r="P106" i="5" s="1"/>
  <c r="AB95" i="5"/>
  <c r="AB94" i="5" s="1"/>
  <c r="AP183" i="5"/>
  <c r="AP182" i="5" s="1"/>
  <c r="T207" i="5"/>
  <c r="T206" i="5" s="1"/>
  <c r="AH103" i="5"/>
  <c r="AH102" i="5" s="1"/>
  <c r="N207" i="5"/>
  <c r="N206" i="5" s="1"/>
  <c r="AT155" i="5"/>
  <c r="AT154" i="5" s="1"/>
  <c r="BB163" i="5"/>
  <c r="BB162" i="5" s="1"/>
  <c r="AZ111" i="5"/>
  <c r="AZ110" i="5" s="1"/>
  <c r="BH123" i="5"/>
  <c r="BH122" i="5" s="1"/>
  <c r="BH49" i="5"/>
  <c r="BH48" i="5" s="1"/>
  <c r="AR161" i="5"/>
  <c r="AR160" i="5" s="1"/>
  <c r="AH97" i="5"/>
  <c r="AH96" i="5" s="1"/>
  <c r="AL79" i="5"/>
  <c r="AL78" i="5" s="1"/>
  <c r="AR89" i="5"/>
  <c r="AR88" i="5" s="1"/>
  <c r="BJ183" i="5"/>
  <c r="BJ182" i="5" s="1"/>
  <c r="BJ195" i="5"/>
  <c r="BJ194" i="5" s="1"/>
  <c r="BJ19" i="5"/>
  <c r="BJ17" i="5" s="1"/>
  <c r="R73" i="5"/>
  <c r="R72" i="5" s="1"/>
  <c r="X93" i="5"/>
  <c r="X92" i="5" s="1"/>
  <c r="Z45" i="5"/>
  <c r="Z44" i="5" s="1"/>
  <c r="V111" i="5"/>
  <c r="V110" i="5" s="1"/>
  <c r="T135" i="5"/>
  <c r="T134" i="5" s="1"/>
  <c r="Z41" i="5"/>
  <c r="Z40" i="5" s="1"/>
  <c r="AB13" i="5"/>
  <c r="AB12" i="5" s="1"/>
  <c r="X69" i="5"/>
  <c r="X68" i="5" s="1"/>
  <c r="AJ137" i="5"/>
  <c r="AJ136" i="5" s="1"/>
  <c r="N41" i="5"/>
  <c r="N40" i="5" s="1"/>
  <c r="AN129" i="5"/>
  <c r="AN128" i="5" s="1"/>
  <c r="AN79" i="5"/>
  <c r="AN78" i="5" s="1"/>
  <c r="AZ21" i="5"/>
  <c r="AZ20" i="5" s="1"/>
  <c r="AV45" i="5"/>
  <c r="AV44" i="5" s="1"/>
  <c r="T63" i="5"/>
  <c r="T62" i="5" s="1"/>
  <c r="AL85" i="5"/>
  <c r="AL84" i="5" s="1"/>
  <c r="P39" i="5"/>
  <c r="P38" i="5" s="1"/>
  <c r="X33" i="5"/>
  <c r="X32" i="5" s="1"/>
  <c r="X16" i="5"/>
  <c r="X14" i="5" s="1"/>
  <c r="N23" i="5"/>
  <c r="N22" i="5" s="1"/>
  <c r="Z29" i="5"/>
  <c r="Z28" i="5" s="1"/>
  <c r="AB19" i="5"/>
  <c r="AB17" i="5" s="1"/>
  <c r="Z87" i="5"/>
  <c r="Z86" i="5" s="1"/>
  <c r="AT61" i="5"/>
  <c r="AT60" i="5" s="1"/>
  <c r="BH39" i="5"/>
  <c r="BH38" i="5" s="1"/>
  <c r="BJ23" i="5"/>
  <c r="BJ22" i="5" s="1"/>
  <c r="AL75" i="5"/>
  <c r="AL74" i="5" s="1"/>
  <c r="V59" i="5"/>
  <c r="V58" i="5" s="1"/>
  <c r="V93" i="5"/>
  <c r="V92" i="5" s="1"/>
  <c r="BB49" i="5"/>
  <c r="BB48" i="5" s="1"/>
  <c r="AX111" i="5"/>
  <c r="AX110" i="5" s="1"/>
  <c r="AT205" i="5"/>
  <c r="AT204" i="5" s="1"/>
  <c r="AX119" i="5"/>
  <c r="AX118" i="5" s="1"/>
  <c r="AH135" i="5"/>
  <c r="AH134" i="5" s="1"/>
  <c r="AH53" i="5"/>
  <c r="AH52" i="5" s="1"/>
  <c r="AV147" i="5"/>
  <c r="AV146" i="5" s="1"/>
  <c r="AD203" i="5"/>
  <c r="AD202" i="5" s="1"/>
  <c r="BD119" i="5"/>
  <c r="BD118" i="5" s="1"/>
  <c r="Z175" i="5"/>
  <c r="Z174" i="5" s="1"/>
  <c r="AP203" i="5"/>
  <c r="AP202" i="5" s="1"/>
  <c r="AB167" i="5"/>
  <c r="AB166" i="5" s="1"/>
  <c r="T191" i="5"/>
  <c r="T190" i="5" s="1"/>
  <c r="X129" i="5"/>
  <c r="X128" i="5" s="1"/>
  <c r="AD161" i="5"/>
  <c r="AD160" i="5" s="1"/>
  <c r="AB149" i="5"/>
  <c r="AB148" i="5" s="1"/>
  <c r="AJ167" i="5"/>
  <c r="AJ166" i="5" s="1"/>
  <c r="P91" i="5"/>
  <c r="P90" i="5" s="1"/>
  <c r="AT207" i="5"/>
  <c r="AT206" i="5" s="1"/>
  <c r="AN153" i="5"/>
  <c r="AN152" i="5" s="1"/>
  <c r="AH119" i="5"/>
  <c r="AH118" i="5" s="1"/>
  <c r="AD175" i="5"/>
  <c r="AD174" i="5" s="1"/>
  <c r="AH33" i="5"/>
  <c r="AH32" i="5" s="1"/>
  <c r="BF199" i="5"/>
  <c r="BF198" i="5" s="1"/>
  <c r="BB129" i="5"/>
  <c r="BB128" i="5" s="1"/>
  <c r="AH175" i="5"/>
  <c r="AH174" i="5" s="1"/>
  <c r="V187" i="5"/>
  <c r="V186" i="5" s="1"/>
  <c r="P169" i="5"/>
  <c r="P168" i="5" s="1"/>
  <c r="AH55" i="5"/>
  <c r="AH54" i="5" s="1"/>
  <c r="AP153" i="5"/>
  <c r="AP152" i="5" s="1"/>
  <c r="AH127" i="5"/>
  <c r="AH126" i="5" s="1"/>
  <c r="X179" i="5"/>
  <c r="X178" i="5" s="1"/>
  <c r="AH93" i="5"/>
  <c r="AH92" i="5" s="1"/>
  <c r="AJ55" i="5"/>
  <c r="AJ54" i="5" s="1"/>
  <c r="AR139" i="5"/>
  <c r="AR138" i="5" s="1"/>
  <c r="BH53" i="5"/>
  <c r="BH52" i="5" s="1"/>
  <c r="AZ205" i="5"/>
  <c r="AZ204" i="5" s="1"/>
  <c r="R85" i="5"/>
  <c r="R84" i="5" s="1"/>
  <c r="AX99" i="5"/>
  <c r="AX98" i="5" s="1"/>
  <c r="BH157" i="5"/>
  <c r="BH156" i="5" s="1"/>
  <c r="AF167" i="5"/>
  <c r="AF166" i="5" s="1"/>
  <c r="AX203" i="5"/>
  <c r="AX202" i="5" s="1"/>
  <c r="AJ195" i="5"/>
  <c r="AJ194" i="5" s="1"/>
  <c r="X119" i="5"/>
  <c r="X118" i="5" s="1"/>
  <c r="AN31" i="5"/>
  <c r="AN30" i="5" s="1"/>
  <c r="T11" i="5"/>
  <c r="T10" i="5" s="1"/>
  <c r="Z167" i="5"/>
  <c r="Z166" i="5" s="1"/>
  <c r="T127" i="5"/>
  <c r="T126" i="5" s="1"/>
  <c r="AP175" i="5"/>
  <c r="AP174" i="5" s="1"/>
  <c r="AV143" i="5"/>
  <c r="AV142" i="5" s="1"/>
  <c r="V63" i="5"/>
  <c r="V62" i="5" s="1"/>
  <c r="N129" i="5"/>
  <c r="N128" i="5" s="1"/>
  <c r="BB45" i="5"/>
  <c r="BB44" i="5" s="1"/>
  <c r="BH103" i="5"/>
  <c r="BH102" i="5" s="1"/>
  <c r="BD75" i="5"/>
  <c r="BD74" i="5" s="1"/>
  <c r="AX31" i="5"/>
  <c r="AX30" i="5" s="1"/>
  <c r="AX85" i="5"/>
  <c r="AX84" i="5" s="1"/>
  <c r="AN147" i="5"/>
  <c r="AN146" i="5" s="1"/>
  <c r="P103" i="5"/>
  <c r="P102" i="5" s="1"/>
  <c r="AR47" i="5"/>
  <c r="AR46" i="5" s="1"/>
  <c r="AJ111" i="5"/>
  <c r="AJ110" i="5" s="1"/>
  <c r="BB133" i="5"/>
  <c r="BB132" i="5" s="1"/>
  <c r="AF155" i="5"/>
  <c r="AF154" i="5" s="1"/>
  <c r="AZ23" i="5"/>
  <c r="AZ22" i="5" s="1"/>
  <c r="AZ29" i="5"/>
  <c r="AZ28" i="5" s="1"/>
  <c r="AD47" i="5"/>
  <c r="AD46" i="5" s="1"/>
  <c r="BB31" i="5"/>
  <c r="BB30" i="5" s="1"/>
  <c r="AZ75" i="5"/>
  <c r="AZ74" i="5" s="1"/>
  <c r="AZ35" i="5"/>
  <c r="AZ34" i="5" s="1"/>
  <c r="BD23" i="5"/>
  <c r="BD22" i="5" s="1"/>
  <c r="Z19" i="5"/>
  <c r="Z17" i="5" s="1"/>
  <c r="BD85" i="5"/>
  <c r="BD84" i="5" s="1"/>
  <c r="AB21" i="5"/>
  <c r="AB20" i="5" s="1"/>
  <c r="AL119" i="5"/>
  <c r="AL118" i="5" s="1"/>
  <c r="Z71" i="5"/>
  <c r="Z70" i="5" s="1"/>
  <c r="BH43" i="5"/>
  <c r="BH42" i="5" s="1"/>
  <c r="BF35" i="5"/>
  <c r="BF34" i="5" s="1"/>
  <c r="AZ155" i="5"/>
  <c r="AZ154" i="5" s="1"/>
  <c r="AV103" i="5"/>
  <c r="AV102" i="5" s="1"/>
  <c r="AF101" i="5"/>
  <c r="AF100" i="5" s="1"/>
  <c r="AD23" i="5"/>
  <c r="AD22" i="5" s="1"/>
  <c r="AJ49" i="5"/>
  <c r="AJ48" i="5" s="1"/>
  <c r="AH39" i="5"/>
  <c r="AH38" i="5" s="1"/>
  <c r="N141" i="5"/>
  <c r="N140" i="5" s="1"/>
  <c r="N201" i="5"/>
  <c r="N200" i="5" s="1"/>
  <c r="AH99" i="5"/>
  <c r="AH98" i="5" s="1"/>
  <c r="BH203" i="5"/>
  <c r="BH202" i="5" s="1"/>
  <c r="AX197" i="5"/>
  <c r="AX196" i="5" s="1"/>
  <c r="X175" i="5"/>
  <c r="X174" i="5" s="1"/>
  <c r="T167" i="5"/>
  <c r="T166" i="5" s="1"/>
  <c r="BH99" i="5"/>
  <c r="BH98" i="5" s="1"/>
  <c r="BD163" i="5"/>
  <c r="BD162" i="5" s="1"/>
  <c r="AH129" i="5"/>
  <c r="AH128" i="5" s="1"/>
  <c r="BF181" i="5"/>
  <c r="BF180" i="5" s="1"/>
  <c r="AV171" i="5"/>
  <c r="AV170" i="5" s="1"/>
  <c r="N133" i="5"/>
  <c r="N132" i="5" s="1"/>
  <c r="AX163" i="5"/>
  <c r="AX162" i="5" s="1"/>
  <c r="BH95" i="5"/>
  <c r="BH94" i="5" s="1"/>
  <c r="BB135" i="5"/>
  <c r="BB134" i="5" s="1"/>
  <c r="AH191" i="5"/>
  <c r="AH190" i="5" s="1"/>
  <c r="AP195" i="5"/>
  <c r="AP194" i="5" s="1"/>
  <c r="AH43" i="5"/>
  <c r="AH42" i="5" s="1"/>
  <c r="AJ109" i="5"/>
  <c r="AJ108" i="5" s="1"/>
  <c r="N153" i="5"/>
  <c r="N152" i="5" s="1"/>
  <c r="AX123" i="5"/>
  <c r="AX122" i="5" s="1"/>
  <c r="P115" i="5"/>
  <c r="P114" i="5" s="1"/>
  <c r="BF195" i="5"/>
  <c r="BF194" i="5" s="1"/>
  <c r="AX175" i="5"/>
  <c r="AX174" i="5" s="1"/>
  <c r="AH41" i="5"/>
  <c r="AH40" i="5" s="1"/>
  <c r="AB75" i="5"/>
  <c r="AB74" i="5" s="1"/>
  <c r="N185" i="5"/>
  <c r="N184" i="5" s="1"/>
  <c r="R199" i="5"/>
  <c r="R198" i="5" s="1"/>
  <c r="AJ143" i="5"/>
  <c r="AJ142" i="5" s="1"/>
  <c r="AT187" i="5"/>
  <c r="AT186" i="5" s="1"/>
  <c r="AP159" i="5"/>
  <c r="AP158" i="5" s="1"/>
  <c r="AJ45" i="5"/>
  <c r="AJ44" i="5" s="1"/>
  <c r="AR101" i="5"/>
  <c r="AR100" i="5" s="1"/>
  <c r="AX207" i="5"/>
  <c r="AX206" i="5" s="1"/>
  <c r="BB95" i="5"/>
  <c r="BB94" i="5" s="1"/>
  <c r="R57" i="5"/>
  <c r="R56" i="5" s="1"/>
  <c r="AH117" i="5"/>
  <c r="AH116" i="5" s="1"/>
  <c r="R159" i="5"/>
  <c r="R158" i="5" s="1"/>
  <c r="AR169" i="5"/>
  <c r="AR168" i="5" s="1"/>
  <c r="BB77" i="5"/>
  <c r="BB76" i="5" s="1"/>
  <c r="BH131" i="5"/>
  <c r="BH130" i="5" s="1"/>
  <c r="P121" i="5"/>
  <c r="P120" i="5" s="1"/>
  <c r="T83" i="5"/>
  <c r="T82" i="5" s="1"/>
  <c r="AJ177" i="5"/>
  <c r="AJ176" i="5" s="1"/>
  <c r="AR141" i="5"/>
  <c r="AR140" i="5" s="1"/>
  <c r="AX187" i="5"/>
  <c r="AX186" i="5" s="1"/>
  <c r="AF177" i="5"/>
  <c r="AF176" i="5" s="1"/>
  <c r="V21" i="5"/>
  <c r="V20" i="5" s="1"/>
  <c r="AZ83" i="5"/>
  <c r="AZ82" i="5" s="1"/>
  <c r="R59" i="5"/>
  <c r="R58" i="5" s="1"/>
  <c r="AT47" i="5"/>
  <c r="AT46" i="5" s="1"/>
  <c r="Z39" i="5"/>
  <c r="Z38" i="5" s="1"/>
  <c r="BD55" i="5"/>
  <c r="BD54" i="5" s="1"/>
  <c r="AP69" i="5"/>
  <c r="AP68" i="5" s="1"/>
  <c r="T33" i="5"/>
  <c r="T32" i="5" s="1"/>
  <c r="T131" i="5"/>
  <c r="T130" i="5" s="1"/>
  <c r="AX51" i="5"/>
  <c r="AX50" i="5" s="1"/>
  <c r="AV47" i="5"/>
  <c r="AV46" i="5" s="1"/>
  <c r="AZ81" i="5"/>
  <c r="AZ80" i="5" s="1"/>
  <c r="AN81" i="5"/>
  <c r="AN80" i="5" s="1"/>
  <c r="T55" i="5"/>
  <c r="T54" i="5" s="1"/>
  <c r="AN113" i="5"/>
  <c r="AN112" i="5" s="1"/>
  <c r="AV89" i="5"/>
  <c r="AV88" i="5" s="1"/>
  <c r="BB127" i="5"/>
  <c r="BB126" i="5" s="1"/>
  <c r="AZ179" i="5"/>
  <c r="AZ178" i="5" s="1"/>
  <c r="AJ83" i="5"/>
  <c r="AJ82" i="5" s="1"/>
  <c r="T61" i="5"/>
  <c r="T60" i="5" s="1"/>
  <c r="BD139" i="5"/>
  <c r="BD138" i="5" s="1"/>
  <c r="AL25" i="5"/>
  <c r="AL24" i="5" s="1"/>
  <c r="R31" i="5"/>
  <c r="R30" i="5" s="1"/>
  <c r="BD29" i="5"/>
  <c r="BD28" i="5" s="1"/>
  <c r="BF119" i="5"/>
  <c r="BF118" i="5" s="1"/>
  <c r="N39" i="5"/>
  <c r="N38" i="5" s="1"/>
  <c r="P59" i="5"/>
  <c r="P58" i="5" s="1"/>
  <c r="BJ55" i="5"/>
  <c r="BJ54" i="5" s="1"/>
  <c r="V135" i="5"/>
  <c r="V134" i="5" s="1"/>
  <c r="AN107" i="5"/>
  <c r="AN106" i="5" s="1"/>
  <c r="AH16" i="5"/>
  <c r="AH14" i="5" s="1"/>
  <c r="BH105" i="5"/>
  <c r="BH104" i="5" s="1"/>
  <c r="BF151" i="5"/>
  <c r="BF150" i="5" s="1"/>
  <c r="AZ125" i="5"/>
  <c r="AZ124" i="5" s="1"/>
  <c r="AL207" i="5"/>
  <c r="AL206" i="5" s="1"/>
  <c r="AH95" i="5"/>
  <c r="AH94" i="5" s="1"/>
  <c r="AH101" i="5"/>
  <c r="AH100" i="5" s="1"/>
  <c r="BF129" i="5"/>
  <c r="BF128" i="5" s="1"/>
  <c r="BF197" i="5"/>
  <c r="BF196" i="5" s="1"/>
  <c r="BB173" i="5"/>
  <c r="BB172" i="5" s="1"/>
  <c r="AH29" i="5"/>
  <c r="AH28" i="5" s="1"/>
  <c r="AH87" i="5"/>
  <c r="AH86" i="5" s="1"/>
  <c r="AR187" i="5"/>
  <c r="AR186" i="5" s="1"/>
  <c r="AH121" i="5"/>
  <c r="AH120" i="5" s="1"/>
  <c r="AN177" i="5"/>
  <c r="AN176" i="5" s="1"/>
  <c r="AH49" i="5"/>
  <c r="AH48" i="5" s="1"/>
  <c r="AT121" i="5"/>
  <c r="AT120" i="5" s="1"/>
  <c r="V163" i="5"/>
  <c r="V162" i="5" s="1"/>
  <c r="BB207" i="5"/>
  <c r="BB206" i="5" s="1"/>
  <c r="V173" i="5"/>
  <c r="V172" i="5" s="1"/>
  <c r="AJ127" i="5"/>
  <c r="AJ126" i="5" s="1"/>
  <c r="AH179" i="5"/>
  <c r="AH178" i="5" s="1"/>
  <c r="AJ171" i="5"/>
  <c r="AJ170" i="5" s="1"/>
  <c r="V79" i="5"/>
  <c r="V78" i="5" s="1"/>
  <c r="AN187" i="5"/>
  <c r="AN186" i="5" s="1"/>
  <c r="BD71" i="5"/>
  <c r="BD70" i="5" s="1"/>
  <c r="BB99" i="5"/>
  <c r="BB98" i="5" s="1"/>
  <c r="AP169" i="5"/>
  <c r="AP168" i="5" s="1"/>
  <c r="AL77" i="5"/>
  <c r="AL76" i="5" s="1"/>
  <c r="P93" i="5"/>
  <c r="P92" i="5" s="1"/>
  <c r="AX205" i="5"/>
  <c r="AX204" i="5" s="1"/>
  <c r="P131" i="5"/>
  <c r="P130" i="5" s="1"/>
  <c r="AP163" i="5"/>
  <c r="AP162" i="5" s="1"/>
  <c r="AJ159" i="5"/>
  <c r="AJ158" i="5" s="1"/>
  <c r="V189" i="5"/>
  <c r="V188" i="5" s="1"/>
  <c r="AN99" i="5"/>
  <c r="AN98" i="5" s="1"/>
  <c r="AP71" i="5"/>
  <c r="AP70" i="5" s="1"/>
  <c r="AJ169" i="5"/>
  <c r="AJ168" i="5" s="1"/>
  <c r="BH167" i="5"/>
  <c r="BH166" i="5" s="1"/>
  <c r="AT83" i="5"/>
  <c r="AT82" i="5" s="1"/>
  <c r="AR143" i="5"/>
  <c r="AR142" i="5" s="1"/>
  <c r="AJ79" i="5"/>
  <c r="AJ78" i="5" s="1"/>
  <c r="BH183" i="5"/>
  <c r="BH182" i="5" s="1"/>
  <c r="AZ187" i="5"/>
  <c r="AZ186" i="5" s="1"/>
  <c r="AX199" i="5"/>
  <c r="AX198" i="5" s="1"/>
  <c r="BH191" i="5"/>
  <c r="BH190" i="5" s="1"/>
  <c r="BD185" i="5"/>
  <c r="BD184" i="5" s="1"/>
  <c r="AR119" i="5"/>
  <c r="AR118" i="5" s="1"/>
  <c r="V121" i="5"/>
  <c r="V120" i="5" s="1"/>
  <c r="AT53" i="5"/>
  <c r="AT52" i="5" s="1"/>
  <c r="Z61" i="5"/>
  <c r="Z60" i="5" s="1"/>
  <c r="AZ157" i="5"/>
  <c r="AZ156" i="5" s="1"/>
  <c r="V145" i="5"/>
  <c r="V144" i="5" s="1"/>
  <c r="X157" i="5"/>
  <c r="X156" i="5" s="1"/>
  <c r="X47" i="5"/>
  <c r="X46" i="5" s="1"/>
  <c r="AZ53" i="5"/>
  <c r="AZ52" i="5" s="1"/>
  <c r="AB57" i="5"/>
  <c r="AB56" i="5" s="1"/>
  <c r="AX117" i="5"/>
  <c r="AX116" i="5" s="1"/>
  <c r="BF45" i="5"/>
  <c r="BF44" i="5" s="1"/>
  <c r="AX39" i="5"/>
  <c r="AX38" i="5" s="1"/>
  <c r="BH69" i="5"/>
  <c r="BH68" i="5" s="1"/>
  <c r="AN59" i="5"/>
  <c r="AN58" i="5" s="1"/>
  <c r="Z125" i="5"/>
  <c r="Z124" i="5" s="1"/>
  <c r="AT77" i="5"/>
  <c r="AT76" i="5" s="1"/>
  <c r="AT27" i="5"/>
  <c r="AT26" i="5" s="1"/>
  <c r="AP89" i="5"/>
  <c r="AP88" i="5" s="1"/>
  <c r="R103" i="5"/>
  <c r="R102" i="5" s="1"/>
  <c r="AN175" i="5"/>
  <c r="AN174" i="5" s="1"/>
  <c r="AR23" i="5"/>
  <c r="AR22" i="5" s="1"/>
  <c r="BF39" i="5"/>
  <c r="BF38" i="5" s="1"/>
  <c r="X11" i="5"/>
  <c r="X10" i="5" s="1"/>
  <c r="T157" i="5"/>
  <c r="T156" i="5" s="1"/>
  <c r="AD123" i="5"/>
  <c r="AD122" i="5" s="1"/>
  <c r="BH117" i="5"/>
  <c r="BH116" i="5" s="1"/>
  <c r="BJ11" i="5"/>
  <c r="BJ10" i="5" s="1"/>
  <c r="AF33" i="5"/>
  <c r="AF32" i="5" s="1"/>
  <c r="BJ113" i="5"/>
  <c r="BJ112" i="5" s="1"/>
  <c r="AL63" i="5"/>
  <c r="AL62" i="5" s="1"/>
  <c r="AD113" i="5"/>
  <c r="AD112" i="5" s="1"/>
  <c r="BJ115" i="5"/>
  <c r="BJ114" i="5" s="1"/>
  <c r="AN83" i="5"/>
  <c r="AN82" i="5" s="1"/>
  <c r="AJ129" i="5"/>
  <c r="AJ128" i="5" s="1"/>
  <c r="BB143" i="5"/>
  <c r="BB142" i="5" s="1"/>
  <c r="AF147" i="5"/>
  <c r="AF146" i="5" s="1"/>
  <c r="AL205" i="5"/>
  <c r="AL204" i="5" s="1"/>
  <c r="AH35" i="5"/>
  <c r="AH34" i="5" s="1"/>
  <c r="BF117" i="5"/>
  <c r="BF116" i="5" s="1"/>
  <c r="AX201" i="5"/>
  <c r="AX200" i="5" s="1"/>
  <c r="AJ201" i="5"/>
  <c r="AJ200" i="5" s="1"/>
  <c r="AV205" i="5"/>
  <c r="AV204" i="5" s="1"/>
  <c r="AP125" i="5"/>
  <c r="AP124" i="5" s="1"/>
  <c r="P191" i="5"/>
  <c r="P190" i="5" s="1"/>
  <c r="AH107" i="5"/>
  <c r="AH106" i="5" s="1"/>
  <c r="N203" i="5"/>
  <c r="N202" i="5" s="1"/>
  <c r="AH123" i="5"/>
  <c r="AH122" i="5" s="1"/>
  <c r="AF179" i="5"/>
  <c r="AF178" i="5" s="1"/>
  <c r="AP191" i="5"/>
  <c r="AP190" i="5" s="1"/>
  <c r="AR173" i="5"/>
  <c r="AR172" i="5" s="1"/>
  <c r="R177" i="5"/>
  <c r="R176" i="5" s="1"/>
  <c r="AH61" i="5"/>
  <c r="AH60" i="5" s="1"/>
  <c r="Z157" i="5"/>
  <c r="Z156" i="5" s="1"/>
  <c r="AN143" i="5"/>
  <c r="AN142" i="5" s="1"/>
  <c r="V133" i="5"/>
  <c r="V132" i="5" s="1"/>
  <c r="AH161" i="5"/>
  <c r="AH160" i="5" s="1"/>
  <c r="AB87" i="5"/>
  <c r="AB86" i="5" s="1"/>
  <c r="AB189" i="5"/>
  <c r="AB188" i="5" s="1"/>
  <c r="X167" i="5"/>
  <c r="X166" i="5" s="1"/>
  <c r="AX115" i="5"/>
  <c r="AX114" i="5" s="1"/>
  <c r="AH125" i="5"/>
  <c r="AH124" i="5" s="1"/>
  <c r="Z171" i="5"/>
  <c r="Z170" i="5" s="1"/>
  <c r="T91" i="5"/>
  <c r="T90" i="5" s="1"/>
  <c r="P187" i="5"/>
  <c r="P186" i="5" s="1"/>
  <c r="AR193" i="5"/>
  <c r="AR192" i="5" s="1"/>
  <c r="AB155" i="5"/>
  <c r="AB154" i="5" s="1"/>
  <c r="BD173" i="5"/>
  <c r="BD172" i="5" s="1"/>
  <c r="AH63" i="5"/>
  <c r="AH62" i="5" s="1"/>
  <c r="R133" i="5"/>
  <c r="R132" i="5" s="1"/>
  <c r="P117" i="5"/>
  <c r="P116" i="5" s="1"/>
  <c r="Z137" i="5"/>
  <c r="Z136" i="5" s="1"/>
  <c r="AD155" i="5"/>
  <c r="AD154" i="5" s="1"/>
  <c r="AD195" i="5"/>
  <c r="AD194" i="5" s="1"/>
  <c r="AT167" i="5"/>
  <c r="AT166" i="5" s="1"/>
  <c r="AD183" i="5"/>
  <c r="AD182" i="5" s="1"/>
  <c r="N195" i="5"/>
  <c r="N194" i="5" s="1"/>
  <c r="AH71" i="5"/>
  <c r="AH70" i="5" s="1"/>
  <c r="AB205" i="5"/>
  <c r="AB204" i="5" s="1"/>
  <c r="AN179" i="5"/>
  <c r="AN178" i="5" s="1"/>
  <c r="BF169" i="5"/>
  <c r="BF168" i="5" s="1"/>
  <c r="P153" i="5"/>
  <c r="P152" i="5" s="1"/>
  <c r="N205" i="5"/>
  <c r="N204" i="5" s="1"/>
  <c r="AT145" i="5"/>
  <c r="AT144" i="5" s="1"/>
  <c r="AP147" i="5"/>
  <c r="AP146" i="5" s="1"/>
  <c r="N29" i="5"/>
  <c r="N28" i="5" s="1"/>
  <c r="V201" i="5"/>
  <c r="V200" i="5" s="1"/>
  <c r="BH81" i="5"/>
  <c r="BH80" i="5" s="1"/>
  <c r="AL155" i="5"/>
  <c r="AL154" i="5" s="1"/>
  <c r="BB53" i="5"/>
  <c r="BB52" i="5" s="1"/>
  <c r="P193" i="5"/>
  <c r="P192" i="5" s="1"/>
  <c r="BH109" i="5"/>
  <c r="BH108" i="5" s="1"/>
  <c r="AR43" i="5"/>
  <c r="AR42" i="5" s="1"/>
  <c r="X23" i="5"/>
  <c r="X22" i="5" s="1"/>
  <c r="AX57" i="5"/>
  <c r="AX56" i="5" s="1"/>
  <c r="P111" i="5"/>
  <c r="P110" i="5" s="1"/>
  <c r="AD37" i="5"/>
  <c r="AD36" i="5" s="1"/>
  <c r="AN41" i="5"/>
  <c r="AN40" i="5" s="1"/>
  <c r="X45" i="5"/>
  <c r="X44" i="5" s="1"/>
  <c r="Z31" i="5"/>
  <c r="Z30" i="5" s="1"/>
  <c r="AP73" i="5"/>
  <c r="AP72" i="5" s="1"/>
  <c r="Z13" i="5"/>
  <c r="Z12" i="5" s="1"/>
  <c r="BD95" i="5"/>
  <c r="BD94" i="5" s="1"/>
  <c r="AZ95" i="5"/>
  <c r="AZ94" i="5" s="1"/>
  <c r="N33" i="5"/>
  <c r="N32" i="5" s="1"/>
  <c r="P31" i="5"/>
  <c r="P30" i="5" s="1"/>
  <c r="AP177" i="5"/>
  <c r="AP176" i="5" s="1"/>
  <c r="AV203" i="5"/>
  <c r="AV202" i="5" s="1"/>
  <c r="AZ16" i="5"/>
  <c r="AZ14" i="5" s="1"/>
  <c r="AZ181" i="5"/>
  <c r="AZ180" i="5" s="1"/>
  <c r="N105" i="5"/>
  <c r="N104" i="5" s="1"/>
  <c r="AL101" i="5"/>
  <c r="AL100" i="5" s="1"/>
  <c r="R63" i="5"/>
  <c r="R62" i="5" s="1"/>
  <c r="AT105" i="5"/>
  <c r="AT104" i="5" s="1"/>
  <c r="BD157" i="5"/>
  <c r="BD156" i="5" s="1"/>
  <c r="T25" i="5"/>
  <c r="T24" i="5" s="1"/>
  <c r="AN75" i="5"/>
  <c r="AN74" i="5" s="1"/>
  <c r="AL35" i="5"/>
  <c r="AL34" i="5" s="1"/>
  <c r="BF97" i="5"/>
  <c r="BF96" i="5" s="1"/>
  <c r="AR177" i="5"/>
  <c r="AR176" i="5" s="1"/>
  <c r="P21" i="5"/>
  <c r="P20" i="5" s="1"/>
  <c r="AL41" i="5"/>
  <c r="AL40" i="5" s="1"/>
  <c r="AX149" i="5"/>
  <c r="AX148" i="5" s="1"/>
  <c r="AH31" i="5"/>
  <c r="AH30" i="5" s="1"/>
  <c r="AH167" i="5"/>
  <c r="AH166" i="5" s="1"/>
  <c r="X187" i="5"/>
  <c r="X186" i="5" s="1"/>
  <c r="AT119" i="5"/>
  <c r="AT118" i="5" s="1"/>
  <c r="AH149" i="5"/>
  <c r="AH148" i="5" s="1"/>
  <c r="BJ107" i="5"/>
  <c r="BJ106" i="5" s="1"/>
  <c r="AD157" i="5"/>
  <c r="AD156" i="5" s="1"/>
  <c r="AF139" i="5"/>
  <c r="AF138" i="5" s="1"/>
  <c r="X193" i="5"/>
  <c r="X192" i="5" s="1"/>
  <c r="BF203" i="5"/>
  <c r="BF202" i="5" s="1"/>
  <c r="BJ181" i="5"/>
  <c r="BJ180" i="5" s="1"/>
  <c r="AD205" i="5"/>
  <c r="AD204" i="5" s="1"/>
  <c r="X131" i="5"/>
  <c r="X130" i="5" s="1"/>
  <c r="Z197" i="5"/>
  <c r="Z196" i="5" s="1"/>
  <c r="AP189" i="5"/>
  <c r="AP188" i="5" s="1"/>
  <c r="AN93" i="5"/>
  <c r="AN92" i="5" s="1"/>
  <c r="T115" i="5"/>
  <c r="T114" i="5" s="1"/>
  <c r="BJ167" i="5"/>
  <c r="BJ166" i="5" s="1"/>
  <c r="AP85" i="5"/>
  <c r="AP84" i="5" s="1"/>
  <c r="AV91" i="5"/>
  <c r="AV90" i="5" s="1"/>
  <c r="N179" i="5"/>
  <c r="N178" i="5" s="1"/>
  <c r="N151" i="5"/>
  <c r="N150" i="5" s="1"/>
  <c r="AJ119" i="5"/>
  <c r="AJ118" i="5" s="1"/>
  <c r="N173" i="5"/>
  <c r="N172" i="5" s="1"/>
  <c r="X97" i="5"/>
  <c r="X96" i="5" s="1"/>
  <c r="BB191" i="5"/>
  <c r="BB190" i="5" s="1"/>
  <c r="AH197" i="5"/>
  <c r="AH196" i="5" s="1"/>
  <c r="AT181" i="5"/>
  <c r="AT180" i="5" s="1"/>
  <c r="AF171" i="5"/>
  <c r="AF170" i="5" s="1"/>
  <c r="AZ123" i="5"/>
  <c r="AZ122" i="5" s="1"/>
  <c r="AL177" i="5"/>
  <c r="AL176" i="5" s="1"/>
  <c r="AX125" i="5"/>
  <c r="AX124" i="5" s="1"/>
  <c r="AN69" i="5"/>
  <c r="AN68" i="5" s="1"/>
  <c r="BH187" i="5"/>
  <c r="BH186" i="5" s="1"/>
  <c r="AP173" i="5"/>
  <c r="AP172" i="5" s="1"/>
  <c r="X147" i="5"/>
  <c r="X146" i="5" s="1"/>
  <c r="BJ137" i="5"/>
  <c r="BJ136" i="5" s="1"/>
  <c r="AN141" i="5"/>
  <c r="AN140" i="5" s="1"/>
  <c r="X127" i="5"/>
  <c r="X126" i="5" s="1"/>
  <c r="R81" i="5"/>
  <c r="R80" i="5" s="1"/>
  <c r="AT197" i="5"/>
  <c r="AT196" i="5" s="1"/>
  <c r="P201" i="5"/>
  <c r="P200" i="5" s="1"/>
  <c r="AV137" i="5"/>
  <c r="AV136" i="5" s="1"/>
  <c r="AV179" i="5"/>
  <c r="AV178" i="5" s="1"/>
  <c r="BD165" i="5"/>
  <c r="BD164" i="5" s="1"/>
  <c r="AJ123" i="5"/>
  <c r="AJ122" i="5" s="1"/>
  <c r="BB107" i="5"/>
  <c r="BB106" i="5" s="1"/>
  <c r="AD59" i="5"/>
  <c r="AD58" i="5" s="1"/>
  <c r="N57" i="5"/>
  <c r="N56" i="5" s="1"/>
  <c r="AJ205" i="5"/>
  <c r="AJ204" i="5" s="1"/>
  <c r="N25" i="5"/>
  <c r="N24" i="5" s="1"/>
  <c r="AD39" i="5"/>
  <c r="AD38" i="5" s="1"/>
  <c r="AB145" i="5"/>
  <c r="AB144" i="5" s="1"/>
  <c r="N55" i="5"/>
  <c r="N54" i="5" s="1"/>
  <c r="X27" i="5"/>
  <c r="X26" i="5" s="1"/>
  <c r="AV23" i="5"/>
  <c r="AV22" i="5" s="1"/>
  <c r="AP25" i="5"/>
  <c r="AP24" i="5" s="1"/>
  <c r="BF91" i="5"/>
  <c r="BF90" i="5" s="1"/>
  <c r="BJ191" i="5"/>
  <c r="BJ190" i="5" s="1"/>
  <c r="R43" i="5"/>
  <c r="R42" i="5" s="1"/>
  <c r="AV16" i="5"/>
  <c r="AV14" i="5" s="1"/>
  <c r="BH27" i="5"/>
  <c r="BH26" i="5" s="1"/>
  <c r="AR81" i="5"/>
  <c r="AR80" i="5" s="1"/>
  <c r="BD177" i="5"/>
  <c r="BD176" i="5" s="1"/>
  <c r="AB157" i="5"/>
  <c r="AB156" i="5" s="1"/>
  <c r="P195" i="5"/>
  <c r="P194" i="5" s="1"/>
  <c r="AL153" i="5"/>
  <c r="AL152" i="5" s="1"/>
  <c r="Z201" i="5"/>
  <c r="Z200" i="5" s="1"/>
  <c r="N199" i="5"/>
  <c r="N198" i="5" s="1"/>
  <c r="BD195" i="5"/>
  <c r="BD194" i="5" s="1"/>
  <c r="BF173" i="5"/>
  <c r="BF172" i="5" s="1"/>
  <c r="AH195" i="5"/>
  <c r="AH194" i="5" s="1"/>
  <c r="BH177" i="5"/>
  <c r="BH176" i="5" s="1"/>
  <c r="BB123" i="5"/>
  <c r="BB122" i="5" s="1"/>
  <c r="AZ163" i="5"/>
  <c r="AZ162" i="5" s="1"/>
  <c r="AH173" i="5"/>
  <c r="AH172" i="5" s="1"/>
  <c r="BJ185" i="5"/>
  <c r="BJ184" i="5" s="1"/>
  <c r="BF147" i="5"/>
  <c r="BF146" i="5" s="1"/>
  <c r="AP171" i="5"/>
  <c r="AP170" i="5" s="1"/>
  <c r="AD133" i="5"/>
  <c r="AD132" i="5" s="1"/>
  <c r="Z117" i="5"/>
  <c r="Z116" i="5" s="1"/>
  <c r="R191" i="5"/>
  <c r="R190" i="5" s="1"/>
  <c r="BD115" i="5"/>
  <c r="BD114" i="5" s="1"/>
  <c r="V165" i="5"/>
  <c r="V164" i="5" s="1"/>
  <c r="AB105" i="5"/>
  <c r="AB104" i="5" s="1"/>
  <c r="N161" i="5"/>
  <c r="N160" i="5" s="1"/>
  <c r="Z155" i="5"/>
  <c r="Z154" i="5" s="1"/>
  <c r="R149" i="5"/>
  <c r="R148" i="5" s="1"/>
  <c r="AD79" i="5"/>
  <c r="AD78" i="5" s="1"/>
  <c r="AJ175" i="5"/>
  <c r="AJ174" i="5" s="1"/>
  <c r="AJ37" i="5"/>
  <c r="AJ36" i="5" s="1"/>
  <c r="R137" i="5"/>
  <c r="R136" i="5" s="1"/>
  <c r="AH19" i="5"/>
  <c r="AH17" i="5" s="1"/>
  <c r="AJ173" i="5"/>
  <c r="AJ172" i="5" s="1"/>
  <c r="BF127" i="5"/>
  <c r="BF126" i="5" s="1"/>
  <c r="BJ203" i="5"/>
  <c r="BJ202" i="5" s="1"/>
  <c r="AV81" i="5"/>
  <c r="AV80" i="5" s="1"/>
  <c r="V157" i="5"/>
  <c r="V156" i="5" s="1"/>
  <c r="AV101" i="5"/>
  <c r="AV100" i="5" s="1"/>
  <c r="T103" i="5"/>
  <c r="T102" i="5" s="1"/>
  <c r="BB75" i="5"/>
  <c r="BB74" i="5" s="1"/>
  <c r="Z127" i="5"/>
  <c r="Z126" i="5" s="1"/>
  <c r="AJ27" i="5"/>
  <c r="AJ26" i="5" s="1"/>
  <c r="AZ195" i="5"/>
  <c r="AZ194" i="5" s="1"/>
  <c r="AT67" i="5"/>
  <c r="AT66" i="5" s="1"/>
  <c r="AV123" i="5"/>
  <c r="AV122" i="5" s="1"/>
  <c r="AN157" i="5"/>
  <c r="AN156" i="5" s="1"/>
  <c r="BJ175" i="5"/>
  <c r="BJ174" i="5" s="1"/>
  <c r="BJ119" i="5"/>
  <c r="BJ118" i="5" s="1"/>
  <c r="V123" i="5"/>
  <c r="V122" i="5" s="1"/>
  <c r="AB163" i="5"/>
  <c r="AB162" i="5" s="1"/>
  <c r="R55" i="5"/>
  <c r="R54" i="5" s="1"/>
  <c r="AF123" i="5"/>
  <c r="AF122" i="5" s="1"/>
  <c r="AX73" i="5"/>
  <c r="AX72" i="5" s="1"/>
  <c r="BF145" i="5"/>
  <c r="BF144" i="5" s="1"/>
  <c r="BJ91" i="5"/>
  <c r="BJ90" i="5" s="1"/>
  <c r="BD79" i="5"/>
  <c r="BD78" i="5" s="1"/>
  <c r="AL137" i="5"/>
  <c r="AL136" i="5" s="1"/>
  <c r="AF43" i="5"/>
  <c r="AF42" i="5" s="1"/>
  <c r="R187" i="5"/>
  <c r="R186" i="5" s="1"/>
  <c r="N63" i="5"/>
  <c r="N62" i="5" s="1"/>
  <c r="X73" i="5"/>
  <c r="X72" i="5" s="1"/>
  <c r="BH55" i="5"/>
  <c r="BH54" i="5" s="1"/>
  <c r="AZ11" i="5"/>
  <c r="AZ10" i="5" s="1"/>
  <c r="AV27" i="5"/>
  <c r="AV26" i="5" s="1"/>
  <c r="BD49" i="5"/>
  <c r="BD48" i="5" s="1"/>
  <c r="P11" i="5"/>
  <c r="P10" i="5" s="1"/>
  <c r="Z105" i="5"/>
  <c r="Z104" i="5" s="1"/>
  <c r="BH169" i="5"/>
  <c r="BH168" i="5" s="1"/>
  <c r="AB119" i="5"/>
  <c r="AB118" i="5" s="1"/>
  <c r="X35" i="5"/>
  <c r="X34" i="5" s="1"/>
  <c r="T95" i="5"/>
  <c r="T94" i="5" s="1"/>
  <c r="BD129" i="5"/>
  <c r="BD128" i="5" s="1"/>
  <c r="AD153" i="5"/>
  <c r="AD152" i="5" s="1"/>
  <c r="BF171" i="5"/>
  <c r="BF170" i="5" s="1"/>
  <c r="Z121" i="5"/>
  <c r="Z120" i="5" s="1"/>
  <c r="AT73" i="5"/>
  <c r="AT72" i="5" s="1"/>
  <c r="AD189" i="5"/>
  <c r="AD188" i="5" s="1"/>
  <c r="AX177" i="5"/>
  <c r="AX176" i="5" s="1"/>
  <c r="AH145" i="5"/>
  <c r="AH144" i="5" s="1"/>
  <c r="V207" i="5"/>
  <c r="V206" i="5" s="1"/>
  <c r="AN135" i="5"/>
  <c r="AN134" i="5" s="1"/>
  <c r="AT99" i="5"/>
  <c r="AT98" i="5" s="1"/>
  <c r="AB153" i="5"/>
  <c r="AB152" i="5" s="1"/>
  <c r="AH143" i="5"/>
  <c r="AH142" i="5" s="1"/>
  <c r="BB203" i="5"/>
  <c r="BB202" i="5" s="1"/>
  <c r="AJ113" i="5"/>
  <c r="AJ112" i="5" s="1"/>
  <c r="AR205" i="5"/>
  <c r="AR204" i="5" s="1"/>
  <c r="AT141" i="5"/>
  <c r="AT140" i="5" s="1"/>
  <c r="BD167" i="5"/>
  <c r="BD166" i="5" s="1"/>
  <c r="V137" i="5"/>
  <c r="V136" i="5" s="1"/>
  <c r="AH47" i="5"/>
  <c r="AH46" i="5" s="1"/>
  <c r="Z133" i="5"/>
  <c r="Z132" i="5" s="1"/>
  <c r="AZ119" i="5"/>
  <c r="AZ118" i="5" s="1"/>
  <c r="X123" i="5"/>
  <c r="X122" i="5" s="1"/>
  <c r="AJ181" i="5"/>
  <c r="AJ180" i="5" s="1"/>
  <c r="AB207" i="5"/>
  <c r="AB206" i="5" s="1"/>
  <c r="AL203" i="5"/>
  <c r="AL202" i="5" s="1"/>
  <c r="BJ129" i="5"/>
  <c r="BJ128" i="5" s="1"/>
  <c r="AD105" i="5"/>
  <c r="AD104" i="5" s="1"/>
  <c r="P161" i="5"/>
  <c r="P160" i="5" s="1"/>
  <c r="BB35" i="5"/>
  <c r="BB34" i="5" s="1"/>
  <c r="AZ135" i="5"/>
  <c r="AZ134" i="5" s="1"/>
  <c r="N143" i="5"/>
  <c r="N142" i="5" s="1"/>
  <c r="BD81" i="5"/>
  <c r="BD80" i="5" s="1"/>
  <c r="V151" i="5"/>
  <c r="V150" i="5" s="1"/>
  <c r="AB159" i="5"/>
  <c r="AB158" i="5" s="1"/>
  <c r="BD161" i="5"/>
  <c r="BD160" i="5" s="1"/>
  <c r="AN161" i="5"/>
  <c r="AN160" i="5" s="1"/>
  <c r="AL145" i="5"/>
  <c r="AL144" i="5" s="1"/>
  <c r="Z161" i="5"/>
  <c r="Z160" i="5" s="1"/>
  <c r="BJ201" i="5"/>
  <c r="BJ200" i="5" s="1"/>
  <c r="AJ117" i="5"/>
  <c r="AJ116" i="5" s="1"/>
  <c r="BD99" i="5"/>
  <c r="BD98" i="5" s="1"/>
  <c r="BB167" i="5"/>
  <c r="BB166" i="5" s="1"/>
  <c r="AZ171" i="5"/>
  <c r="AZ170" i="5" s="1"/>
  <c r="AV189" i="5"/>
  <c r="AV188" i="5" s="1"/>
  <c r="AT195" i="5"/>
  <c r="AT194" i="5" s="1"/>
  <c r="AJ97" i="5"/>
  <c r="AJ96" i="5" s="1"/>
  <c r="AJ145" i="5"/>
  <c r="AJ144" i="5" s="1"/>
  <c r="AL139" i="5"/>
  <c r="AL138" i="5" s="1"/>
  <c r="BD91" i="5"/>
  <c r="BD90" i="5" s="1"/>
  <c r="AD201" i="5"/>
  <c r="AD200" i="5" s="1"/>
  <c r="AR199" i="5"/>
  <c r="AR198" i="5" s="1"/>
  <c r="N37" i="5"/>
  <c r="N36" i="5" s="1"/>
  <c r="AJ135" i="5"/>
  <c r="AJ134" i="5" s="1"/>
  <c r="AL51" i="5"/>
  <c r="AL50" i="5" s="1"/>
  <c r="AF79" i="5"/>
  <c r="AF78" i="5" s="1"/>
  <c r="AX153" i="5"/>
  <c r="AX152" i="5" s="1"/>
  <c r="AF103" i="5"/>
  <c r="AF102" i="5" s="1"/>
  <c r="X117" i="5"/>
  <c r="X116" i="5" s="1"/>
  <c r="AD87" i="5"/>
  <c r="AD86" i="5" s="1"/>
  <c r="AN125" i="5"/>
  <c r="AN124" i="5" s="1"/>
  <c r="T67" i="5"/>
  <c r="T66" i="5" s="1"/>
  <c r="AP53" i="5"/>
  <c r="AP52" i="5" s="1"/>
  <c r="AP29" i="5"/>
  <c r="AP28" i="5" s="1"/>
  <c r="Z33" i="5"/>
  <c r="Z32" i="5" s="1"/>
  <c r="V53" i="5"/>
  <c r="V52" i="5" s="1"/>
  <c r="R121" i="5"/>
  <c r="R120" i="5" s="1"/>
  <c r="V37" i="5"/>
  <c r="V36" i="5" s="1"/>
  <c r="AR111" i="5"/>
  <c r="AR110" i="5" s="1"/>
  <c r="AN21" i="5"/>
  <c r="AN20" i="5" s="1"/>
  <c r="AP63" i="5"/>
  <c r="AP62" i="5" s="1"/>
  <c r="BF131" i="5"/>
  <c r="BF130" i="5" s="1"/>
  <c r="AR123" i="5"/>
  <c r="AR122" i="5" s="1"/>
  <c r="AZ79" i="5"/>
  <c r="AZ78" i="5" s="1"/>
  <c r="AB173" i="5"/>
  <c r="AB172" i="5" s="1"/>
  <c r="AH183" i="5"/>
  <c r="AH182" i="5" s="1"/>
  <c r="BD205" i="5"/>
  <c r="BD204" i="5" s="1"/>
  <c r="AH69" i="5"/>
  <c r="AH68" i="5" s="1"/>
  <c r="AL113" i="5"/>
  <c r="AL112" i="5" s="1"/>
  <c r="AH13" i="5"/>
  <c r="AH12" i="5" s="1"/>
  <c r="P185" i="5"/>
  <c r="P184" i="5" s="1"/>
  <c r="AB101" i="5"/>
  <c r="AB100" i="5" s="1"/>
  <c r="AJ107" i="5"/>
  <c r="AJ106" i="5" s="1"/>
  <c r="AB201" i="5"/>
  <c r="AB200" i="5" s="1"/>
  <c r="X149" i="5"/>
  <c r="X148" i="5" s="1"/>
  <c r="X121" i="5"/>
  <c r="X120" i="5" s="1"/>
  <c r="AH185" i="5"/>
  <c r="AH184" i="5" s="1"/>
  <c r="BH181" i="5"/>
  <c r="BH180" i="5" s="1"/>
  <c r="AD197" i="5"/>
  <c r="AD196" i="5" s="1"/>
  <c r="X135" i="5"/>
  <c r="X134" i="5" s="1"/>
  <c r="AH11" i="5"/>
  <c r="AH10" i="5" s="1"/>
  <c r="AV131" i="5"/>
  <c r="AV130" i="5" s="1"/>
  <c r="AD145" i="5"/>
  <c r="AD144" i="5" s="1"/>
  <c r="AF197" i="5"/>
  <c r="AF196" i="5" s="1"/>
  <c r="AJ185" i="5"/>
  <c r="AJ184" i="5" s="1"/>
  <c r="Z203" i="5"/>
  <c r="Z202" i="5" s="1"/>
  <c r="AT149" i="5"/>
  <c r="AT148" i="5" s="1"/>
  <c r="BB21" i="5"/>
  <c r="BB20" i="5" s="1"/>
  <c r="AL151" i="5"/>
  <c r="AL150" i="5" s="1"/>
  <c r="X173" i="5"/>
  <c r="X172" i="5" s="1"/>
  <c r="R157" i="5"/>
  <c r="R156" i="5" s="1"/>
  <c r="BJ197" i="5"/>
  <c r="BJ196" i="5" s="1"/>
  <c r="X189" i="5"/>
  <c r="X188" i="5" s="1"/>
  <c r="P95" i="5"/>
  <c r="P94" i="5" s="1"/>
  <c r="AT179" i="5"/>
  <c r="AT178" i="5" s="1"/>
  <c r="AF85" i="5"/>
  <c r="AF84" i="5" s="1"/>
  <c r="BB175" i="5"/>
  <c r="BB174" i="5" s="1"/>
  <c r="BJ193" i="5"/>
  <c r="BJ192" i="5" s="1"/>
  <c r="AL147" i="5"/>
  <c r="AL146" i="5" s="1"/>
  <c r="BF121" i="5"/>
  <c r="BF120" i="5" s="1"/>
  <c r="BH193" i="5"/>
  <c r="BH192" i="5" s="1"/>
  <c r="AB171" i="5"/>
  <c r="AB170" i="5" s="1"/>
  <c r="AR41" i="5"/>
  <c r="AR40" i="5" s="1"/>
  <c r="BF189" i="5"/>
  <c r="BF188" i="5" s="1"/>
  <c r="AL163" i="5"/>
  <c r="AL162" i="5" s="1"/>
  <c r="AH147" i="5"/>
  <c r="AH146" i="5" s="1"/>
  <c r="BJ141" i="5"/>
  <c r="BJ140" i="5" s="1"/>
  <c r="P113" i="5"/>
  <c r="P112" i="5" s="1"/>
  <c r="BB185" i="5"/>
  <c r="BB184" i="5" s="1"/>
  <c r="R115" i="5"/>
  <c r="R114" i="5" s="1"/>
  <c r="V183" i="5"/>
  <c r="V182" i="5" s="1"/>
  <c r="AJ147" i="5"/>
  <c r="AJ146" i="5" s="1"/>
  <c r="R161" i="5"/>
  <c r="R160" i="5" s="1"/>
  <c r="AR185" i="5"/>
  <c r="AR184" i="5" s="1"/>
  <c r="BD171" i="5"/>
  <c r="BD170" i="5" s="1"/>
  <c r="V57" i="5"/>
  <c r="V56" i="5" s="1"/>
  <c r="T107" i="5"/>
  <c r="T106" i="5" s="1"/>
  <c r="AR135" i="5"/>
  <c r="AR134" i="5" s="1"/>
  <c r="AX139" i="5"/>
  <c r="AX138" i="5" s="1"/>
  <c r="BH151" i="5"/>
  <c r="BH150" i="5" s="1"/>
  <c r="V27" i="5"/>
  <c r="V26" i="5" s="1"/>
  <c r="AL135" i="5"/>
  <c r="AL134" i="5" s="1"/>
  <c r="BH173" i="5"/>
  <c r="BH172" i="5" s="1"/>
  <c r="BH107" i="5"/>
  <c r="BH106" i="5" s="1"/>
  <c r="AX79" i="5"/>
  <c r="AX78" i="5" s="1"/>
  <c r="AR65" i="5"/>
  <c r="AR64" i="5" s="1"/>
  <c r="AZ63" i="5"/>
  <c r="AZ62" i="5" s="1"/>
  <c r="AF127" i="5"/>
  <c r="AF126" i="5" s="1"/>
  <c r="AD25" i="5"/>
  <c r="AD24" i="5" s="1"/>
  <c r="V131" i="5"/>
  <c r="V130" i="5" s="1"/>
  <c r="BH129" i="5"/>
  <c r="BH128" i="5" s="1"/>
  <c r="AH165" i="5"/>
  <c r="AH164" i="5" s="1"/>
  <c r="R95" i="5"/>
  <c r="R94" i="5" s="1"/>
  <c r="AD207" i="5"/>
  <c r="AD206" i="5" s="1"/>
  <c r="AX195" i="5"/>
  <c r="AX194" i="5" s="1"/>
  <c r="AF199" i="5"/>
  <c r="AF198" i="5" s="1"/>
  <c r="AJ53" i="5"/>
  <c r="AJ52" i="5" s="1"/>
  <c r="AL161" i="5"/>
  <c r="AL160" i="5" s="1"/>
  <c r="AR201" i="5"/>
  <c r="AR200" i="5" s="1"/>
  <c r="AH59" i="5"/>
  <c r="AH58" i="5" s="1"/>
  <c r="V147" i="5"/>
  <c r="V146" i="5" s="1"/>
  <c r="AN169" i="5"/>
  <c r="AN168" i="5" s="1"/>
  <c r="AH65" i="5"/>
  <c r="AH64" i="5" s="1"/>
  <c r="P171" i="5"/>
  <c r="P170" i="5" s="1"/>
  <c r="AV195" i="5"/>
  <c r="AV194" i="5" s="1"/>
  <c r="AN131" i="5"/>
  <c r="AN130" i="5" s="1"/>
  <c r="AH81" i="5"/>
  <c r="AH80" i="5" s="1"/>
  <c r="T123" i="5"/>
  <c r="T122" i="5" s="1"/>
  <c r="BD203" i="5"/>
  <c r="BD202" i="5" s="1"/>
  <c r="T193" i="5"/>
  <c r="T192" i="5" s="1"/>
  <c r="AX193" i="5"/>
  <c r="AX192" i="5" s="1"/>
  <c r="AT203" i="5"/>
  <c r="AT202" i="5" s="1"/>
  <c r="AP151" i="5"/>
  <c r="AP150" i="5" s="1"/>
  <c r="V51" i="5"/>
  <c r="V50" i="5" s="1"/>
  <c r="X199" i="5"/>
  <c r="X198" i="5" s="1"/>
  <c r="AL133" i="5"/>
  <c r="AL132" i="5" s="1"/>
  <c r="AP105" i="5"/>
  <c r="AP104" i="5" s="1"/>
  <c r="AV181" i="5"/>
  <c r="AV180" i="5" s="1"/>
  <c r="AL195" i="5"/>
  <c r="AL194" i="5" s="1"/>
  <c r="V167" i="5"/>
  <c r="V166" i="5" s="1"/>
  <c r="BD137" i="5"/>
  <c r="BD136" i="5" s="1"/>
  <c r="AJ193" i="5"/>
  <c r="AJ192" i="5" s="1"/>
  <c r="AJ99" i="5"/>
  <c r="AJ98" i="5" s="1"/>
  <c r="BJ157" i="5"/>
  <c r="BJ156" i="5" s="1"/>
  <c r="T133" i="5"/>
  <c r="T132" i="5" s="1"/>
  <c r="AL49" i="5"/>
  <c r="AL48" i="5" s="1"/>
  <c r="AF81" i="5"/>
  <c r="AF80" i="5" s="1"/>
  <c r="AX35" i="5"/>
  <c r="AX34" i="5" s="1"/>
  <c r="BJ89" i="5"/>
  <c r="BJ88" i="5" s="1"/>
  <c r="AL169" i="5"/>
  <c r="AL168" i="5" s="1"/>
  <c r="BB103" i="5"/>
  <c r="BB102" i="5" s="1"/>
  <c r="AN95" i="5"/>
  <c r="AN94" i="5" s="1"/>
  <c r="T177" i="5"/>
  <c r="T176" i="5" s="1"/>
  <c r="AP181" i="5"/>
  <c r="AP180" i="5" s="1"/>
  <c r="AP207" i="5"/>
  <c r="AP206" i="5" s="1"/>
  <c r="BH89" i="5"/>
  <c r="BH88" i="5" s="1"/>
  <c r="X153" i="5"/>
  <c r="X152" i="5" s="1"/>
  <c r="AH115" i="5"/>
  <c r="AH114" i="5" s="1"/>
  <c r="BJ93" i="5"/>
  <c r="BJ92" i="5" s="1"/>
  <c r="BF43" i="5"/>
  <c r="BF42" i="5" s="1"/>
  <c r="R25" i="5"/>
  <c r="R24" i="5" s="1"/>
  <c r="AP97" i="5"/>
  <c r="AP96" i="5" s="1"/>
  <c r="BD179" i="5"/>
  <c r="BD178" i="5" s="1"/>
  <c r="R119" i="5"/>
  <c r="R118" i="5" s="1"/>
  <c r="AZ121" i="5"/>
  <c r="AZ120" i="5" s="1"/>
  <c r="AN195" i="5"/>
  <c r="AN194" i="5" s="1"/>
  <c r="AX105" i="5"/>
  <c r="AX104" i="5" s="1"/>
  <c r="AZ189" i="5"/>
  <c r="AZ188" i="5" s="1"/>
  <c r="X115" i="5"/>
  <c r="X114" i="5" s="1"/>
  <c r="AX55" i="5"/>
  <c r="AX54" i="5" s="1"/>
  <c r="BB101" i="5"/>
  <c r="BB100" i="5" s="1"/>
  <c r="R175" i="5"/>
  <c r="R174" i="5" s="1"/>
  <c r="BD197" i="5"/>
  <c r="BD196" i="5" s="1"/>
  <c r="AD131" i="5"/>
  <c r="AD130" i="5" s="1"/>
  <c r="AZ113" i="5"/>
  <c r="AZ112" i="5" s="1"/>
  <c r="AN123" i="5"/>
  <c r="AN122" i="5" s="1"/>
  <c r="AB143" i="5"/>
  <c r="AB142" i="5" s="1"/>
  <c r="AH83" i="5"/>
  <c r="AH82" i="5" s="1"/>
  <c r="BH147" i="5"/>
  <c r="BH146" i="5" s="1"/>
  <c r="AV125" i="5"/>
  <c r="AV124" i="5" s="1"/>
  <c r="AT71" i="5"/>
  <c r="AT70" i="5" s="1"/>
  <c r="AX141" i="5"/>
  <c r="AX140" i="5" s="1"/>
  <c r="AZ193" i="5"/>
  <c r="AZ192" i="5" s="1"/>
  <c r="V43" i="5"/>
  <c r="V42" i="5" s="1"/>
  <c r="AV59" i="5"/>
  <c r="AV58" i="5" s="1"/>
  <c r="Z145" i="5"/>
  <c r="Z144" i="5" s="1"/>
  <c r="P47" i="5"/>
  <c r="P46" i="5" s="1"/>
  <c r="N171" i="5"/>
  <c r="N170" i="5" s="1"/>
  <c r="R87" i="5"/>
  <c r="R86" i="5" s="1"/>
  <c r="BB11" i="5"/>
  <c r="BB10" i="5" s="1"/>
  <c r="V191" i="5"/>
  <c r="V190" i="5" s="1"/>
  <c r="V197" i="5"/>
  <c r="V196" i="5" s="1"/>
  <c r="AR71" i="5"/>
  <c r="AR70" i="5" s="1"/>
  <c r="AF99" i="5"/>
  <c r="AF98" i="5" s="1"/>
  <c r="BB161" i="5"/>
  <c r="BB160" i="5" s="1"/>
  <c r="AH193" i="5"/>
  <c r="AH192" i="5" s="1"/>
  <c r="AH37" i="5"/>
  <c r="AH36" i="5" s="1"/>
  <c r="BH153" i="5"/>
  <c r="BH152" i="5" s="1"/>
  <c r="AT177" i="5"/>
  <c r="AT176" i="5" s="1"/>
  <c r="AZ145" i="5"/>
  <c r="AZ144" i="5" s="1"/>
  <c r="AL129" i="5"/>
  <c r="AL128" i="5" s="1"/>
  <c r="N189" i="5"/>
  <c r="N188" i="5" s="1"/>
  <c r="AX133" i="5"/>
  <c r="AX132" i="5" s="1"/>
  <c r="R193" i="5"/>
  <c r="R192" i="5" s="1"/>
  <c r="AV135" i="5"/>
  <c r="AV134" i="5" s="1"/>
  <c r="BF167" i="5"/>
  <c r="BF166" i="5" s="1"/>
  <c r="BH195" i="5"/>
  <c r="BH194" i="5" s="1"/>
  <c r="AF145" i="5"/>
  <c r="AF144" i="5" s="1"/>
  <c r="AJ197" i="5"/>
  <c r="AJ196" i="5" s="1"/>
  <c r="AP123" i="5"/>
  <c r="AP122" i="5" s="1"/>
  <c r="AR131" i="5"/>
  <c r="AR130" i="5" s="1"/>
  <c r="AV107" i="5"/>
  <c r="AV106" i="5" s="1"/>
  <c r="N97" i="5"/>
  <c r="N96" i="5" s="1"/>
  <c r="AT109" i="5"/>
  <c r="AT108" i="5" s="1"/>
  <c r="BD149" i="5"/>
  <c r="BD148" i="5" s="1"/>
  <c r="AT165" i="5"/>
  <c r="AT164" i="5" s="1"/>
  <c r="T179" i="5"/>
  <c r="T178" i="5" s="1"/>
  <c r="AP179" i="5"/>
  <c r="AP178" i="5" s="1"/>
  <c r="Z93" i="5"/>
  <c r="Z92" i="5" s="1"/>
  <c r="BJ39" i="5"/>
  <c r="BJ38" i="5" s="1"/>
  <c r="N11" i="5"/>
  <c r="N10" i="5" s="1"/>
  <c r="AF149" i="5"/>
  <c r="AF148" i="5" s="1"/>
  <c r="AF115" i="5"/>
  <c r="AF114" i="5" s="1"/>
  <c r="BF51" i="5"/>
  <c r="BF50" i="5" s="1"/>
  <c r="AB137" i="5"/>
  <c r="AB136" i="5" s="1"/>
  <c r="BD103" i="5"/>
  <c r="BD102" i="5" s="1"/>
  <c r="AJ115" i="5"/>
  <c r="AJ114" i="5" s="1"/>
  <c r="N71" i="5"/>
  <c r="N70" i="5" s="1"/>
  <c r="BH165" i="5"/>
  <c r="BH164" i="5" s="1"/>
  <c r="AZ97" i="5"/>
  <c r="AZ96" i="5" s="1"/>
  <c r="BH59" i="5"/>
  <c r="BH58" i="5" s="1"/>
  <c r="BH133" i="5"/>
  <c r="BH132" i="5" s="1"/>
  <c r="AL59" i="5"/>
  <c r="AL58" i="5" s="1"/>
  <c r="BH57" i="5"/>
  <c r="BH56" i="5" s="1"/>
  <c r="AT161" i="5"/>
  <c r="AT160" i="5" s="1"/>
  <c r="AH155" i="5"/>
  <c r="AH154" i="5" s="1"/>
  <c r="AH205" i="5"/>
  <c r="AH204" i="5" s="1"/>
  <c r="AH207" i="5"/>
  <c r="AH206" i="5" s="1"/>
  <c r="AV197" i="5"/>
  <c r="AV196" i="5" s="1"/>
  <c r="AH45" i="5"/>
  <c r="AH44" i="5" s="1"/>
  <c r="BD125" i="5"/>
  <c r="BD124" i="5" s="1"/>
  <c r="N137" i="5"/>
  <c r="N136" i="5" s="1"/>
  <c r="AV169" i="5"/>
  <c r="AV168" i="5" s="1"/>
  <c r="AP81" i="5"/>
  <c r="AP80" i="5" s="1"/>
  <c r="P135" i="5"/>
  <c r="P134" i="5" s="1"/>
  <c r="AF183" i="5"/>
  <c r="AF182" i="5" s="1"/>
  <c r="AJ161" i="5"/>
  <c r="AJ160" i="5" s="1"/>
  <c r="AF195" i="5"/>
  <c r="AF194" i="5" s="1"/>
  <c r="AH203" i="5"/>
  <c r="AH202" i="5" s="1"/>
  <c r="BH189" i="5"/>
  <c r="BH188" i="5" s="1"/>
  <c r="AD83" i="5"/>
  <c r="AD82" i="5" s="1"/>
  <c r="AH77" i="5"/>
  <c r="AH76" i="5" s="1"/>
  <c r="AN199" i="5"/>
  <c r="AN198" i="5" s="1"/>
  <c r="P133" i="5"/>
  <c r="P132" i="5" s="1"/>
  <c r="AX61" i="5"/>
  <c r="AX60" i="5" s="1"/>
  <c r="X201" i="5"/>
  <c r="X200" i="5" s="1"/>
  <c r="BH159" i="5"/>
  <c r="BH158" i="5" s="1"/>
  <c r="AV175" i="5"/>
  <c r="AV174" i="5" s="1"/>
  <c r="BB105" i="5"/>
  <c r="BB104" i="5" s="1"/>
  <c r="R37" i="5"/>
  <c r="R36" i="5" s="1"/>
  <c r="BB171" i="5"/>
  <c r="BB170" i="5" s="1"/>
  <c r="AD147" i="5"/>
  <c r="AD146" i="5" s="1"/>
  <c r="AB169" i="5"/>
  <c r="AB168" i="5" s="1"/>
  <c r="AH199" i="5"/>
  <c r="AH198" i="5" s="1"/>
  <c r="AR179" i="5"/>
  <c r="AR178" i="5" s="1"/>
  <c r="AL167" i="5"/>
  <c r="AL166" i="5" s="1"/>
  <c r="R89" i="5"/>
  <c r="R88" i="5" s="1"/>
  <c r="V103" i="5"/>
  <c r="V102" i="5" s="1"/>
  <c r="BJ155" i="5"/>
  <c r="BJ154" i="5" s="1"/>
  <c r="V49" i="5"/>
  <c r="V48" i="5" s="1"/>
  <c r="AZ201" i="5"/>
  <c r="AZ200" i="5" s="1"/>
  <c r="T121" i="5"/>
  <c r="T120" i="5" s="1"/>
  <c r="P143" i="5"/>
  <c r="P142" i="5" s="1"/>
  <c r="R105" i="5"/>
  <c r="R104" i="5" s="1"/>
  <c r="AR85" i="5"/>
  <c r="AR84" i="5" s="1"/>
  <c r="R97" i="5"/>
  <c r="R96" i="5" s="1"/>
  <c r="BJ159" i="5"/>
  <c r="BJ158" i="5" s="1"/>
  <c r="AX171" i="5"/>
  <c r="AX170" i="5" s="1"/>
  <c r="P141" i="5"/>
  <c r="P140" i="5" s="1"/>
  <c r="R207" i="5"/>
  <c r="R206" i="5" s="1"/>
  <c r="T39" i="5"/>
  <c r="T38" i="5" s="1"/>
  <c r="AP145" i="5"/>
  <c r="AP144" i="5" s="1"/>
  <c r="AN173" i="5"/>
  <c r="AN172" i="5" s="1"/>
  <c r="P155" i="5"/>
  <c r="P154" i="5" s="1"/>
  <c r="AV97" i="5"/>
  <c r="AV96" i="5" s="1"/>
  <c r="AB111" i="5"/>
  <c r="AB110" i="5" s="1"/>
  <c r="AP77" i="5"/>
  <c r="AP76" i="5" s="1"/>
  <c r="AP47" i="5"/>
  <c r="AP46" i="5" s="1"/>
  <c r="AN11" i="5"/>
  <c r="AN10" i="5" s="1"/>
  <c r="AT81" i="5"/>
  <c r="AT80" i="5" s="1"/>
  <c r="AR105" i="5"/>
  <c r="AR104" i="5" s="1"/>
  <c r="P43" i="5"/>
  <c r="P42" i="5" s="1"/>
  <c r="T153" i="5"/>
  <c r="T152" i="5" s="1"/>
  <c r="AX13" i="5"/>
  <c r="AX12" i="5" s="1"/>
  <c r="X43" i="5"/>
  <c r="X42" i="5" s="1"/>
  <c r="T29" i="5"/>
  <c r="T28" i="5" s="1"/>
  <c r="BB61" i="5"/>
  <c r="BB60" i="5" s="1"/>
  <c r="AV39" i="5"/>
  <c r="AV38" i="5" s="1"/>
  <c r="BD63" i="5"/>
  <c r="BD62" i="5" s="1"/>
  <c r="X39" i="5"/>
  <c r="X38" i="5" s="1"/>
  <c r="N187" i="5"/>
  <c r="N186" i="5" s="1"/>
  <c r="AH189" i="5"/>
  <c r="AH188" i="5" s="1"/>
  <c r="V169" i="5"/>
  <c r="V168" i="5" s="1"/>
  <c r="AV151" i="5"/>
  <c r="AV150" i="5" s="1"/>
  <c r="AL159" i="5"/>
  <c r="AL158" i="5" s="1"/>
  <c r="AJ179" i="5"/>
  <c r="AJ178" i="5" s="1"/>
  <c r="AJ71" i="5"/>
  <c r="AJ70" i="5" s="1"/>
  <c r="AX161" i="5"/>
  <c r="AX160" i="5" s="1"/>
  <c r="R171" i="5"/>
  <c r="R170" i="5" s="1"/>
  <c r="BF137" i="5"/>
  <c r="BF136" i="5" s="1"/>
  <c r="V129" i="5"/>
  <c r="V128" i="5" s="1"/>
  <c r="AZ165" i="5"/>
  <c r="AZ164" i="5" s="1"/>
  <c r="AV165" i="5"/>
  <c r="AV164" i="5" s="1"/>
  <c r="BJ165" i="5"/>
  <c r="BJ164" i="5" s="1"/>
  <c r="AL175" i="5"/>
  <c r="AL174" i="5" s="1"/>
  <c r="BB205" i="5"/>
  <c r="BB204" i="5" s="1"/>
  <c r="V71" i="5"/>
  <c r="V70" i="5" s="1"/>
  <c r="AN145" i="5"/>
  <c r="AN144" i="5" s="1"/>
  <c r="AT163" i="5"/>
  <c r="AT162" i="5" s="1"/>
  <c r="AL171" i="5"/>
  <c r="AL170" i="5" s="1"/>
  <c r="AV155" i="5"/>
  <c r="AV154" i="5" s="1"/>
  <c r="AL173" i="5"/>
  <c r="AL172" i="5" s="1"/>
  <c r="AF87" i="5"/>
  <c r="AF86" i="5" s="1"/>
  <c r="AJ191" i="5"/>
  <c r="AJ190" i="5" s="1"/>
  <c r="AT41" i="5"/>
  <c r="AT40" i="5" s="1"/>
  <c r="AZ127" i="5"/>
  <c r="AZ126" i="5" s="1"/>
  <c r="N147" i="5"/>
  <c r="N146" i="5" s="1"/>
  <c r="AV31" i="5"/>
  <c r="AV30" i="5" s="1"/>
  <c r="AL141" i="5"/>
  <c r="AL140" i="5" s="1"/>
  <c r="N157" i="5"/>
  <c r="N156" i="5" s="1"/>
  <c r="T37" i="5"/>
  <c r="T36" i="5" s="1"/>
  <c r="Z135" i="5"/>
  <c r="Z134" i="5" s="1"/>
  <c r="AL57" i="5"/>
  <c r="AL56" i="5" s="1"/>
  <c r="AP119" i="5"/>
  <c r="AP118" i="5" s="1"/>
  <c r="AP23" i="5"/>
  <c r="AP22" i="5" s="1"/>
  <c r="AR37" i="5"/>
  <c r="AR36" i="5" s="1"/>
  <c r="AH57" i="5"/>
  <c r="AH56" i="5" s="1"/>
  <c r="BD121" i="5"/>
  <c r="BD120" i="5" s="1"/>
  <c r="BF205" i="5"/>
  <c r="BF204" i="5" s="1"/>
  <c r="BJ143" i="5"/>
  <c r="BJ142" i="5" s="1"/>
  <c r="Z113" i="5"/>
  <c r="Z112" i="5" s="1"/>
  <c r="R179" i="5"/>
  <c r="R178" i="5" s="1"/>
  <c r="AX137" i="5"/>
  <c r="AX136" i="5" s="1"/>
  <c r="AH27" i="5"/>
  <c r="AH26" i="5" s="1"/>
  <c r="X171" i="5"/>
  <c r="X170" i="5" s="1"/>
  <c r="AB199" i="5"/>
  <c r="AB198" i="5" s="1"/>
  <c r="N89" i="5"/>
  <c r="N88" i="5" s="1"/>
  <c r="BB57" i="5"/>
  <c r="BB56" i="5" s="1"/>
  <c r="BH143" i="5"/>
  <c r="BH142" i="5" s="1"/>
  <c r="BD193" i="5"/>
  <c r="BD192" i="5" s="1"/>
  <c r="AR77" i="5"/>
  <c r="AR76" i="5" s="1"/>
  <c r="AX135" i="5"/>
  <c r="AX134" i="5" s="1"/>
  <c r="N95" i="5"/>
  <c r="N94" i="5" s="1"/>
  <c r="R23" i="5"/>
  <c r="R22" i="5" s="1"/>
  <c r="AN133" i="5"/>
  <c r="AN132" i="5" s="1"/>
  <c r="AZ87" i="5"/>
  <c r="AZ86" i="5" s="1"/>
  <c r="Z159" i="5"/>
  <c r="Z158" i="5" s="1"/>
  <c r="AH91" i="5"/>
  <c r="AH90" i="5" s="1"/>
  <c r="AX157" i="5"/>
  <c r="AX156" i="5" s="1"/>
  <c r="AF91" i="5"/>
  <c r="AF90" i="5" s="1"/>
  <c r="BF133" i="5"/>
  <c r="BF132" i="5" s="1"/>
  <c r="AL197" i="5"/>
  <c r="AL196" i="5" s="1"/>
  <c r="AB127" i="5"/>
  <c r="AB126" i="5" s="1"/>
  <c r="P67" i="5"/>
  <c r="P66" i="5" s="1"/>
  <c r="AT79" i="5"/>
  <c r="AT78" i="5" s="1"/>
  <c r="BD189" i="5"/>
  <c r="BD188" i="5" s="1"/>
  <c r="AD187" i="5"/>
  <c r="AD186" i="5" s="1"/>
  <c r="V113" i="5"/>
  <c r="V112" i="5" s="1"/>
  <c r="R49" i="5"/>
  <c r="R48" i="5" s="1"/>
  <c r="AD97" i="5"/>
  <c r="AD96" i="5" s="1"/>
  <c r="AR147" i="5"/>
  <c r="AR146" i="5" s="1"/>
  <c r="N167" i="5"/>
  <c r="N166" i="5" s="1"/>
  <c r="AH73" i="5"/>
  <c r="AH72" i="5" s="1"/>
  <c r="P167" i="5"/>
  <c r="P166" i="5" s="1"/>
  <c r="BJ149" i="5"/>
  <c r="BJ148" i="5" s="1"/>
  <c r="AX159" i="5"/>
  <c r="AX158" i="5" s="1"/>
  <c r="R205" i="5"/>
  <c r="R204" i="5" s="1"/>
  <c r="X145" i="5"/>
  <c r="X144" i="5" s="1"/>
  <c r="AD151" i="5"/>
  <c r="AD150" i="5" s="1"/>
  <c r="AB45" i="5"/>
  <c r="AB44" i="5" s="1"/>
  <c r="N27" i="5"/>
  <c r="N26" i="5" s="1"/>
  <c r="T189" i="5"/>
  <c r="T188" i="5" s="1"/>
  <c r="V115" i="5"/>
  <c r="V114" i="5" s="1"/>
  <c r="AF137" i="5"/>
  <c r="AF136" i="5" s="1"/>
  <c r="AX49" i="5"/>
  <c r="AX48" i="5" s="1"/>
  <c r="AT201" i="5"/>
  <c r="AT200" i="5" s="1"/>
  <c r="AP65" i="5"/>
  <c r="AP64" i="5" s="1"/>
  <c r="AV19" i="5"/>
  <c r="AV17" i="5" s="1"/>
  <c r="AV43" i="5"/>
  <c r="AV42" i="5" s="1"/>
  <c r="N73" i="5"/>
  <c r="N72" i="5" s="1"/>
  <c r="T41" i="5"/>
  <c r="T40" i="5" s="1"/>
  <c r="AX23" i="5"/>
  <c r="AX22" i="5" s="1"/>
  <c r="BH29" i="5"/>
  <c r="BH28" i="5" s="1"/>
  <c r="AH21" i="5"/>
  <c r="AH20" i="5" s="1"/>
  <c r="Z129" i="5"/>
  <c r="Z128" i="5" s="1"/>
  <c r="BB169" i="5"/>
  <c r="BB168" i="5" s="1"/>
  <c r="AF189" i="5"/>
  <c r="AF188" i="5" s="1"/>
  <c r="BF183" i="5"/>
  <c r="BF182" i="5" s="1"/>
  <c r="AX179" i="5"/>
  <c r="AX178" i="5" s="1"/>
  <c r="AH151" i="5"/>
  <c r="AH150" i="5" s="1"/>
  <c r="AN121" i="5"/>
  <c r="AN120" i="5" s="1"/>
  <c r="AT111" i="5"/>
  <c r="AT110" i="5" s="1"/>
  <c r="AD29" i="5"/>
  <c r="AD28" i="5" s="1"/>
  <c r="AB91" i="5"/>
  <c r="AB90" i="5" s="1"/>
  <c r="AF205" i="5"/>
  <c r="AF204" i="5" s="1"/>
  <c r="AJ157" i="5"/>
  <c r="AJ156" i="5" s="1"/>
  <c r="AN167" i="5"/>
  <c r="AN166" i="5" s="1"/>
  <c r="AD119" i="5"/>
  <c r="AD118" i="5" s="1"/>
  <c r="AB139" i="5"/>
  <c r="AB138" i="5" s="1"/>
  <c r="AB49" i="5"/>
  <c r="AB48" i="5" s="1"/>
  <c r="AT113" i="5"/>
  <c r="AT112" i="5" s="1"/>
  <c r="X85" i="5"/>
  <c r="X84" i="5" s="1"/>
  <c r="X87" i="5"/>
  <c r="X86" i="5" s="1"/>
  <c r="AZ185" i="5"/>
  <c r="AZ184" i="5" s="1"/>
  <c r="R183" i="5"/>
  <c r="R182" i="5" s="1"/>
  <c r="AD103" i="5"/>
  <c r="AD102" i="5" s="1"/>
  <c r="AT37" i="5"/>
  <c r="AT36" i="5" s="1"/>
  <c r="BD175" i="5"/>
  <c r="BD174" i="5" s="1"/>
  <c r="BF193" i="5"/>
  <c r="BF192" i="5" s="1"/>
  <c r="AD141" i="5"/>
  <c r="AD140" i="5" s="1"/>
  <c r="AR59" i="5"/>
  <c r="AR58" i="5" s="1"/>
  <c r="BD151" i="5"/>
  <c r="BD150" i="5" s="1"/>
  <c r="AX143" i="5"/>
  <c r="AX142" i="5" s="1"/>
  <c r="N91" i="5"/>
  <c r="N90" i="5" s="1"/>
  <c r="BJ147" i="5"/>
  <c r="BJ146" i="5" s="1"/>
  <c r="P137" i="5"/>
  <c r="P136" i="5" s="1"/>
  <c r="T169" i="5"/>
  <c r="T168" i="5" s="1"/>
  <c r="AV133" i="5"/>
  <c r="AV132" i="5" s="1"/>
  <c r="N75" i="5"/>
  <c r="N74" i="5" s="1"/>
  <c r="X71" i="5"/>
  <c r="X70" i="5" s="1"/>
  <c r="R203" i="5"/>
  <c r="R202" i="5" s="1"/>
  <c r="T195" i="5"/>
  <c r="T194" i="5" s="1"/>
  <c r="AN163" i="5"/>
  <c r="AN162" i="5" s="1"/>
  <c r="BB147" i="5"/>
  <c r="BB146" i="5" s="1"/>
  <c r="AL123" i="5"/>
  <c r="AL122" i="5" s="1"/>
  <c r="AF113" i="5"/>
  <c r="AF112" i="5" s="1"/>
  <c r="AZ91" i="5"/>
  <c r="AZ90" i="5" s="1"/>
  <c r="AP141" i="5"/>
  <c r="AP140" i="5" s="1"/>
  <c r="AB193" i="5"/>
  <c r="AB192" i="5" s="1"/>
  <c r="BB131" i="5"/>
  <c r="BB130" i="5" s="1"/>
  <c r="R21" i="5"/>
  <c r="R20" i="5" s="1"/>
  <c r="AJ31" i="5"/>
  <c r="AJ30" i="5" s="1"/>
  <c r="AH139" i="5"/>
  <c r="AH138" i="5" s="1"/>
  <c r="Z187" i="5"/>
  <c r="Z186" i="5" s="1"/>
  <c r="N113" i="5"/>
  <c r="N112" i="5" s="1"/>
  <c r="AB151" i="5"/>
  <c r="AB150" i="5" s="1"/>
  <c r="T119" i="5"/>
  <c r="T118" i="5" s="1"/>
  <c r="AP16" i="5"/>
  <c r="AP14" i="5" s="1"/>
  <c r="AN183" i="5"/>
  <c r="AN182" i="5" s="1"/>
  <c r="AP161" i="5"/>
  <c r="AP160" i="5" s="1"/>
  <c r="AR171" i="5"/>
  <c r="AR170" i="5" s="1"/>
  <c r="AF21" i="5"/>
  <c r="AF20" i="5" s="1"/>
  <c r="AR117" i="5"/>
  <c r="AR116" i="5" s="1"/>
  <c r="AT89" i="5"/>
  <c r="AT88" i="5" s="1"/>
  <c r="R197" i="5"/>
  <c r="R196" i="5" s="1"/>
  <c r="AR153" i="5"/>
  <c r="AR152" i="5" s="1"/>
  <c r="AD63" i="5"/>
  <c r="AD62" i="5" s="1"/>
  <c r="AD109" i="5"/>
  <c r="AD108" i="5" s="1"/>
  <c r="AN197" i="5"/>
  <c r="AN196" i="5" s="1"/>
  <c r="AR49" i="5"/>
  <c r="AR48" i="5" s="1"/>
  <c r="AX91" i="5"/>
  <c r="AX90" i="5" s="1"/>
  <c r="X113" i="5"/>
  <c r="X112" i="5" s="1"/>
  <c r="AD43" i="5"/>
  <c r="AD42" i="5" s="1"/>
  <c r="BH171" i="5"/>
  <c r="BH170" i="5" s="1"/>
  <c r="AV57" i="5"/>
  <c r="AV56" i="5" s="1"/>
  <c r="BF13" i="5"/>
  <c r="BF12" i="5" s="1"/>
  <c r="X65" i="5"/>
  <c r="X64" i="5" s="1"/>
  <c r="AJ101" i="5"/>
  <c r="AJ100" i="5" s="1"/>
  <c r="V153" i="5"/>
  <c r="V152" i="5" s="1"/>
  <c r="BF63" i="5"/>
  <c r="BF62" i="5" s="1"/>
  <c r="R195" i="5"/>
  <c r="R194" i="5" s="1"/>
  <c r="AF201" i="5"/>
  <c r="AF200" i="5" s="1"/>
  <c r="BB183" i="5"/>
  <c r="BB182" i="5" s="1"/>
  <c r="N155" i="5"/>
  <c r="N154" i="5" s="1"/>
  <c r="Z205" i="5"/>
  <c r="Z204" i="5" s="1"/>
  <c r="AD171" i="5"/>
  <c r="AD170" i="5" s="1"/>
  <c r="BD105" i="5"/>
  <c r="BD104" i="5" s="1"/>
  <c r="Z91" i="5"/>
  <c r="Z90" i="5" s="1"/>
  <c r="BJ207" i="5"/>
  <c r="BJ206" i="5" s="1"/>
  <c r="Z193" i="5"/>
  <c r="Z192" i="5" s="1"/>
  <c r="BD199" i="5"/>
  <c r="BD198" i="5" s="1"/>
  <c r="BD73" i="5"/>
  <c r="BD72" i="5" s="1"/>
  <c r="AZ117" i="5"/>
  <c r="AZ116" i="5" s="1"/>
  <c r="AP127" i="5"/>
  <c r="AP126" i="5" s="1"/>
  <c r="R143" i="5"/>
  <c r="R142" i="5" s="1"/>
  <c r="BJ53" i="5"/>
  <c r="BJ52" i="5" s="1"/>
  <c r="R71" i="5"/>
  <c r="R70" i="5" s="1"/>
  <c r="N127" i="5"/>
  <c r="N126" i="5" s="1"/>
  <c r="AT85" i="5"/>
  <c r="AT84" i="5" s="1"/>
  <c r="AR107" i="5"/>
  <c r="AR106" i="5" s="1"/>
  <c r="BB151" i="5"/>
  <c r="BB150" i="5" s="1"/>
  <c r="AL61" i="5"/>
  <c r="AL60" i="5" s="1"/>
  <c r="AF157" i="5"/>
  <c r="AF156" i="5" s="1"/>
  <c r="AT65" i="5"/>
  <c r="AT64" i="5" s="1"/>
  <c r="AB73" i="5"/>
  <c r="AB72" i="5" s="1"/>
  <c r="R13" i="5"/>
  <c r="R12" i="5" s="1"/>
  <c r="P55" i="5"/>
  <c r="P54" i="5" s="1"/>
  <c r="P27" i="5"/>
  <c r="P26" i="5" s="1"/>
  <c r="AF39" i="5"/>
  <c r="AF38" i="5" s="1"/>
  <c r="R117" i="5"/>
  <c r="R116" i="5" s="1"/>
  <c r="AR195" i="5"/>
  <c r="AR194" i="5" s="1"/>
  <c r="AL199" i="5"/>
  <c r="AL198" i="5" s="1"/>
  <c r="BB109" i="5"/>
  <c r="BB108" i="5" s="1"/>
  <c r="AX127" i="5"/>
  <c r="AX126" i="5" s="1"/>
  <c r="T187" i="5"/>
  <c r="T186" i="5" s="1"/>
  <c r="AR45" i="5"/>
  <c r="AR44" i="5" s="1"/>
  <c r="X155" i="5"/>
  <c r="X154" i="5" s="1"/>
  <c r="X95" i="5"/>
  <c r="X94" i="5" s="1"/>
  <c r="AF181" i="5"/>
  <c r="AF180" i="5" s="1"/>
  <c r="BH127" i="5"/>
  <c r="BH126" i="5" s="1"/>
  <c r="V139" i="5"/>
  <c r="V138" i="5" s="1"/>
  <c r="AR149" i="5"/>
  <c r="AR148" i="5" s="1"/>
  <c r="V75" i="5"/>
  <c r="V74" i="5" s="1"/>
  <c r="AZ25" i="5"/>
  <c r="AZ24" i="5" s="1"/>
  <c r="AD115" i="5"/>
  <c r="AD114" i="5" s="1"/>
  <c r="AF89" i="5"/>
  <c r="AF88" i="5" s="1"/>
  <c r="AX95" i="5"/>
  <c r="AX94" i="5" s="1"/>
  <c r="AP135" i="5"/>
  <c r="AP134" i="5" s="1"/>
  <c r="BJ27" i="5"/>
  <c r="BJ26" i="5" s="1"/>
  <c r="AT137" i="5"/>
  <c r="AT136" i="5" s="1"/>
  <c r="AL39" i="5"/>
  <c r="AL38" i="5" s="1"/>
  <c r="X133" i="5"/>
  <c r="X132" i="5" s="1"/>
  <c r="AR16" i="5"/>
  <c r="AR14" i="5" s="1"/>
  <c r="AJ203" i="5"/>
  <c r="AJ202" i="5" s="1"/>
  <c r="BD183" i="5"/>
  <c r="BD182" i="5" s="1"/>
  <c r="X165" i="5"/>
  <c r="X164" i="5" s="1"/>
  <c r="AP101" i="5"/>
  <c r="AP100" i="5" s="1"/>
  <c r="AZ107" i="5"/>
  <c r="AZ106" i="5" s="1"/>
  <c r="P53" i="5"/>
  <c r="P52" i="5" s="1"/>
  <c r="AJ43" i="5"/>
  <c r="AJ42" i="5" s="1"/>
  <c r="V95" i="5"/>
  <c r="V94" i="5" s="1"/>
  <c r="N193" i="5"/>
  <c r="N192" i="5" s="1"/>
  <c r="BD87" i="5"/>
  <c r="BD86" i="5" s="1"/>
  <c r="AP197" i="5"/>
  <c r="AP196" i="5" s="1"/>
  <c r="AL131" i="5"/>
  <c r="AL130" i="5" s="1"/>
  <c r="T201" i="5"/>
  <c r="T200" i="5" s="1"/>
  <c r="V205" i="5"/>
  <c r="V204" i="5" s="1"/>
  <c r="BH45" i="5"/>
  <c r="BH44" i="5" s="1"/>
  <c r="P101" i="5"/>
  <c r="P100" i="5" s="1"/>
  <c r="AJ149" i="5"/>
  <c r="AJ148" i="5" s="1"/>
  <c r="AR181" i="5"/>
  <c r="AR180" i="5" s="1"/>
  <c r="AD163" i="5"/>
  <c r="AD162" i="5" s="1"/>
  <c r="P181" i="5"/>
  <c r="P180" i="5" s="1"/>
  <c r="BJ57" i="5"/>
  <c r="BJ56" i="5" s="1"/>
  <c r="BF139" i="5"/>
  <c r="BF138" i="5" s="1"/>
  <c r="Z199" i="5"/>
  <c r="Z198" i="5" s="1"/>
  <c r="AT189" i="5"/>
  <c r="AT188" i="5" s="1"/>
  <c r="BB139" i="5"/>
  <c r="BB138" i="5" s="1"/>
  <c r="X183" i="5"/>
  <c r="X182" i="5" s="1"/>
  <c r="BF141" i="5"/>
  <c r="BF140" i="5" s="1"/>
  <c r="V87" i="5"/>
  <c r="V86" i="5" s="1"/>
  <c r="Z35" i="5"/>
  <c r="Z34" i="5" s="1"/>
  <c r="N109" i="5"/>
  <c r="N108" i="5" s="1"/>
  <c r="T109" i="5"/>
  <c r="T108" i="5" s="1"/>
  <c r="AP143" i="5"/>
  <c r="AP142" i="5" s="1"/>
  <c r="AT115" i="5"/>
  <c r="AT114" i="5" s="1"/>
  <c r="T45" i="5"/>
  <c r="T44" i="5" s="1"/>
  <c r="AR109" i="5"/>
  <c r="AR108" i="5" s="1"/>
  <c r="BB91" i="5"/>
  <c r="BB90" i="5" s="1"/>
  <c r="BF163" i="5"/>
  <c r="BF162" i="5" s="1"/>
  <c r="N121" i="5"/>
  <c r="N120" i="5" s="1"/>
  <c r="P189" i="5"/>
  <c r="P188" i="5" s="1"/>
  <c r="AT143" i="5"/>
  <c r="AT142" i="5" s="1"/>
  <c r="AD191" i="5"/>
  <c r="AD190" i="5" s="1"/>
  <c r="AP115" i="5"/>
  <c r="AP114" i="5" s="1"/>
  <c r="AV139" i="5"/>
  <c r="AV138" i="5" s="1"/>
  <c r="AF41" i="5"/>
  <c r="AF40" i="5" s="1"/>
  <c r="Z89" i="5"/>
  <c r="Z88" i="5" s="1"/>
  <c r="AV141" i="5"/>
  <c r="AV140" i="5" s="1"/>
  <c r="X137" i="5"/>
  <c r="X136" i="5" s="1"/>
  <c r="AL181" i="5"/>
  <c r="AL180" i="5" s="1"/>
  <c r="Z97" i="5"/>
  <c r="Z96" i="5" s="1"/>
  <c r="BJ65" i="5"/>
  <c r="BJ64" i="5" s="1"/>
  <c r="AT55" i="5"/>
  <c r="AT54" i="5" s="1"/>
  <c r="N99" i="5"/>
  <c r="N98" i="5" s="1"/>
  <c r="AF71" i="5"/>
  <c r="AF70" i="5" s="1"/>
  <c r="V23" i="5"/>
  <c r="V22" i="5" s="1"/>
  <c r="AB11" i="5"/>
  <c r="AB10" i="5" s="1"/>
  <c r="AX81" i="5"/>
  <c r="AX80" i="5" s="1"/>
  <c r="N93" i="5"/>
  <c r="N92" i="5" s="1"/>
  <c r="AH163" i="5"/>
  <c r="AH162" i="5" s="1"/>
  <c r="AR115" i="5"/>
  <c r="AR114" i="5" s="1"/>
  <c r="BB165" i="5"/>
  <c r="BB164" i="5" s="1"/>
  <c r="AZ207" i="5"/>
  <c r="AZ206" i="5" s="1"/>
  <c r="AV207" i="5"/>
  <c r="AV206" i="5" s="1"/>
  <c r="AB27" i="5"/>
  <c r="AB26" i="5" s="1"/>
  <c r="BF135" i="5"/>
  <c r="BF134" i="5" s="1"/>
  <c r="BF87" i="5"/>
  <c r="BF86" i="5" s="1"/>
  <c r="AB37" i="5"/>
  <c r="AB36" i="5" s="1"/>
  <c r="P29" i="5"/>
  <c r="P28" i="5" s="1"/>
  <c r="AZ197" i="5"/>
  <c r="AZ196" i="5" s="1"/>
  <c r="AV109" i="5"/>
  <c r="AV108" i="5" s="1"/>
  <c r="AX101" i="5"/>
  <c r="AX100" i="5" s="1"/>
  <c r="BF59" i="5"/>
  <c r="BF58" i="5" s="1"/>
  <c r="R75" i="5"/>
  <c r="R74" i="5" s="1"/>
  <c r="AJ85" i="5"/>
  <c r="AJ84" i="5" s="1"/>
  <c r="BF11" i="5"/>
  <c r="BF10" i="5" s="1"/>
  <c r="X125" i="5"/>
  <c r="X124" i="5" s="1"/>
  <c r="T117" i="5"/>
  <c r="T116" i="5" s="1"/>
  <c r="AD127" i="5"/>
  <c r="AD126" i="5" s="1"/>
  <c r="R125" i="5"/>
  <c r="R124" i="5" s="1"/>
  <c r="AP193" i="5"/>
  <c r="AP192" i="5" s="1"/>
  <c r="AF27" i="5"/>
  <c r="AF26" i="5" s="1"/>
  <c r="AJ63" i="5"/>
  <c r="AJ62" i="5" s="1"/>
  <c r="AB79" i="5"/>
  <c r="AB78" i="5" s="1"/>
  <c r="N45" i="5"/>
  <c r="N44" i="5" s="1"/>
  <c r="N79" i="5"/>
  <c r="N78" i="5" s="1"/>
  <c r="AN37" i="5"/>
  <c r="AN36" i="5" s="1"/>
  <c r="AJ75" i="5"/>
  <c r="AJ74" i="5" s="1"/>
  <c r="BB13" i="5"/>
  <c r="BB12" i="5" s="1"/>
  <c r="T47" i="5"/>
  <c r="T46" i="5" s="1"/>
  <c r="T77" i="5"/>
  <c r="T76" i="5" s="1"/>
  <c r="Z85" i="5"/>
  <c r="Z84" i="5" s="1"/>
  <c r="T65" i="5"/>
  <c r="T64" i="5" s="1"/>
  <c r="N51" i="5"/>
  <c r="N50" i="5" s="1"/>
  <c r="BH35" i="5"/>
  <c r="BH34" i="5" s="1"/>
  <c r="BF123" i="5"/>
  <c r="BF122" i="5" s="1"/>
  <c r="BB201" i="5"/>
  <c r="BB200" i="5" s="1"/>
  <c r="AH187" i="5"/>
  <c r="AH186" i="5" s="1"/>
  <c r="R181" i="5"/>
  <c r="R180" i="5" s="1"/>
  <c r="AH67" i="5"/>
  <c r="AH66" i="5" s="1"/>
  <c r="BF153" i="5"/>
  <c r="BF152" i="5" s="1"/>
  <c r="AD177" i="5"/>
  <c r="AD176" i="5" s="1"/>
  <c r="BJ131" i="5"/>
  <c r="BJ130" i="5" s="1"/>
  <c r="AF16" i="5"/>
  <c r="AF14" i="5" s="1"/>
  <c r="P87" i="5"/>
  <c r="P86" i="5" s="1"/>
  <c r="AJ187" i="5"/>
  <c r="AJ186" i="5" s="1"/>
  <c r="P179" i="5"/>
  <c r="P178" i="5" s="1"/>
  <c r="T73" i="5"/>
  <c r="T72" i="5" s="1"/>
  <c r="BD111" i="5"/>
  <c r="BD110" i="5" s="1"/>
  <c r="AV75" i="5"/>
  <c r="AV74" i="5" s="1"/>
  <c r="BB51" i="5"/>
  <c r="BB50" i="5" s="1"/>
  <c r="AH109" i="5"/>
  <c r="AH108" i="5" s="1"/>
  <c r="AJ69" i="5"/>
  <c r="AJ68" i="5" s="1"/>
  <c r="BD123" i="5"/>
  <c r="BD122" i="5" s="1"/>
  <c r="T113" i="5"/>
  <c r="T112" i="5" s="1"/>
  <c r="BJ125" i="5"/>
  <c r="BJ124" i="5" s="1"/>
  <c r="BH83" i="5"/>
  <c r="BH82" i="5" s="1"/>
  <c r="BD51" i="5"/>
  <c r="BD50" i="5" s="1"/>
  <c r="BB149" i="5"/>
  <c r="BB148" i="5" s="1"/>
  <c r="AF173" i="5"/>
  <c r="AF172" i="5" s="1"/>
  <c r="T101" i="5"/>
  <c r="T100" i="5" s="1"/>
  <c r="T99" i="5"/>
  <c r="T98" i="5" s="1"/>
  <c r="BH79" i="5"/>
  <c r="BH78" i="5" s="1"/>
  <c r="AF151" i="5"/>
  <c r="AF150" i="5" s="1"/>
  <c r="AN191" i="5"/>
  <c r="AN190" i="5" s="1"/>
  <c r="N77" i="5"/>
  <c r="N76" i="5" s="1"/>
  <c r="AZ147" i="5"/>
  <c r="AZ146" i="5" s="1"/>
  <c r="Z25" i="5"/>
  <c r="Z24" i="5" s="1"/>
  <c r="BF179" i="5"/>
  <c r="BF178" i="5" s="1"/>
  <c r="X151" i="5"/>
  <c r="X150" i="5" s="1"/>
  <c r="AZ177" i="5"/>
  <c r="AZ176" i="5" s="1"/>
  <c r="T171" i="5"/>
  <c r="T170" i="5" s="1"/>
  <c r="AN109" i="5"/>
  <c r="AN108" i="5" s="1"/>
  <c r="AR129" i="5"/>
  <c r="AR128" i="5" s="1"/>
  <c r="AP121" i="5"/>
  <c r="AP120" i="5" s="1"/>
  <c r="T145" i="5"/>
  <c r="T144" i="5" s="1"/>
  <c r="AB89" i="5"/>
  <c r="AB88" i="5" s="1"/>
  <c r="X207" i="5"/>
  <c r="X206" i="5" s="1"/>
  <c r="AR75" i="5"/>
  <c r="AR74" i="5" s="1"/>
  <c r="AH23" i="5"/>
  <c r="AH22" i="5" s="1"/>
  <c r="X63" i="5"/>
  <c r="X62" i="5" s="1"/>
  <c r="T89" i="5"/>
  <c r="T88" i="5" s="1"/>
  <c r="BB87" i="5"/>
  <c r="BB86" i="5" s="1"/>
  <c r="P129" i="5"/>
  <c r="P128" i="5" s="1"/>
  <c r="BD37" i="5"/>
  <c r="BD36" i="5" s="1"/>
  <c r="P85" i="5"/>
  <c r="P84" i="5" s="1"/>
  <c r="BB197" i="5"/>
  <c r="BB196" i="5" s="1"/>
  <c r="AR35" i="5"/>
  <c r="AR34" i="5" s="1"/>
  <c r="AR83" i="5"/>
  <c r="AR82" i="5" s="1"/>
  <c r="AZ85" i="5"/>
  <c r="AZ84" i="5" s="1"/>
  <c r="BJ41" i="5"/>
  <c r="BJ40" i="5" s="1"/>
  <c r="AN149" i="5"/>
  <c r="AN148" i="5" s="1"/>
  <c r="BH175" i="5"/>
  <c r="BH174" i="5" s="1"/>
  <c r="V141" i="5"/>
  <c r="V140" i="5" s="1"/>
  <c r="BH63" i="5"/>
  <c r="BH62" i="5" s="1"/>
  <c r="AV53" i="5"/>
  <c r="AV52" i="5" s="1"/>
  <c r="BF21" i="5"/>
  <c r="BF20" i="5" s="1"/>
  <c r="BB111" i="5"/>
  <c r="BB110" i="5" s="1"/>
  <c r="BB115" i="5"/>
  <c r="BB114" i="5" s="1"/>
  <c r="AF47" i="5"/>
  <c r="AF46" i="5" s="1"/>
  <c r="AF57" i="5"/>
  <c r="AF56" i="5" s="1"/>
  <c r="AZ133" i="5"/>
  <c r="AZ132" i="5" s="1"/>
  <c r="AR29" i="5"/>
  <c r="AR28" i="5" s="1"/>
  <c r="BB159" i="5"/>
  <c r="BB158" i="5" s="1"/>
  <c r="BF73" i="5"/>
  <c r="BF72" i="5" s="1"/>
  <c r="BD127" i="5"/>
  <c r="BD126" i="5" s="1"/>
  <c r="BD61" i="5"/>
  <c r="BD60" i="5" s="1"/>
  <c r="P147" i="5"/>
  <c r="P146" i="5" s="1"/>
  <c r="BJ73" i="5"/>
  <c r="BJ72" i="5" s="1"/>
  <c r="AD107" i="5"/>
  <c r="AD106" i="5" s="1"/>
  <c r="BD107" i="5"/>
  <c r="BD106" i="5" s="1"/>
  <c r="BH137" i="5"/>
  <c r="BH136" i="5" s="1"/>
  <c r="BF77" i="5"/>
  <c r="BF76" i="5" s="1"/>
  <c r="AD77" i="5"/>
  <c r="AD76" i="5" s="1"/>
  <c r="T35" i="5"/>
  <c r="T34" i="5" s="1"/>
  <c r="P57" i="5"/>
  <c r="P56" i="5" s="1"/>
  <c r="AV71" i="5"/>
  <c r="AV70" i="5" s="1"/>
  <c r="X37" i="5"/>
  <c r="X36" i="5" s="1"/>
  <c r="AB47" i="5"/>
  <c r="AB46" i="5" s="1"/>
  <c r="AB93" i="5"/>
  <c r="AB92" i="5" s="1"/>
  <c r="AV55" i="5"/>
  <c r="AV54" i="5" s="1"/>
  <c r="BH197" i="5"/>
  <c r="BH196" i="5" s="1"/>
  <c r="AH141" i="5"/>
  <c r="AH140" i="5" s="1"/>
  <c r="T111" i="5"/>
  <c r="T110" i="5" s="1"/>
  <c r="AH159" i="5"/>
  <c r="AH158" i="5" s="1"/>
  <c r="AB107" i="5"/>
  <c r="AB106" i="5" s="1"/>
  <c r="AB165" i="5"/>
  <c r="AB164" i="5" s="1"/>
  <c r="AN171" i="5"/>
  <c r="AN170" i="5" s="1"/>
  <c r="AX183" i="5"/>
  <c r="AX182" i="5" s="1"/>
  <c r="AR175" i="5"/>
  <c r="AR174" i="5" s="1"/>
  <c r="AV153" i="5"/>
  <c r="AV152" i="5" s="1"/>
  <c r="AV37" i="5"/>
  <c r="AV36" i="5" s="1"/>
  <c r="AZ93" i="5"/>
  <c r="AZ92" i="5" s="1"/>
  <c r="AL73" i="5"/>
  <c r="AL72" i="5" s="1"/>
  <c r="T175" i="5"/>
  <c r="T174" i="5" s="1"/>
  <c r="AN45" i="5"/>
  <c r="AN44" i="5" s="1"/>
  <c r="P145" i="5"/>
  <c r="P144" i="5" s="1"/>
  <c r="R165" i="5"/>
  <c r="R164" i="5" s="1"/>
  <c r="AJ183" i="5"/>
  <c r="AJ182" i="5" s="1"/>
  <c r="AJ29" i="5"/>
  <c r="AJ28" i="5" s="1"/>
  <c r="AB85" i="5"/>
  <c r="AB84" i="5" s="1"/>
  <c r="BB141" i="5"/>
  <c r="BB140" i="5" s="1"/>
  <c r="AF121" i="5"/>
  <c r="AF120" i="5" s="1"/>
  <c r="AL185" i="5"/>
  <c r="AL184" i="5" s="1"/>
  <c r="V61" i="5"/>
  <c r="V60" i="5" s="1"/>
  <c r="AF119" i="5"/>
  <c r="AF118" i="5" s="1"/>
  <c r="AL31" i="5"/>
  <c r="AL30" i="5" s="1"/>
  <c r="AL115" i="5"/>
  <c r="AL114" i="5" s="1"/>
  <c r="BF113" i="5"/>
  <c r="BF112" i="5" s="1"/>
  <c r="N65" i="5"/>
  <c r="N64" i="5" s="1"/>
  <c r="P89" i="5"/>
  <c r="P88" i="5" s="1"/>
  <c r="BH47" i="5"/>
  <c r="BH46" i="5" s="1"/>
  <c r="AT117" i="5"/>
  <c r="AT116" i="5" s="1"/>
  <c r="BD69" i="5"/>
  <c r="BD68" i="5" s="1"/>
  <c r="AT123" i="5"/>
  <c r="AT122" i="5" s="1"/>
  <c r="BH161" i="5"/>
  <c r="BH160" i="5" s="1"/>
  <c r="R153" i="5"/>
  <c r="R152" i="5" s="1"/>
  <c r="AH51" i="5"/>
  <c r="AH50" i="5" s="1"/>
  <c r="BJ127" i="5"/>
  <c r="BJ126" i="5" s="1"/>
  <c r="AX121" i="5"/>
  <c r="AX120" i="5" s="1"/>
  <c r="AN67" i="5"/>
  <c r="AN66" i="5" s="1"/>
  <c r="BB97" i="5"/>
  <c r="BB96" i="5" s="1"/>
  <c r="P97" i="5"/>
  <c r="P96" i="5" s="1"/>
  <c r="AV111" i="5"/>
  <c r="AV110" i="5" s="1"/>
  <c r="V155" i="5"/>
  <c r="V154" i="5" s="1"/>
  <c r="Z51" i="5"/>
  <c r="Z50" i="5" s="1"/>
  <c r="AP113" i="5"/>
  <c r="AP112" i="5" s="1"/>
  <c r="P207" i="5"/>
  <c r="P206" i="5" s="1"/>
  <c r="T139" i="5"/>
  <c r="T138" i="5" s="1"/>
  <c r="P51" i="5"/>
  <c r="P50" i="5" s="1"/>
  <c r="AR39" i="5"/>
  <c r="AR38" i="5" s="1"/>
  <c r="AZ55" i="5"/>
  <c r="AZ54" i="5" s="1"/>
  <c r="N53" i="5"/>
  <c r="N52" i="5" s="1"/>
  <c r="R185" i="5"/>
  <c r="R184" i="5" s="1"/>
  <c r="AP33" i="5"/>
  <c r="AP32" i="5" s="1"/>
  <c r="AX11" i="5"/>
  <c r="AX10" i="5" s="1"/>
  <c r="AN43" i="5"/>
  <c r="AN42" i="5" s="1"/>
  <c r="AH131" i="5"/>
  <c r="AH130" i="5" s="1"/>
  <c r="AH75" i="5"/>
  <c r="AH74" i="5" s="1"/>
  <c r="BF185" i="5"/>
  <c r="BF184" i="5" s="1"/>
  <c r="R155" i="5"/>
  <c r="R154" i="5" s="1"/>
  <c r="AJ153" i="5"/>
  <c r="AJ152" i="5" s="1"/>
  <c r="AT135" i="5"/>
  <c r="AT134" i="5" s="1"/>
  <c r="X161" i="5"/>
  <c r="X160" i="5" s="1"/>
  <c r="BB181" i="5"/>
  <c r="BB180" i="5" s="1"/>
  <c r="AN127" i="5"/>
  <c r="AN126" i="5" s="1"/>
  <c r="V117" i="5"/>
  <c r="V116" i="5" s="1"/>
  <c r="R139" i="5"/>
  <c r="R138" i="5" s="1"/>
  <c r="V143" i="5"/>
  <c r="V142" i="5" s="1"/>
  <c r="BH179" i="5"/>
  <c r="BH178" i="5" s="1"/>
  <c r="V177" i="5"/>
  <c r="V176" i="5" s="1"/>
  <c r="P203" i="5"/>
  <c r="P202" i="5" s="1"/>
  <c r="AD137" i="5"/>
  <c r="AD136" i="5" s="1"/>
  <c r="AZ169" i="5"/>
  <c r="AZ168" i="5" s="1"/>
  <c r="X185" i="5"/>
  <c r="X184" i="5" s="1"/>
  <c r="BH87" i="5"/>
  <c r="BH86" i="5" s="1"/>
  <c r="Z55" i="5"/>
  <c r="Z54" i="5" s="1"/>
  <c r="BF67" i="5"/>
  <c r="BF66" i="5" s="1"/>
  <c r="AV173" i="5"/>
  <c r="AV172" i="5" s="1"/>
  <c r="AD167" i="5"/>
  <c r="AD166" i="5" s="1"/>
  <c r="AP91" i="5"/>
  <c r="AP90" i="5" s="1"/>
  <c r="AD121" i="5"/>
  <c r="AD120" i="5" s="1"/>
  <c r="BB65" i="5"/>
  <c r="BB64" i="5" s="1"/>
  <c r="P33" i="5"/>
  <c r="P32" i="5" s="1"/>
  <c r="AZ51" i="5"/>
  <c r="AZ50" i="5" s="1"/>
  <c r="AV21" i="5"/>
  <c r="AV20" i="5" s="1"/>
  <c r="AD135" i="5"/>
  <c r="AD134" i="5" s="1"/>
  <c r="N49" i="5"/>
  <c r="N48" i="5" s="1"/>
  <c r="BD131" i="5"/>
  <c r="BD130" i="5" s="1"/>
  <c r="BJ81" i="5"/>
  <c r="BJ80" i="5" s="1"/>
  <c r="BB117" i="5"/>
  <c r="BB116" i="5" s="1"/>
  <c r="AF185" i="5"/>
  <c r="AF184" i="5" s="1"/>
  <c r="AR163" i="5"/>
  <c r="AR162" i="5" s="1"/>
  <c r="AV157" i="5"/>
  <c r="AV156" i="5" s="1"/>
  <c r="AV149" i="5"/>
  <c r="AV148" i="5" s="1"/>
  <c r="AH89" i="5"/>
  <c r="AH88" i="5" s="1"/>
  <c r="AZ41" i="5"/>
  <c r="AZ40" i="5" s="1"/>
  <c r="BH205" i="5"/>
  <c r="BH204" i="5" s="1"/>
  <c r="AL55" i="5"/>
  <c r="AL54" i="5" s="1"/>
  <c r="AX113" i="5"/>
  <c r="AX112" i="5" s="1"/>
  <c r="T31" i="5"/>
  <c r="T30" i="5" s="1"/>
  <c r="X29" i="5"/>
  <c r="X28" i="5" s="1"/>
  <c r="N181" i="5"/>
  <c r="N180" i="5" s="1"/>
  <c r="AF67" i="5"/>
  <c r="AF66" i="5" s="1"/>
  <c r="BJ151" i="5"/>
  <c r="BJ150" i="5" s="1"/>
  <c r="AD129" i="5"/>
  <c r="AD128" i="5" s="1"/>
  <c r="Z195" i="5"/>
  <c r="Z194" i="5" s="1"/>
  <c r="V89" i="5"/>
  <c r="V88" i="5" s="1"/>
  <c r="AR127" i="5"/>
  <c r="AR126" i="5" s="1"/>
  <c r="V29" i="5"/>
  <c r="V28" i="5" s="1"/>
  <c r="AJ35" i="5"/>
  <c r="AJ34" i="5" s="1"/>
  <c r="BD147" i="5"/>
  <c r="BD146" i="5" s="1"/>
  <c r="BD159" i="5"/>
  <c r="BD158" i="5" s="1"/>
  <c r="AB59" i="5"/>
  <c r="AB58" i="5" s="1"/>
  <c r="AX103" i="5"/>
  <c r="AX102" i="5" s="1"/>
  <c r="AV35" i="5"/>
  <c r="AV34" i="5" s="1"/>
  <c r="AN29" i="5"/>
  <c r="AN28" i="5" s="1"/>
  <c r="Z185" i="5"/>
  <c r="Z184" i="5" s="1"/>
  <c r="T97" i="5"/>
  <c r="T96" i="5" s="1"/>
  <c r="N107" i="5"/>
  <c r="N106" i="5" s="1"/>
  <c r="AP165" i="5"/>
  <c r="AP164" i="5" s="1"/>
  <c r="AR191" i="5"/>
  <c r="AR190" i="5" s="1"/>
  <c r="AL143" i="5"/>
  <c r="AL142" i="5" s="1"/>
  <c r="P73" i="5"/>
  <c r="P72" i="5" s="1"/>
  <c r="AN51" i="5"/>
  <c r="AN50" i="5" s="1"/>
  <c r="BJ169" i="5"/>
  <c r="BJ168" i="5" s="1"/>
  <c r="T93" i="5"/>
  <c r="T92" i="5" s="1"/>
  <c r="AT21" i="5"/>
  <c r="AT20" i="5" s="1"/>
  <c r="Z181" i="5"/>
  <c r="Z180" i="5" s="1"/>
  <c r="X163" i="5"/>
  <c r="X162" i="5" s="1"/>
  <c r="AP205" i="5"/>
  <c r="AP204" i="5" s="1"/>
  <c r="AD73" i="5"/>
  <c r="AD72" i="5" s="1"/>
  <c r="AV69" i="5"/>
  <c r="AV68" i="5" s="1"/>
  <c r="BF207" i="5"/>
  <c r="BF206" i="5" s="1"/>
  <c r="BJ187" i="5"/>
  <c r="BJ186" i="5" s="1"/>
  <c r="AT171" i="5"/>
  <c r="AT170" i="5" s="1"/>
  <c r="BB137" i="5"/>
  <c r="BB136" i="5" s="1"/>
  <c r="AX173" i="5"/>
  <c r="AX172" i="5" s="1"/>
  <c r="AB175" i="5"/>
  <c r="AB174" i="5" s="1"/>
  <c r="X181" i="5"/>
  <c r="X180" i="5" s="1"/>
  <c r="X203" i="5"/>
  <c r="X202" i="5" s="1"/>
  <c r="AZ173" i="5"/>
  <c r="AZ172" i="5" s="1"/>
  <c r="AP155" i="5"/>
  <c r="AP154" i="5" s="1"/>
  <c r="V16" i="5"/>
  <c r="V14" i="5" s="1"/>
  <c r="BJ173" i="5"/>
  <c r="BJ172" i="5" s="1"/>
  <c r="AT91" i="5"/>
  <c r="AT90" i="5" s="1"/>
  <c r="X191" i="5"/>
  <c r="X190" i="5" s="1"/>
  <c r="T163" i="5"/>
  <c r="T162" i="5" s="1"/>
  <c r="AD193" i="5"/>
  <c r="AD192" i="5" s="1"/>
  <c r="AP133" i="5"/>
  <c r="AP132" i="5" s="1"/>
  <c r="AP137" i="5"/>
  <c r="AP136" i="5" s="1"/>
  <c r="AL71" i="5"/>
  <c r="AL70" i="5" s="1"/>
  <c r="AR183" i="5"/>
  <c r="AR182" i="5" s="1"/>
  <c r="N165" i="5"/>
  <c r="N164" i="5" s="1"/>
  <c r="AJ163" i="5"/>
  <c r="AJ162" i="5" s="1"/>
  <c r="BB16" i="5"/>
  <c r="BB14" i="5" s="1"/>
  <c r="AZ101" i="5"/>
  <c r="AZ100" i="5" s="1"/>
  <c r="BH73" i="5"/>
  <c r="BH72" i="5" s="1"/>
  <c r="N123" i="5"/>
  <c r="N122" i="5" s="1"/>
  <c r="AP201" i="5"/>
  <c r="AP200" i="5" s="1"/>
  <c r="R123" i="5"/>
  <c r="R122" i="5" s="1"/>
  <c r="BF19" i="5"/>
  <c r="BF17" i="5" s="1"/>
  <c r="AP103" i="5"/>
  <c r="AP102" i="5" s="1"/>
  <c r="BH207" i="5"/>
  <c r="BH206" i="5" s="1"/>
  <c r="BF155" i="5"/>
  <c r="BF154" i="5" s="1"/>
  <c r="P183" i="5"/>
  <c r="P182" i="5" s="1"/>
  <c r="V97" i="5"/>
  <c r="V96" i="5" s="1"/>
  <c r="R189" i="5"/>
  <c r="R188" i="5" s="1"/>
  <c r="AZ149" i="5"/>
  <c r="AZ148" i="5" s="1"/>
  <c r="BJ101" i="5"/>
  <c r="BJ100" i="5" s="1"/>
  <c r="BD89" i="5"/>
  <c r="BD88" i="5" s="1"/>
  <c r="P197" i="5"/>
  <c r="P196" i="5" s="1"/>
  <c r="AP109" i="5"/>
  <c r="AP108" i="5" s="1"/>
  <c r="P177" i="5"/>
  <c r="P176" i="5" s="1"/>
  <c r="AF207" i="5"/>
  <c r="AF206" i="5" s="1"/>
  <c r="AL189" i="5"/>
  <c r="AL188" i="5" s="1"/>
  <c r="AR19" i="5"/>
  <c r="AR17" i="5" s="1"/>
  <c r="T141" i="5"/>
  <c r="T140" i="5" s="1"/>
  <c r="Z183" i="5"/>
  <c r="Z182" i="5" s="1"/>
  <c r="BF105" i="5"/>
  <c r="BF104" i="5" s="1"/>
  <c r="AB81" i="5"/>
  <c r="AB80" i="5" s="1"/>
  <c r="AJ65" i="5"/>
  <c r="AJ64" i="5" s="1"/>
  <c r="AP149" i="5"/>
  <c r="AP148" i="5" s="1"/>
  <c r="BD135" i="5"/>
  <c r="BD134" i="5" s="1"/>
  <c r="P205" i="5"/>
  <c r="P204" i="5" s="1"/>
  <c r="AZ73" i="5"/>
  <c r="AZ72" i="5" s="1"/>
  <c r="AV159" i="5"/>
  <c r="AV158" i="5" s="1"/>
  <c r="AX151" i="5"/>
  <c r="AX150" i="5" s="1"/>
  <c r="X99" i="5"/>
  <c r="X98" i="5" s="1"/>
  <c r="V181" i="5"/>
  <c r="V180" i="5" s="1"/>
  <c r="AV25" i="5"/>
  <c r="AV24" i="5" s="1"/>
  <c r="Z119" i="5"/>
  <c r="Z118" i="5" s="1"/>
  <c r="R99" i="5"/>
  <c r="R98" i="5" s="1"/>
  <c r="V31" i="5"/>
  <c r="V30" i="5" s="1"/>
  <c r="BD207" i="5"/>
  <c r="BD206" i="5" s="1"/>
  <c r="AZ99" i="5"/>
  <c r="AZ98" i="5" s="1"/>
  <c r="BD133" i="5"/>
  <c r="BD132" i="5" s="1"/>
  <c r="AZ31" i="5"/>
  <c r="AZ30" i="5" s="1"/>
  <c r="AN115" i="5"/>
  <c r="AN114" i="5" s="1"/>
  <c r="AZ129" i="5"/>
  <c r="AZ128" i="5" s="1"/>
  <c r="BB67" i="5"/>
  <c r="BB66" i="5" s="1"/>
  <c r="AJ11" i="5"/>
  <c r="AJ10" i="5" s="1"/>
  <c r="AL103" i="5"/>
  <c r="AL102" i="5" s="1"/>
  <c r="Z81" i="5"/>
  <c r="Z80" i="5" s="1"/>
  <c r="AT35" i="5"/>
  <c r="AT34" i="5" s="1"/>
  <c r="AB117" i="5"/>
  <c r="AB116" i="5" s="1"/>
  <c r="BF89" i="5"/>
  <c r="BF88" i="5" s="1"/>
  <c r="BJ79" i="5"/>
  <c r="BJ78" i="5" s="1"/>
  <c r="AZ137" i="5"/>
  <c r="AZ136" i="5" s="1"/>
  <c r="X197" i="5"/>
  <c r="X196" i="5" s="1"/>
  <c r="AB133" i="5"/>
  <c r="AB132" i="5" s="1"/>
  <c r="AN27" i="5"/>
  <c r="AN26" i="5" s="1"/>
  <c r="BF65" i="5"/>
  <c r="BF64" i="5" s="1"/>
  <c r="N83" i="5"/>
  <c r="N82" i="5" s="1"/>
  <c r="BD31" i="5"/>
  <c r="BD30" i="5" s="1"/>
  <c r="R16" i="5"/>
  <c r="R14" i="5" s="1"/>
  <c r="AB39" i="5"/>
  <c r="AB38" i="5" s="1"/>
  <c r="AD35" i="5"/>
  <c r="AD34" i="5" s="1"/>
  <c r="AF65" i="5"/>
  <c r="AF64" i="5" s="1"/>
  <c r="AB97" i="5"/>
  <c r="AB96" i="5" s="1"/>
  <c r="AF59" i="5"/>
  <c r="AF58" i="5" s="1"/>
  <c r="R69" i="5"/>
  <c r="R68" i="5" s="1"/>
  <c r="V39" i="5"/>
  <c r="V38" i="5" s="1"/>
  <c r="N131" i="5"/>
  <c r="N130" i="5" s="1"/>
  <c r="BJ95" i="5"/>
  <c r="BJ94" i="5" s="1"/>
  <c r="BH41" i="5"/>
  <c r="BH40" i="5" s="1"/>
  <c r="BF69" i="5"/>
  <c r="BF68" i="5" s="1"/>
  <c r="T151" i="5"/>
  <c r="T150" i="5" s="1"/>
  <c r="AJ19" i="5"/>
  <c r="AJ17" i="5" s="1"/>
  <c r="AV49" i="5"/>
  <c r="AV48" i="5" s="1"/>
  <c r="AT19" i="5"/>
  <c r="AT17" i="5" s="1"/>
  <c r="Z79" i="5"/>
  <c r="Z78" i="5" s="1"/>
  <c r="AJ91" i="5"/>
  <c r="AJ90" i="5" s="1"/>
  <c r="BJ63" i="5"/>
  <c r="BJ62" i="5" s="1"/>
  <c r="AN23" i="5"/>
  <c r="AN22" i="5" s="1"/>
  <c r="AV129" i="5"/>
  <c r="AV128" i="5" s="1"/>
  <c r="AD85" i="5"/>
  <c r="AD84" i="5" s="1"/>
  <c r="R27" i="5"/>
  <c r="R26" i="5" s="1"/>
  <c r="T205" i="5"/>
  <c r="T204" i="5" s="1"/>
  <c r="AZ45" i="5"/>
  <c r="AZ44" i="5" s="1"/>
  <c r="P25" i="5"/>
  <c r="P24" i="5" s="1"/>
  <c r="AX77" i="5"/>
  <c r="AX76" i="5" s="1"/>
  <c r="T71" i="5"/>
  <c r="T70" i="5" s="1"/>
  <c r="AX169" i="5"/>
  <c r="AX168" i="5" s="1"/>
  <c r="BF47" i="5"/>
  <c r="BF46" i="5" s="1"/>
  <c r="AR133" i="5"/>
  <c r="AR132" i="5" s="1"/>
  <c r="AD95" i="5"/>
  <c r="AD94" i="5" s="1"/>
  <c r="V107" i="5"/>
  <c r="V106" i="5" s="1"/>
  <c r="AT63" i="5"/>
  <c r="AT62" i="5" s="1"/>
  <c r="AZ191" i="5"/>
  <c r="AZ190" i="5" s="1"/>
  <c r="BF85" i="5"/>
  <c r="BF84" i="5" s="1"/>
  <c r="BB43" i="5"/>
  <c r="BB42" i="5" s="1"/>
  <c r="R91" i="5"/>
  <c r="R90" i="5" s="1"/>
  <c r="T59" i="5"/>
  <c r="T58" i="5" s="1"/>
  <c r="Z16" i="5"/>
  <c r="Z14" i="5" s="1"/>
  <c r="BF61" i="5"/>
  <c r="BF60" i="5" s="1"/>
  <c r="AV77" i="5"/>
  <c r="AV76" i="5" s="1"/>
  <c r="AV199" i="5"/>
  <c r="AV198" i="5" s="1"/>
  <c r="BD41" i="5"/>
  <c r="BD40" i="5" s="1"/>
  <c r="AJ125" i="5"/>
  <c r="AJ124" i="5" s="1"/>
  <c r="AH111" i="5"/>
  <c r="AH110" i="5" s="1"/>
  <c r="AV33" i="5"/>
  <c r="AV32" i="5" s="1"/>
  <c r="R111" i="5"/>
  <c r="R110" i="5" s="1"/>
  <c r="AP79" i="5"/>
  <c r="AP78" i="5" s="1"/>
  <c r="T81" i="5"/>
  <c r="T80" i="5" s="1"/>
  <c r="R93" i="5"/>
  <c r="R92" i="5" s="1"/>
  <c r="P105" i="5"/>
  <c r="P104" i="5" s="1"/>
  <c r="AR151" i="5"/>
  <c r="AR150" i="5" s="1"/>
  <c r="AF153" i="5"/>
  <c r="AF152" i="5" s="1"/>
  <c r="BF149" i="5"/>
  <c r="BF148" i="5" s="1"/>
  <c r="BJ105" i="5"/>
  <c r="BJ104" i="5" s="1"/>
  <c r="AB183" i="5"/>
  <c r="AB182" i="5" s="1"/>
  <c r="BD45" i="5"/>
  <c r="BD44" i="5" s="1"/>
  <c r="BH71" i="5"/>
  <c r="BH70" i="5" s="1"/>
  <c r="X107" i="5"/>
  <c r="X106" i="5" s="1"/>
  <c r="BH141" i="5"/>
  <c r="BH140" i="5" s="1"/>
  <c r="R101" i="5"/>
  <c r="R100" i="5" s="1"/>
  <c r="AP93" i="5"/>
  <c r="AP92" i="5" s="1"/>
  <c r="AB23" i="5"/>
  <c r="AB22" i="5" s="1"/>
  <c r="BH77" i="5"/>
  <c r="BH76" i="5" s="1"/>
  <c r="BD59" i="5"/>
  <c r="BD58" i="5" s="1"/>
  <c r="T199" i="5"/>
  <c r="T198" i="5" s="1"/>
  <c r="AB179" i="5"/>
  <c r="AB178" i="5" s="1"/>
  <c r="AD51" i="5"/>
  <c r="AD50" i="5" s="1"/>
  <c r="BF177" i="5"/>
  <c r="BF176" i="5" s="1"/>
  <c r="BJ61" i="5"/>
  <c r="BJ60" i="5" s="1"/>
  <c r="Z151" i="5"/>
  <c r="Z150" i="5" s="1"/>
  <c r="AR53" i="5"/>
  <c r="AR52" i="5" s="1"/>
  <c r="T173" i="5"/>
  <c r="T172" i="5" s="1"/>
  <c r="P49" i="5"/>
  <c r="P48" i="5" s="1"/>
  <c r="AT131" i="5"/>
  <c r="AT130" i="5" s="1"/>
  <c r="Z109" i="5"/>
  <c r="Z108" i="5" s="1"/>
  <c r="N149" i="5"/>
  <c r="N148" i="5" s="1"/>
  <c r="BD19" i="5"/>
  <c r="BD17" i="5" s="1"/>
  <c r="AJ39" i="5"/>
  <c r="AJ38" i="5" s="1"/>
  <c r="AX181" i="5"/>
  <c r="AX180" i="5" s="1"/>
  <c r="AB135" i="5"/>
  <c r="AB134" i="5" s="1"/>
  <c r="AZ89" i="5"/>
  <c r="AZ88" i="5" s="1"/>
  <c r="AT69" i="5"/>
  <c r="AT68" i="5" s="1"/>
  <c r="P151" i="5"/>
  <c r="P150" i="5" s="1"/>
  <c r="AB115" i="5"/>
  <c r="AB114" i="5" s="1"/>
  <c r="AP117" i="5"/>
  <c r="AP116" i="5" s="1"/>
  <c r="T21" i="5"/>
  <c r="T20" i="5" s="1"/>
  <c r="V101" i="5"/>
  <c r="V100" i="5" s="1"/>
  <c r="T27" i="5"/>
  <c r="T26" i="5" s="1"/>
  <c r="BJ67" i="5"/>
  <c r="BJ66" i="5" s="1"/>
  <c r="X79" i="5"/>
  <c r="X78" i="5" s="1"/>
  <c r="AP61" i="5"/>
  <c r="AP60" i="5" s="1"/>
  <c r="AV187" i="5"/>
  <c r="AV186" i="5" s="1"/>
  <c r="AB63" i="5"/>
  <c r="AB62" i="5" s="1"/>
  <c r="T57" i="5"/>
  <c r="T56" i="5" s="1"/>
  <c r="AT95" i="5"/>
  <c r="AT94" i="5" s="1"/>
  <c r="R53" i="5"/>
  <c r="R52" i="5" s="1"/>
  <c r="BF157" i="5"/>
  <c r="BF156" i="5" s="1"/>
  <c r="AF55" i="5"/>
  <c r="AF54" i="5" s="1"/>
  <c r="AP45" i="5"/>
  <c r="AP44" i="5" s="1"/>
  <c r="AR137" i="5"/>
  <c r="AR136" i="5" s="1"/>
  <c r="AN117" i="5"/>
  <c r="AN116" i="5" s="1"/>
  <c r="R141" i="5"/>
  <c r="R140" i="5" s="1"/>
  <c r="BJ109" i="5"/>
  <c r="BJ108" i="5" s="1"/>
  <c r="X75" i="5"/>
  <c r="X74" i="5" s="1"/>
  <c r="V179" i="5"/>
  <c r="V178" i="5" s="1"/>
  <c r="BH155" i="5"/>
  <c r="BH154" i="5" s="1"/>
  <c r="AJ121" i="5"/>
  <c r="AJ120" i="5" s="1"/>
  <c r="AP31" i="5"/>
  <c r="AP30" i="5" s="1"/>
  <c r="R65" i="5"/>
  <c r="R64" i="5" s="1"/>
  <c r="V25" i="5"/>
  <c r="V24" i="5" s="1"/>
  <c r="AR51" i="5"/>
  <c r="AR50" i="5" s="1"/>
  <c r="AL16" i="5"/>
  <c r="AL14" i="5" s="1"/>
  <c r="AL109" i="5"/>
  <c r="AL108" i="5" s="1"/>
  <c r="AR87" i="5"/>
  <c r="AR86" i="5" s="1"/>
  <c r="N103" i="5"/>
  <c r="N102" i="5" s="1"/>
  <c r="AX65" i="5"/>
  <c r="AX64" i="5" s="1"/>
  <c r="BJ43" i="5"/>
  <c r="BJ42" i="5" s="1"/>
  <c r="BH97" i="5"/>
  <c r="BH96" i="5" s="1"/>
  <c r="BJ83" i="5"/>
  <c r="BJ82" i="5" s="1"/>
  <c r="AR155" i="5"/>
  <c r="AR154" i="5" s="1"/>
  <c r="AT153" i="5"/>
  <c r="AT152" i="5" s="1"/>
  <c r="AB41" i="5"/>
  <c r="AB40" i="5" s="1"/>
  <c r="AP139" i="5"/>
  <c r="AP138" i="5" s="1"/>
  <c r="V77" i="5"/>
  <c r="V76" i="5" s="1"/>
  <c r="AP21" i="5"/>
  <c r="AP20" i="5" s="1"/>
  <c r="AB103" i="5"/>
  <c r="AB102" i="5" s="1"/>
  <c r="AF53" i="5"/>
  <c r="AF52" i="5" s="1"/>
  <c r="BB47" i="5"/>
  <c r="BB46" i="5" s="1"/>
  <c r="AN25" i="5"/>
  <c r="AN24" i="5" s="1"/>
  <c r="AH79" i="5"/>
  <c r="AH78" i="5" s="1"/>
  <c r="BF81" i="5"/>
  <c r="BF80" i="5" s="1"/>
  <c r="AH169" i="5"/>
  <c r="AH168" i="5" s="1"/>
  <c r="AN185" i="5"/>
  <c r="AN184" i="5" s="1"/>
  <c r="AP57" i="5"/>
  <c r="AP56" i="5" s="1"/>
  <c r="BJ177" i="5"/>
  <c r="BJ176" i="5" s="1"/>
  <c r="AZ175" i="5"/>
  <c r="AZ174" i="5" s="1"/>
  <c r="BF187" i="5"/>
  <c r="BF186" i="5" s="1"/>
  <c r="AN165" i="5"/>
  <c r="AN164" i="5" s="1"/>
  <c r="Z141" i="5"/>
  <c r="Z140" i="5" s="1"/>
  <c r="BD25" i="5"/>
  <c r="BD24" i="5" s="1"/>
  <c r="P127" i="5"/>
  <c r="P126" i="5" s="1"/>
  <c r="AL193" i="5"/>
  <c r="AL192" i="5" s="1"/>
  <c r="AZ161" i="5"/>
  <c r="AZ160" i="5" s="1"/>
  <c r="BF175" i="5"/>
  <c r="BF174" i="5" s="1"/>
  <c r="AT193" i="5"/>
  <c r="AT192" i="5" s="1"/>
  <c r="AD49" i="5"/>
  <c r="AD48" i="5" s="1"/>
  <c r="AF131" i="5"/>
  <c r="AF130" i="5" s="1"/>
  <c r="AD169" i="5"/>
  <c r="AD168" i="5" s="1"/>
  <c r="AB191" i="5"/>
  <c r="AB190" i="5" s="1"/>
  <c r="AN33" i="5"/>
  <c r="AN32" i="5" s="1"/>
  <c r="R51" i="5"/>
  <c r="R50" i="5" s="1"/>
  <c r="AX131" i="5"/>
  <c r="AX130" i="5" s="1"/>
  <c r="AZ183" i="5"/>
  <c r="AZ182" i="5" s="1"/>
  <c r="T79" i="5"/>
  <c r="T78" i="5" s="1"/>
  <c r="T165" i="5"/>
  <c r="T164" i="5" s="1"/>
  <c r="BF103" i="5"/>
  <c r="BF102" i="5" s="1"/>
  <c r="Z59" i="5"/>
  <c r="Z58" i="5" s="1"/>
  <c r="AR125" i="5"/>
  <c r="AR124" i="5" s="1"/>
  <c r="BF101" i="5"/>
  <c r="BF100" i="5" s="1"/>
  <c r="AZ65" i="5"/>
  <c r="AZ64" i="5" s="1"/>
  <c r="AZ131" i="5"/>
  <c r="AZ130" i="5" s="1"/>
  <c r="X31" i="5"/>
  <c r="X30" i="5" s="1"/>
  <c r="N47" i="5"/>
  <c r="N46" i="5" s="1"/>
  <c r="AX165" i="5"/>
  <c r="AX164" i="5" s="1"/>
  <c r="BF37" i="5"/>
  <c r="BF36" i="5" s="1"/>
  <c r="BB59" i="5"/>
  <c r="BB58" i="5" s="1"/>
  <c r="AN201" i="5"/>
  <c r="AN200" i="5" s="1"/>
  <c r="AB123" i="5"/>
  <c r="AB122" i="5" s="1"/>
  <c r="AB77" i="5"/>
  <c r="AB76" i="5" s="1"/>
  <c r="BJ75" i="5"/>
  <c r="BJ74" i="5" s="1"/>
  <c r="AR113" i="5"/>
  <c r="AR112" i="5" s="1"/>
  <c r="BH21" i="5"/>
  <c r="BH20" i="5" s="1"/>
  <c r="AP55" i="5"/>
  <c r="AP54" i="5" s="1"/>
  <c r="BD16" i="5"/>
  <c r="BD14" i="5" s="1"/>
  <c r="X61" i="5"/>
  <c r="X60" i="5" s="1"/>
  <c r="T105" i="5"/>
  <c r="T104" i="5" s="1"/>
  <c r="AR197" i="5"/>
  <c r="AR196" i="5" s="1"/>
  <c r="BF16" i="5"/>
  <c r="BF14" i="5" s="1"/>
  <c r="BH37" i="5"/>
  <c r="BH36" i="5" s="1"/>
  <c r="AZ27" i="5"/>
  <c r="AZ26" i="5" s="1"/>
  <c r="AT129" i="5"/>
  <c r="AT128" i="5" s="1"/>
  <c r="P13" i="5"/>
  <c r="P12" i="5" s="1"/>
  <c r="AD93" i="5"/>
  <c r="AD92" i="5" s="1"/>
  <c r="AV87" i="5"/>
  <c r="AV86" i="5" s="1"/>
  <c r="BF165" i="5"/>
  <c r="BF164" i="5" s="1"/>
  <c r="BF161" i="5"/>
  <c r="BF160" i="5" s="1"/>
  <c r="N67" i="5"/>
  <c r="N66" i="5" s="1"/>
  <c r="AJ67" i="5"/>
  <c r="AJ66" i="5" s="1"/>
  <c r="BJ71" i="5"/>
  <c r="BJ70" i="5" s="1"/>
  <c r="AR159" i="5"/>
  <c r="AR158" i="5" s="1"/>
  <c r="AT127" i="5"/>
  <c r="AT126" i="5" s="1"/>
  <c r="AD21" i="5"/>
  <c r="AD20" i="5" s="1"/>
  <c r="AL165" i="5"/>
  <c r="AL164" i="5" s="1"/>
  <c r="BJ45" i="5"/>
  <c r="BJ44" i="5" s="1"/>
  <c r="BD53" i="5"/>
  <c r="BD52" i="5" s="1"/>
  <c r="AZ33" i="5"/>
  <c r="AZ32" i="5" s="1"/>
  <c r="AF77" i="5"/>
  <c r="AF76" i="5" s="1"/>
  <c r="BB27" i="5"/>
  <c r="BB26" i="5" s="1"/>
  <c r="BJ31" i="5"/>
  <c r="BJ30" i="5" s="1"/>
  <c r="AT33" i="5"/>
  <c r="AT32" i="5" s="1"/>
  <c r="BB79" i="5"/>
  <c r="BB78" i="5" s="1"/>
  <c r="N13" i="5"/>
  <c r="N12" i="5" s="1"/>
  <c r="Z107" i="5"/>
  <c r="Z106" i="5" s="1"/>
  <c r="AN55" i="5"/>
  <c r="AN54" i="5" s="1"/>
  <c r="BD101" i="5"/>
  <c r="BD100" i="5" s="1"/>
  <c r="Z99" i="5"/>
  <c r="Z98" i="5" s="1"/>
  <c r="AB16" i="5"/>
  <c r="AB14" i="5" s="1"/>
  <c r="R173" i="5"/>
  <c r="R172" i="5" s="1"/>
  <c r="AB195" i="5"/>
  <c r="AB194" i="5" s="1"/>
  <c r="AH177" i="5"/>
  <c r="AH176" i="5" s="1"/>
  <c r="P199" i="5"/>
  <c r="P198" i="5" s="1"/>
  <c r="Z169" i="5"/>
  <c r="Z168" i="5" s="1"/>
  <c r="AF203" i="5"/>
  <c r="AF202" i="5" s="1"/>
  <c r="AT139" i="5"/>
  <c r="AT138" i="5" s="1"/>
  <c r="AD101" i="5"/>
  <c r="AD100" i="5" s="1"/>
  <c r="BD93" i="5"/>
  <c r="BD92" i="5" s="1"/>
  <c r="AB121" i="5"/>
  <c r="AB120" i="5" s="1"/>
  <c r="AX147" i="5"/>
  <c r="AX146" i="5" s="1"/>
  <c r="P139" i="5"/>
  <c r="P138" i="5" s="1"/>
  <c r="T143" i="5"/>
  <c r="T142" i="5" s="1"/>
  <c r="AH85" i="5"/>
  <c r="AH84" i="5" s="1"/>
  <c r="X105" i="5"/>
  <c r="X104" i="5" s="1"/>
  <c r="BH13" i="5"/>
  <c r="BH12" i="5" s="1"/>
  <c r="AP75" i="5"/>
  <c r="AP74" i="5" s="1"/>
  <c r="AF187" i="5"/>
  <c r="AF186" i="5" s="1"/>
  <c r="BJ121" i="5"/>
  <c r="BJ120" i="5" s="1"/>
  <c r="AJ73" i="5"/>
  <c r="AJ72" i="5" s="1"/>
  <c r="AN61" i="5"/>
  <c r="AN60" i="5" s="1"/>
  <c r="AJ141" i="5"/>
  <c r="AJ140" i="5" s="1"/>
  <c r="BJ135" i="5"/>
  <c r="BJ134" i="5" s="1"/>
  <c r="X53" i="5"/>
  <c r="X52" i="5" s="1"/>
  <c r="AD16" i="5"/>
  <c r="AD14" i="5" s="1"/>
  <c r="AJ81" i="5"/>
  <c r="AJ80" i="5" s="1"/>
  <c r="AZ39" i="5"/>
  <c r="AZ38" i="5" s="1"/>
  <c r="AF25" i="5"/>
  <c r="AF24" i="5" s="1"/>
  <c r="AZ141" i="5"/>
  <c r="AZ140" i="5" s="1"/>
  <c r="AL183" i="5"/>
  <c r="AL182" i="5" s="1"/>
  <c r="BB73" i="5"/>
  <c r="BB72" i="5" s="1"/>
  <c r="N61" i="5"/>
  <c r="N60" i="5" s="1"/>
  <c r="BH145" i="5"/>
  <c r="BH144" i="5" s="1"/>
  <c r="AP39" i="5"/>
  <c r="AP38" i="5" s="1"/>
  <c r="AZ37" i="5"/>
  <c r="AZ36" i="5" s="1"/>
  <c r="AD65" i="5"/>
  <c r="AD64" i="5" s="1"/>
  <c r="Z143" i="5"/>
  <c r="Z142" i="5" s="1"/>
  <c r="T203" i="5"/>
  <c r="T202" i="5" s="1"/>
  <c r="V55" i="5"/>
  <c r="V54" i="5" s="1"/>
  <c r="T147" i="5"/>
  <c r="T146" i="5" s="1"/>
  <c r="V69" i="5"/>
  <c r="V68" i="5" s="1"/>
  <c r="BH25" i="5"/>
  <c r="BH24" i="5" s="1"/>
  <c r="AL37" i="5"/>
  <c r="AL36" i="5" s="1"/>
  <c r="Z47" i="5"/>
  <c r="Z46" i="5" s="1"/>
  <c r="R107" i="5"/>
  <c r="R106" i="5" s="1"/>
  <c r="AT93" i="5"/>
  <c r="AT92" i="5" s="1"/>
  <c r="AB161" i="5"/>
  <c r="AB160" i="5" s="1"/>
  <c r="BJ139" i="5"/>
  <c r="BJ138" i="5" s="1"/>
  <c r="AX129" i="5"/>
  <c r="AX128" i="5" s="1"/>
  <c r="T183" i="5"/>
  <c r="T182" i="5" s="1"/>
  <c r="AV127" i="5"/>
  <c r="AV126" i="5" s="1"/>
  <c r="AN139" i="5"/>
  <c r="AN138" i="5" s="1"/>
  <c r="AJ89" i="5"/>
  <c r="AJ88" i="5" s="1"/>
  <c r="AD41" i="5"/>
  <c r="AD40" i="5" s="1"/>
  <c r="R29" i="5"/>
  <c r="R28" i="5" s="1"/>
  <c r="V199" i="5"/>
  <c r="V198" i="5" s="1"/>
  <c r="AB203" i="5"/>
  <c r="AB202" i="5" s="1"/>
  <c r="AD27" i="5"/>
  <c r="AD26" i="5" s="1"/>
  <c r="AR63" i="5"/>
  <c r="AR62" i="5" s="1"/>
  <c r="AV115" i="5"/>
  <c r="AV114" i="5" s="1"/>
  <c r="BB153" i="5"/>
  <c r="BB152" i="5" s="1"/>
  <c r="AR31" i="5"/>
  <c r="AR30" i="5" s="1"/>
  <c r="AV93" i="5"/>
  <c r="AV92" i="5" s="1"/>
  <c r="Z67" i="5"/>
  <c r="Z66" i="5" s="1"/>
  <c r="P37" i="5"/>
  <c r="P36" i="5" s="1"/>
  <c r="X55" i="5"/>
  <c r="X54" i="5" s="1"/>
  <c r="AJ25" i="5"/>
  <c r="AJ24" i="5" s="1"/>
  <c r="AV113" i="5"/>
  <c r="AV112" i="5" s="1"/>
  <c r="BF31" i="5"/>
  <c r="BF30" i="5" s="1"/>
  <c r="P125" i="5"/>
  <c r="P124" i="5" s="1"/>
  <c r="Z27" i="5"/>
  <c r="Z26" i="5" s="1"/>
  <c r="AD55" i="5"/>
  <c r="AD54" i="5" s="1"/>
  <c r="BF23" i="5"/>
  <c r="BF22" i="5" s="1"/>
  <c r="AX93" i="5"/>
  <c r="AX92" i="5" s="1"/>
  <c r="AJ77" i="5"/>
  <c r="AJ76" i="5" s="1"/>
  <c r="Z53" i="5"/>
  <c r="Z52" i="5" s="1"/>
  <c r="BH113" i="5"/>
  <c r="BH112" i="5" s="1"/>
  <c r="AX25" i="5"/>
  <c r="AX24" i="5" s="1"/>
  <c r="R33" i="5"/>
  <c r="R32" i="5" s="1"/>
  <c r="AX97" i="5"/>
  <c r="AX96" i="5" s="1"/>
  <c r="AT199" i="5"/>
  <c r="AT198" i="5" s="1"/>
  <c r="AB69" i="5"/>
  <c r="AB68" i="5" s="1"/>
  <c r="AN16" i="5"/>
  <c r="AN14" i="5" s="1"/>
  <c r="AR93" i="5"/>
  <c r="AR92" i="5" s="1"/>
  <c r="V67" i="5"/>
  <c r="V66" i="5" s="1"/>
  <c r="AP129" i="5"/>
  <c r="AP128" i="5" s="1"/>
  <c r="BJ85" i="5"/>
  <c r="BJ84" i="5" s="1"/>
  <c r="BD27" i="5"/>
  <c r="BD26" i="5" s="1"/>
  <c r="AT25" i="5"/>
  <c r="AT24" i="5" s="1"/>
  <c r="AL105" i="5"/>
  <c r="AL104" i="5" s="1"/>
  <c r="AT125" i="5"/>
  <c r="AT124" i="5" s="1"/>
  <c r="AL83" i="5"/>
  <c r="AL82" i="5" s="1"/>
  <c r="AD19" i="5"/>
  <c r="AD17" i="5" s="1"/>
  <c r="T87" i="5"/>
  <c r="T86" i="5" s="1"/>
  <c r="BH185" i="5"/>
  <c r="BH184" i="5" s="1"/>
  <c r="AT51" i="5"/>
  <c r="AT50" i="5" s="1"/>
  <c r="BJ25" i="5"/>
  <c r="BJ24" i="5" s="1"/>
  <c r="BJ87" i="5"/>
  <c r="BJ86" i="5" s="1"/>
  <c r="N69" i="5"/>
  <c r="N68" i="5" s="1"/>
  <c r="BH149" i="5"/>
  <c r="BH148" i="5" s="1"/>
  <c r="AP11" i="5"/>
  <c r="AP10" i="5" s="1"/>
  <c r="BJ99" i="5"/>
  <c r="BJ98" i="5" s="1"/>
  <c r="Z37" i="5"/>
  <c r="Z36" i="5" s="1"/>
  <c r="P23" i="5"/>
  <c r="P22" i="5" s="1"/>
  <c r="AP27" i="5"/>
  <c r="AP26" i="5" s="1"/>
  <c r="N43" i="5"/>
  <c r="N42" i="5" s="1"/>
  <c r="AF129" i="5"/>
  <c r="AF128" i="5" s="1"/>
  <c r="R129" i="5"/>
  <c r="R128" i="5" s="1"/>
  <c r="AJ51" i="5"/>
  <c r="AJ50" i="5" s="1"/>
  <c r="AR103" i="5"/>
  <c r="AR102" i="5" s="1"/>
  <c r="AV163" i="5"/>
  <c r="AV162" i="5" s="1"/>
  <c r="AD99" i="5"/>
  <c r="AD98" i="5" s="1"/>
  <c r="AT169" i="5"/>
  <c r="AT168" i="5" s="1"/>
  <c r="X205" i="5"/>
  <c r="X204" i="5" s="1"/>
  <c r="AF23" i="5"/>
  <c r="AF22" i="5" s="1"/>
  <c r="AF125" i="5"/>
  <c r="AF124" i="5" s="1"/>
  <c r="AD173" i="5"/>
  <c r="AD172" i="5" s="1"/>
  <c r="BB187" i="5"/>
  <c r="BB186" i="5" s="1"/>
  <c r="AJ93" i="5"/>
  <c r="AJ92" i="5" s="1"/>
  <c r="Z115" i="5"/>
  <c r="Z114" i="5" s="1"/>
  <c r="BB93" i="5"/>
  <c r="BB92" i="5" s="1"/>
  <c r="AB113" i="5"/>
  <c r="AB112" i="5" s="1"/>
  <c r="AT147" i="5"/>
  <c r="AT146" i="5" s="1"/>
  <c r="AJ95" i="5"/>
  <c r="AJ94" i="5" s="1"/>
  <c r="AD111" i="5"/>
  <c r="AD110" i="5" s="1"/>
  <c r="AD57" i="5"/>
  <c r="AD56" i="5" s="1"/>
  <c r="AX189" i="5"/>
  <c r="AX188" i="5" s="1"/>
  <c r="BJ59" i="5"/>
  <c r="BJ58" i="5" s="1"/>
  <c r="AF169" i="5"/>
  <c r="AF168" i="5" s="1"/>
  <c r="BH199" i="5"/>
  <c r="BH198" i="5" s="1"/>
  <c r="AB67" i="5"/>
  <c r="AB66" i="5" s="1"/>
  <c r="AL121" i="5"/>
  <c r="AL120" i="5" s="1"/>
  <c r="AV201" i="5"/>
  <c r="AV200" i="5" s="1"/>
  <c r="AB131" i="5"/>
  <c r="AB130" i="5" s="1"/>
  <c r="AP35" i="5"/>
  <c r="AP34" i="5" s="1"/>
  <c r="BJ179" i="5"/>
  <c r="BJ178" i="5" s="1"/>
  <c r="N35" i="5"/>
  <c r="N34" i="5" s="1"/>
  <c r="AF49" i="5"/>
  <c r="AF48" i="5" s="1"/>
  <c r="AR67" i="5"/>
  <c r="AR66" i="5" s="1"/>
  <c r="AN181" i="5"/>
  <c r="AN180" i="5" s="1"/>
  <c r="AP187" i="5"/>
  <c r="AP186" i="5" s="1"/>
  <c r="BB33" i="5"/>
  <c r="BB32" i="5" s="1"/>
  <c r="T51" i="5"/>
  <c r="T50" i="5" s="1"/>
  <c r="AB25" i="5"/>
  <c r="AB24" i="5" s="1"/>
  <c r="AL99" i="5"/>
  <c r="AL98" i="5" s="1"/>
  <c r="AD31" i="5"/>
  <c r="AD30" i="5" s="1"/>
  <c r="AL87" i="5"/>
  <c r="AL86" i="5" s="1"/>
  <c r="BJ29" i="5"/>
  <c r="BJ28" i="5" s="1"/>
  <c r="X141" i="5"/>
  <c r="X140" i="5" s="1"/>
  <c r="AR145" i="5"/>
  <c r="AR144" i="5" s="1"/>
  <c r="Z149" i="5"/>
  <c r="Z148" i="5" s="1"/>
  <c r="BJ171" i="5"/>
  <c r="BJ170" i="5" s="1"/>
  <c r="AF165" i="5"/>
  <c r="AF164" i="5" s="1"/>
  <c r="AN85" i="5"/>
  <c r="AN84" i="5" s="1"/>
  <c r="AL117" i="5"/>
  <c r="AL116" i="5" s="1"/>
  <c r="BB195" i="5"/>
  <c r="BB194" i="5" s="1"/>
  <c r="AX67" i="5"/>
  <c r="AX66" i="5" s="1"/>
  <c r="AN105" i="5"/>
  <c r="AN104" i="5" s="1"/>
  <c r="AX45" i="5"/>
  <c r="AX44" i="5" s="1"/>
  <c r="AT45" i="5"/>
  <c r="AT44" i="5" s="1"/>
  <c r="AZ159" i="5"/>
  <c r="AZ158" i="5" s="1"/>
  <c r="BJ13" i="5"/>
  <c r="BJ12" i="5" s="1"/>
  <c r="P61" i="5"/>
  <c r="P60" i="5" s="1"/>
  <c r="X67" i="5"/>
  <c r="X66" i="5" s="1"/>
  <c r="X143" i="5"/>
  <c r="X142" i="5" s="1"/>
  <c r="P75" i="5"/>
  <c r="P74" i="5" s="1"/>
  <c r="N197" i="5"/>
  <c r="N196" i="5" s="1"/>
  <c r="AL107" i="5"/>
  <c r="AL106" i="5" s="1"/>
  <c r="AZ199" i="5"/>
  <c r="AZ198" i="5" s="1"/>
  <c r="AH171" i="5"/>
  <c r="AH170" i="5" s="1"/>
  <c r="AR167" i="5"/>
  <c r="AR166" i="5" s="1"/>
  <c r="V193" i="5"/>
  <c r="V192" i="5" s="1"/>
  <c r="R135" i="5"/>
  <c r="R134" i="5" s="1"/>
  <c r="N101" i="5"/>
  <c r="N100" i="5" s="1"/>
  <c r="BB125" i="5"/>
  <c r="BB124" i="5" s="1"/>
  <c r="BJ163" i="5"/>
  <c r="BJ162" i="5" s="1"/>
  <c r="AT49" i="5"/>
  <c r="AT48" i="5" s="1"/>
  <c r="BJ117" i="5"/>
  <c r="BJ116" i="5" s="1"/>
  <c r="BD187" i="5"/>
  <c r="BD186" i="5" s="1"/>
  <c r="AJ103" i="5"/>
  <c r="AJ102" i="5" s="1"/>
  <c r="BJ145" i="5"/>
  <c r="BJ144" i="5" s="1"/>
  <c r="AD181" i="5"/>
  <c r="AD180" i="5" s="1"/>
  <c r="Z173" i="5"/>
  <c r="Z172" i="5" s="1"/>
  <c r="AB83" i="5"/>
  <c r="AB82" i="5" s="1"/>
  <c r="AD67" i="5"/>
  <c r="AD66" i="5" s="1"/>
  <c r="AN91" i="5"/>
  <c r="AN90" i="5" s="1"/>
  <c r="AN77" i="5"/>
  <c r="AN76" i="5" s="1"/>
  <c r="AZ49" i="5"/>
  <c r="AZ48" i="5" s="1"/>
  <c r="V73" i="5"/>
  <c r="V72" i="5" s="1"/>
  <c r="N159" i="5"/>
  <c r="N158" i="5" s="1"/>
  <c r="AR73" i="5"/>
  <c r="AR72" i="5" s="1"/>
  <c r="T161" i="5"/>
  <c r="T160" i="5" s="1"/>
  <c r="AX37" i="5"/>
  <c r="AX36" i="5" s="1"/>
  <c r="AF159" i="5"/>
  <c r="AF158" i="5" s="1"/>
  <c r="BB113" i="5"/>
  <c r="BB112" i="5" s="1"/>
  <c r="BJ77" i="5"/>
  <c r="BJ76" i="5" s="1"/>
  <c r="R79" i="5"/>
  <c r="R78" i="5" s="1"/>
  <c r="AL45" i="5"/>
  <c r="AL44" i="5" s="1"/>
  <c r="AT133" i="5"/>
  <c r="AT132" i="5" s="1"/>
  <c r="AR203" i="5"/>
  <c r="AR202" i="5" s="1"/>
  <c r="AN189" i="5"/>
  <c r="AN188" i="5" s="1"/>
  <c r="AP199" i="5"/>
  <c r="AP198" i="5" s="1"/>
  <c r="AT173" i="5"/>
  <c r="AT172" i="5" s="1"/>
  <c r="BH115" i="5"/>
  <c r="BH114" i="5" s="1"/>
  <c r="Z189" i="5"/>
  <c r="Z188" i="5" s="1"/>
  <c r="AZ115" i="5"/>
  <c r="AZ114" i="5" s="1"/>
  <c r="BH75" i="5"/>
  <c r="BH74" i="5" s="1"/>
  <c r="AF191" i="5"/>
  <c r="AF190" i="5" s="1"/>
  <c r="AZ105" i="5"/>
  <c r="AZ104" i="5" s="1"/>
  <c r="AZ143" i="5"/>
  <c r="AZ142" i="5" s="1"/>
  <c r="AV183" i="5"/>
  <c r="AV182" i="5" s="1"/>
  <c r="P41" i="5"/>
  <c r="P40" i="5" s="1"/>
  <c r="AX59" i="5"/>
  <c r="AX58" i="5" s="1"/>
  <c r="BF49" i="5"/>
  <c r="BF48" i="5" s="1"/>
  <c r="AF97" i="5"/>
  <c r="AF96" i="5" s="1"/>
  <c r="AN71" i="5"/>
  <c r="AN70" i="5" s="1"/>
  <c r="BJ97" i="5"/>
  <c r="BJ96" i="5" s="1"/>
  <c r="P35" i="5"/>
  <c r="P34" i="5" s="1"/>
  <c r="AL91" i="5"/>
  <c r="AL90" i="5" s="1"/>
  <c r="BH16" i="5"/>
  <c r="BH14" i="5" s="1"/>
  <c r="BB155" i="5"/>
  <c r="BB154" i="5" s="1"/>
  <c r="V91" i="5"/>
  <c r="V90" i="5" s="1"/>
  <c r="BF143" i="5"/>
  <c r="BF142" i="5" s="1"/>
  <c r="AT191" i="5"/>
  <c r="AT190" i="5" s="1"/>
  <c r="AF105" i="5"/>
  <c r="AF104" i="5" s="1"/>
  <c r="BH23" i="5"/>
  <c r="BH22" i="5" s="1"/>
  <c r="BF33" i="5"/>
  <c r="BF32" i="5" s="1"/>
  <c r="AN97" i="5"/>
  <c r="AN96" i="5" s="1"/>
  <c r="AT23" i="5"/>
  <c r="AT22" i="5" s="1"/>
  <c r="AL191" i="5"/>
  <c r="AL190" i="5" s="1"/>
  <c r="AD33" i="5"/>
  <c r="AD32" i="5" s="1"/>
  <c r="BH91" i="5"/>
  <c r="BH90" i="5" s="1"/>
  <c r="BH93" i="5"/>
  <c r="BH92" i="5" s="1"/>
  <c r="AV65" i="5"/>
  <c r="AV64" i="5" s="1"/>
  <c r="AP37" i="5"/>
  <c r="AP36" i="5" s="1"/>
  <c r="AL69" i="5"/>
  <c r="AL68" i="5" s="1"/>
  <c r="BH201" i="5"/>
  <c r="BH200" i="5" s="1"/>
  <c r="BF71" i="5"/>
  <c r="BF70" i="5" s="1"/>
  <c r="AR189" i="5"/>
  <c r="AR188" i="5" s="1"/>
  <c r="AB55" i="5"/>
  <c r="AB54" i="5" s="1"/>
  <c r="BJ69" i="5"/>
  <c r="BJ68" i="5" s="1"/>
  <c r="AV51" i="5"/>
  <c r="AV50" i="5" s="1"/>
  <c r="AF61" i="5"/>
  <c r="AF60" i="5" s="1"/>
  <c r="V149" i="5"/>
  <c r="V148" i="5" s="1"/>
  <c r="N85" i="5"/>
  <c r="N84" i="5" s="1"/>
  <c r="X103" i="5"/>
  <c r="X102" i="5" s="1"/>
  <c r="AD143" i="5"/>
  <c r="AD142" i="5" s="1"/>
  <c r="AR157" i="5"/>
  <c r="AR156" i="5" s="1"/>
  <c r="AB71" i="5"/>
  <c r="AB70" i="5" s="1"/>
  <c r="AX75" i="5"/>
  <c r="AX74" i="5" s="1"/>
  <c r="V99" i="5"/>
  <c r="V98" i="5" s="1"/>
  <c r="BF107" i="5"/>
  <c r="BF106" i="5" s="1"/>
  <c r="P19" i="5"/>
  <c r="P17" i="5" s="1"/>
  <c r="Z131" i="5"/>
  <c r="Z130" i="5" s="1"/>
  <c r="AP83" i="5"/>
  <c r="AP82" i="5" s="1"/>
  <c r="AL67" i="5"/>
  <c r="AL66" i="5" s="1"/>
  <c r="AX63" i="5"/>
  <c r="AX62" i="5" s="1"/>
  <c r="AX83" i="5"/>
  <c r="AX82" i="5" s="1"/>
  <c r="BH31" i="5"/>
  <c r="BH30" i="5" s="1"/>
  <c r="T53" i="5"/>
  <c r="T52" i="5" s="1"/>
  <c r="AP49" i="5"/>
  <c r="AP48" i="5" s="1"/>
  <c r="BB71" i="5"/>
  <c r="BB70" i="5" s="1"/>
  <c r="BB25" i="5"/>
  <c r="BB24" i="5" s="1"/>
  <c r="AV161" i="5"/>
  <c r="AV160" i="5" s="1"/>
  <c r="BB199" i="5"/>
  <c r="BB198" i="5" s="1"/>
  <c r="AH201" i="5"/>
  <c r="AH200" i="5" s="1"/>
  <c r="BD145" i="5"/>
  <c r="BD144" i="5" s="1"/>
  <c r="Z165" i="5"/>
  <c r="Z164" i="5" s="1"/>
  <c r="AR61" i="5"/>
  <c r="AR60" i="5" s="1"/>
  <c r="AP87" i="5"/>
  <c r="AP86" i="5" s="1"/>
  <c r="AD199" i="5"/>
  <c r="AD198" i="5" s="1"/>
  <c r="AX21" i="5"/>
  <c r="AX20" i="5" s="1"/>
  <c r="AF133" i="5"/>
  <c r="AF132" i="5" s="1"/>
  <c r="X159" i="5"/>
  <c r="X158" i="5" s="1"/>
  <c r="R163" i="5"/>
  <c r="R162" i="5" s="1"/>
  <c r="AH25" i="5"/>
  <c r="AH24" i="5" s="1"/>
  <c r="R113" i="5"/>
  <c r="R112" i="5" s="1"/>
  <c r="AZ77" i="5"/>
  <c r="AZ76" i="5" s="1"/>
  <c r="T85" i="5"/>
  <c r="T84" i="5" s="1"/>
  <c r="AF109" i="5"/>
  <c r="AF108" i="5" s="1"/>
  <c r="AF141" i="5"/>
  <c r="AF140" i="5" s="1"/>
  <c r="AL13" i="5"/>
  <c r="AL12" i="5" s="1"/>
  <c r="Z95" i="5"/>
  <c r="Z94" i="5" s="1"/>
  <c r="AT185" i="5"/>
  <c r="AT184" i="5" s="1"/>
  <c r="R19" i="5"/>
  <c r="R17" i="5" s="1"/>
  <c r="R47" i="5"/>
  <c r="R46" i="5" s="1"/>
  <c r="AF69" i="5"/>
  <c r="AF68" i="5" s="1"/>
  <c r="BH111" i="5"/>
  <c r="BH110" i="5" s="1"/>
  <c r="AN87" i="5"/>
  <c r="AN86" i="5" s="1"/>
  <c r="AR95" i="5"/>
  <c r="AR94" i="5" s="1"/>
  <c r="P99" i="5"/>
  <c r="P98" i="5" s="1"/>
  <c r="BH65" i="5"/>
  <c r="BH64" i="5" s="1"/>
  <c r="T159" i="5"/>
  <c r="T158" i="5" s="1"/>
  <c r="AF31" i="5"/>
  <c r="AF30" i="5" s="1"/>
  <c r="BF55" i="5"/>
  <c r="BF54" i="5" s="1"/>
  <c r="AZ71" i="5"/>
  <c r="AZ70" i="5" s="1"/>
  <c r="AD125" i="5"/>
  <c r="AD124" i="5" s="1"/>
  <c r="AP19" i="5"/>
  <c r="AP17" i="5" s="1"/>
  <c r="V171" i="5"/>
  <c r="V170" i="5" s="1"/>
  <c r="Z75" i="5"/>
  <c r="Z74" i="5" s="1"/>
  <c r="R147" i="5"/>
  <c r="R146" i="5" s="1"/>
  <c r="AL23" i="5"/>
  <c r="AL22" i="5" s="1"/>
  <c r="AL65" i="5"/>
  <c r="AL64" i="5" s="1"/>
  <c r="BH121" i="5"/>
  <c r="BH120" i="5" s="1"/>
  <c r="AX71" i="5"/>
  <c r="AX70" i="5" s="1"/>
  <c r="X57" i="5"/>
  <c r="X56" i="5" s="1"/>
  <c r="AP107" i="5"/>
  <c r="AP106" i="5" s="1"/>
  <c r="R127" i="5"/>
  <c r="R126" i="5" s="1"/>
  <c r="R167" i="5"/>
  <c r="R166" i="5" s="1"/>
  <c r="N21" i="5"/>
  <c r="N20" i="5" s="1"/>
  <c r="AB197" i="5"/>
  <c r="AB196" i="5" s="1"/>
  <c r="AL97" i="5"/>
  <c r="AL96" i="5" s="1"/>
  <c r="N31" i="5"/>
  <c r="N30" i="5" s="1"/>
  <c r="X101" i="5"/>
  <c r="X100" i="5" s="1"/>
  <c r="AV167" i="5"/>
  <c r="AV166" i="5" s="1"/>
  <c r="AL21" i="5"/>
  <c r="AL20" i="5" s="1"/>
  <c r="R61" i="5"/>
  <c r="R60" i="5" s="1"/>
  <c r="AN203" i="5"/>
  <c r="AN202" i="5" s="1"/>
  <c r="AJ13" i="5"/>
  <c r="AJ12" i="5" s="1"/>
  <c r="AZ203" i="5"/>
  <c r="AZ202" i="5" s="1"/>
  <c r="P175" i="5"/>
  <c r="P174" i="5" s="1"/>
  <c r="V203" i="5"/>
  <c r="V202" i="5" s="1"/>
  <c r="AT13" i="5"/>
  <c r="AT12" i="5" s="1"/>
  <c r="BB189" i="5"/>
  <c r="BB188" i="5" s="1"/>
  <c r="AL187" i="5"/>
  <c r="AL186" i="5" s="1"/>
  <c r="AN193" i="5"/>
  <c r="AN192" i="5" s="1"/>
  <c r="X91" i="5"/>
  <c r="X90" i="5" s="1"/>
  <c r="BH19" i="5"/>
  <c r="BH17" i="5" s="1"/>
  <c r="AP41" i="5"/>
  <c r="AP40" i="5" s="1"/>
  <c r="N191" i="5"/>
  <c r="N190" i="5" s="1"/>
  <c r="AV11" i="5"/>
  <c r="AV10" i="5" s="1"/>
  <c r="AD185" i="5"/>
  <c r="AD184" i="5" s="1"/>
  <c r="AN137" i="5"/>
  <c r="AN136" i="5" s="1"/>
  <c r="AB65" i="5"/>
  <c r="AB64" i="5" s="1"/>
  <c r="R41" i="5"/>
  <c r="R40" i="5" s="1"/>
  <c r="AJ61" i="5"/>
  <c r="AJ60" i="5" s="1"/>
  <c r="AV67" i="5"/>
  <c r="AV66" i="5" s="1"/>
  <c r="AB99" i="5"/>
  <c r="AB98" i="5" s="1"/>
  <c r="BF111" i="5"/>
  <c r="BF110" i="5" s="1"/>
  <c r="X89" i="5"/>
  <c r="X88" i="5" s="1"/>
  <c r="AF83" i="5"/>
  <c r="AF82" i="5" s="1"/>
  <c r="AX19" i="5"/>
  <c r="AX17" i="5" s="1"/>
  <c r="AX33" i="5"/>
  <c r="AX32" i="5" s="1"/>
  <c r="Z139" i="5"/>
  <c r="Z138" i="5" s="1"/>
  <c r="BH163" i="5"/>
  <c r="BH162" i="5" s="1"/>
  <c r="N125" i="5"/>
  <c r="N124" i="5" s="1"/>
  <c r="BJ35" i="5"/>
  <c r="BJ34" i="5" s="1"/>
  <c r="N139" i="5"/>
  <c r="N138" i="5" s="1"/>
  <c r="BB37" i="5"/>
  <c r="BB36" i="5" s="1"/>
  <c r="AL33" i="5"/>
  <c r="AL32" i="5" s="1"/>
  <c r="X25" i="5"/>
  <c r="X24" i="5" s="1"/>
  <c r="AZ61" i="5"/>
  <c r="AZ60" i="5" s="1"/>
  <c r="BD67" i="5"/>
  <c r="BD66" i="5" s="1"/>
  <c r="BB39" i="5"/>
  <c r="BB38" i="5" s="1"/>
  <c r="AL201" i="5"/>
  <c r="AL200" i="5" s="1"/>
  <c r="Z49" i="5"/>
  <c r="Z48" i="5" s="1"/>
  <c r="AB51" i="5"/>
  <c r="AB50" i="5" s="1"/>
  <c r="N145" i="5"/>
  <c r="N144" i="5" s="1"/>
  <c r="X49" i="5"/>
  <c r="X48" i="5" s="1"/>
  <c r="BJ47" i="5"/>
  <c r="BJ46" i="5" s="1"/>
  <c r="AT107" i="5"/>
  <c r="AT106" i="5" s="1"/>
  <c r="P159" i="5"/>
  <c r="P158" i="5" s="1"/>
  <c r="N115" i="5"/>
  <c r="N114" i="5" s="1"/>
  <c r="AV29" i="5"/>
  <c r="AV28" i="5" s="1"/>
  <c r="AT103" i="5"/>
  <c r="AT102" i="5" s="1"/>
  <c r="BF79" i="5"/>
  <c r="BF78" i="5" s="1"/>
  <c r="AL53" i="5"/>
  <c r="AL52" i="5" s="1"/>
  <c r="R151" i="5"/>
  <c r="R150" i="5" s="1"/>
  <c r="Z57" i="5"/>
  <c r="Z56" i="5" s="1"/>
  <c r="BB179" i="5"/>
  <c r="BB178" i="5" s="1"/>
  <c r="Z21" i="5"/>
  <c r="Z20" i="5" s="1"/>
  <c r="AB129" i="5"/>
  <c r="AB128" i="5" s="1"/>
  <c r="AT29" i="5"/>
  <c r="AT28" i="5" s="1"/>
  <c r="AZ139" i="5"/>
  <c r="AZ138" i="5" s="1"/>
  <c r="BB119" i="5"/>
  <c r="BB118" i="5" s="1"/>
  <c r="AV41" i="5"/>
  <c r="AV40" i="5" s="1"/>
  <c r="AF29" i="5"/>
  <c r="AF28" i="5" s="1"/>
  <c r="N111" i="5"/>
  <c r="N110" i="5" s="1"/>
  <c r="P69" i="5"/>
  <c r="P68" i="5" s="1"/>
  <c r="BD43" i="5"/>
  <c r="BD42" i="5" s="1"/>
  <c r="AT183" i="5"/>
  <c r="AT182" i="5" s="1"/>
  <c r="AT11" i="5"/>
  <c r="AT10" i="5" s="1"/>
  <c r="P16" i="5"/>
  <c r="P14" i="5" s="1"/>
  <c r="N135" i="5"/>
  <c r="N134" i="5" s="1"/>
  <c r="BJ111" i="5"/>
  <c r="BJ110" i="5" s="1"/>
  <c r="BH67" i="5"/>
  <c r="BH66" i="5" s="1"/>
  <c r="X139" i="5"/>
  <c r="X138" i="5" s="1"/>
  <c r="AP99" i="5"/>
  <c r="AP98" i="5" s="1"/>
  <c r="AF75" i="5"/>
  <c r="AF74" i="5" s="1"/>
  <c r="T16" i="5"/>
  <c r="T14" i="5" s="1"/>
  <c r="AV117" i="5"/>
  <c r="AV116" i="5" s="1"/>
  <c r="AZ103" i="5"/>
  <c r="AZ102" i="5" s="1"/>
  <c r="AN39" i="5"/>
  <c r="AN38" i="5" s="1"/>
  <c r="V127" i="5"/>
  <c r="V126" i="5" s="1"/>
  <c r="T181" i="5"/>
  <c r="T180" i="5" s="1"/>
  <c r="AB125" i="5"/>
  <c r="AB124" i="5" s="1"/>
  <c r="BD77" i="5"/>
  <c r="BD76" i="5" s="1"/>
  <c r="AJ59" i="5"/>
  <c r="AJ58" i="5" s="1"/>
  <c r="X195" i="5"/>
  <c r="X194" i="5" s="1"/>
  <c r="AV79" i="5"/>
  <c r="AV78" i="5" s="1"/>
  <c r="AF93" i="5"/>
  <c r="AF92" i="5" s="1"/>
  <c r="R11" i="5"/>
  <c r="R10" i="5" s="1"/>
  <c r="BJ205" i="5"/>
  <c r="BJ204" i="5" s="1"/>
  <c r="AJ16" i="5"/>
  <c r="AJ14" i="5" s="1"/>
  <c r="AF111" i="5"/>
  <c r="AF110" i="5" s="1"/>
  <c r="AP167" i="5"/>
  <c r="AP166" i="5" s="1"/>
  <c r="AF163" i="5"/>
  <c r="AF162" i="5" s="1"/>
  <c r="Z101" i="5"/>
  <c r="Z100" i="5" s="1"/>
  <c r="AR13" i="5"/>
  <c r="AR12" i="5" s="1"/>
  <c r="AJ23" i="5"/>
  <c r="AJ22" i="5" s="1"/>
  <c r="R35" i="5"/>
  <c r="R34" i="5" s="1"/>
  <c r="AH137" i="5"/>
  <c r="AH136" i="5" s="1"/>
  <c r="BD141" i="5"/>
  <c r="BD140" i="5" s="1"/>
  <c r="AX47" i="5"/>
  <c r="AX46" i="5" s="1"/>
  <c r="AV73" i="5"/>
  <c r="AV72" i="5" s="1"/>
  <c r="N117" i="5"/>
  <c r="N116" i="5" s="1"/>
  <c r="BD113" i="5"/>
  <c r="BD112" i="5" s="1"/>
  <c r="BF115" i="5"/>
  <c r="BF114" i="5" s="1"/>
  <c r="R77" i="5"/>
  <c r="R76" i="5" s="1"/>
  <c r="AL47" i="5"/>
  <c r="AL46" i="5" s="1"/>
  <c r="AJ199" i="5"/>
  <c r="AJ198" i="5" s="1"/>
  <c r="AR27" i="5"/>
  <c r="AR26" i="5" s="1"/>
  <c r="AB53" i="5"/>
  <c r="AB52" i="5" s="1"/>
  <c r="AT151" i="5"/>
  <c r="AT150" i="5" s="1"/>
  <c r="AZ151" i="5"/>
  <c r="AZ150" i="5" s="1"/>
  <c r="Z43" i="5"/>
  <c r="Z42" i="5" s="1"/>
  <c r="AB29" i="5"/>
  <c r="AB28" i="5" s="1"/>
  <c r="V125" i="5"/>
  <c r="V124" i="5" s="1"/>
  <c r="AT157" i="5"/>
  <c r="AT156" i="5" s="1"/>
  <c r="AT101" i="5"/>
  <c r="AT100" i="5" s="1"/>
  <c r="BD39" i="5"/>
  <c r="BD38" i="5" s="1"/>
  <c r="AJ41" i="5"/>
  <c r="AJ40" i="5" s="1"/>
  <c r="P123" i="5"/>
  <c r="P122" i="5" s="1"/>
  <c r="BF53" i="5"/>
  <c r="BF52" i="5" s="1"/>
  <c r="BJ123" i="5"/>
  <c r="BJ122" i="5" s="1"/>
  <c r="AR11" i="5"/>
  <c r="AR10" i="5" s="1"/>
  <c r="V11" i="5"/>
  <c r="V10" i="5" s="1"/>
  <c r="T129" i="5"/>
  <c r="T128" i="5" s="1"/>
  <c r="BF95" i="5"/>
  <c r="BF94" i="5" s="1"/>
  <c r="AF95" i="5"/>
  <c r="AF94" i="5" s="1"/>
  <c r="P83" i="5"/>
  <c r="P82" i="5" s="1"/>
  <c r="Z163" i="5"/>
  <c r="Z162" i="5" s="1"/>
  <c r="AF161" i="5"/>
  <c r="AF160" i="5" s="1"/>
  <c r="AR91" i="5"/>
  <c r="AR90" i="5" s="1"/>
  <c r="R109" i="5"/>
  <c r="R108" i="5" s="1"/>
  <c r="Z111" i="5"/>
  <c r="Z110" i="5" s="1"/>
  <c r="R83" i="5"/>
  <c r="R82" i="5" s="1"/>
  <c r="AN63" i="5"/>
  <c r="AN62" i="5" s="1"/>
  <c r="V161" i="5"/>
  <c r="V160" i="5" s="1"/>
  <c r="V45" i="5"/>
  <c r="V44" i="5" s="1"/>
  <c r="V175" i="5"/>
  <c r="V174" i="5" s="1"/>
  <c r="N59" i="5"/>
  <c r="N58" i="5" s="1"/>
  <c r="AN35" i="5"/>
  <c r="AN34" i="5" s="1"/>
  <c r="P71" i="5"/>
  <c r="P70" i="5" s="1"/>
  <c r="AJ189" i="5"/>
  <c r="AJ188" i="5" s="1"/>
  <c r="AN49" i="5"/>
  <c r="AN48" i="5" s="1"/>
  <c r="AX191" i="5"/>
  <c r="AX190" i="5" s="1"/>
  <c r="BF27" i="5"/>
  <c r="BF26" i="5" s="1"/>
  <c r="BD181" i="5"/>
  <c r="BD180" i="5" s="1"/>
  <c r="BF125" i="5"/>
  <c r="BF124" i="5" s="1"/>
  <c r="AD139" i="5"/>
  <c r="AD138" i="5" s="1"/>
  <c r="P77" i="5"/>
  <c r="P76" i="5" s="1"/>
  <c r="AV105" i="5"/>
  <c r="AV104" i="5" s="1"/>
  <c r="AB61" i="5"/>
  <c r="AB60" i="5" s="1"/>
  <c r="AF35" i="5"/>
  <c r="AF34" i="5" s="1"/>
  <c r="AZ109" i="5"/>
  <c r="AZ108" i="5" s="1"/>
  <c r="AD165" i="5"/>
  <c r="AD164" i="5" s="1"/>
  <c r="P149" i="5"/>
  <c r="P148" i="5" s="1"/>
  <c r="AJ133" i="5"/>
  <c r="AJ132" i="5" s="1"/>
  <c r="X177" i="5"/>
  <c r="X176" i="5" s="1"/>
  <c r="BJ51" i="5"/>
  <c r="BJ50" i="5" s="1"/>
  <c r="AF175" i="5"/>
  <c r="AF174" i="5" s="1"/>
  <c r="AV177" i="5"/>
  <c r="AV176" i="5" s="1"/>
  <c r="AD53" i="5"/>
  <c r="AD52" i="5" s="1"/>
  <c r="BD13" i="5"/>
  <c r="BD12" i="5" s="1"/>
  <c r="BD11" i="5"/>
  <c r="BD10" i="5" s="1"/>
  <c r="BD21" i="5"/>
  <c r="BD20" i="5" s="1"/>
  <c r="BH119" i="5"/>
  <c r="BH118" i="5" s="1"/>
  <c r="R201" i="5"/>
  <c r="R200" i="5" s="1"/>
  <c r="AX29" i="5"/>
  <c r="AX28" i="5" s="1"/>
  <c r="BF191" i="5"/>
  <c r="BF190" i="5" s="1"/>
  <c r="AF13" i="5"/>
  <c r="AF12" i="5" s="1"/>
  <c r="AF37" i="5"/>
  <c r="AF36" i="5" s="1"/>
  <c r="AZ69" i="5"/>
  <c r="AZ68" i="5" s="1"/>
  <c r="V119" i="5"/>
  <c r="V118" i="5" s="1"/>
  <c r="AN207" i="5"/>
  <c r="AN206" i="5" s="1"/>
  <c r="AT31" i="5"/>
  <c r="AT30" i="5" s="1"/>
  <c r="AF107" i="5"/>
  <c r="AF106" i="5" s="1"/>
  <c r="V65" i="5"/>
  <c r="V64" i="5" s="1"/>
  <c r="AP67" i="5"/>
  <c r="AP66" i="5" s="1"/>
  <c r="AP131" i="5"/>
  <c r="AP130" i="5" s="1"/>
  <c r="AJ207" i="5"/>
  <c r="AJ206" i="5" s="1"/>
  <c r="BF75" i="5"/>
  <c r="BF74" i="5" s="1"/>
  <c r="X19" i="5"/>
  <c r="X17" i="5" s="1"/>
  <c r="BF25" i="5"/>
  <c r="BF24" i="5" s="1"/>
  <c r="AP111" i="5"/>
  <c r="AP110" i="5" s="1"/>
  <c r="BD117" i="5"/>
  <c r="BD116" i="5" s="1"/>
  <c r="AX109" i="5"/>
  <c r="AX108" i="5" s="1"/>
  <c r="AD75" i="5"/>
  <c r="AD74" i="5" s="1"/>
  <c r="AR207" i="5"/>
  <c r="AR206" i="5" s="1"/>
  <c r="AV185" i="5"/>
  <c r="AV184" i="5" s="1"/>
  <c r="AD179" i="5"/>
  <c r="AD178" i="5" s="1"/>
  <c r="AR55" i="5"/>
  <c r="AR54" i="5" s="1"/>
  <c r="AD91" i="5"/>
  <c r="AD90" i="5" s="1"/>
  <c r="AN19" i="5"/>
  <c r="AN17" i="5" s="1"/>
  <c r="AV119" i="5"/>
  <c r="AV118" i="5" s="1"/>
  <c r="Z191" i="5"/>
  <c r="Z190" i="5" s="1"/>
  <c r="AR69" i="5"/>
  <c r="AR68" i="5" s="1"/>
  <c r="AN47" i="5"/>
  <c r="AN46" i="5" s="1"/>
  <c r="N177" i="5"/>
  <c r="N176" i="5" s="1"/>
  <c r="R39" i="5"/>
  <c r="R38" i="5" s="1"/>
  <c r="AR165" i="5"/>
  <c r="AR164" i="5" s="1"/>
  <c r="P79" i="5"/>
  <c r="P78" i="5" s="1"/>
  <c r="AF63" i="5"/>
  <c r="AF62" i="5" s="1"/>
  <c r="AR121" i="5"/>
  <c r="AR120" i="5" s="1"/>
  <c r="AT87" i="5"/>
  <c r="AT86" i="5" s="1"/>
  <c r="AZ57" i="5"/>
  <c r="AZ56" i="5" s="1"/>
  <c r="T43" i="5"/>
  <c r="T42" i="5" s="1"/>
  <c r="AR33" i="5"/>
  <c r="AR32" i="5" s="1"/>
  <c r="BF57" i="5"/>
  <c r="BF56" i="5" s="1"/>
  <c r="AJ57" i="5"/>
  <c r="AJ56" i="5" s="1"/>
  <c r="AZ13" i="5"/>
  <c r="AZ12" i="5" s="1"/>
  <c r="N81" i="5"/>
  <c r="N80" i="5" s="1"/>
  <c r="BB81" i="5"/>
  <c r="BB80" i="5" s="1"/>
  <c r="AX41" i="5"/>
  <c r="AX40" i="5" s="1"/>
  <c r="AT159" i="5"/>
  <c r="AT158" i="5" s="1"/>
  <c r="AB187" i="5"/>
  <c r="AB186" i="5" s="1"/>
  <c r="X83" i="5"/>
  <c r="X82" i="5" s="1"/>
  <c r="Z23" i="5"/>
  <c r="Z22" i="5" s="1"/>
  <c r="Z77" i="5"/>
  <c r="Z76" i="5" s="1"/>
  <c r="BH61" i="5"/>
  <c r="BH60" i="5" s="1"/>
  <c r="BH125" i="5"/>
  <c r="BH124" i="5" s="1"/>
  <c r="N16" i="5"/>
  <c r="N14" i="5" s="1"/>
  <c r="BD201" i="5"/>
  <c r="BD200" i="5" s="1"/>
  <c r="AP43" i="5"/>
  <c r="AP42" i="5" s="1"/>
  <c r="BH101" i="5"/>
  <c r="BH100" i="5" s="1"/>
  <c r="AN205" i="5"/>
  <c r="AN204" i="5" s="1"/>
  <c r="BB157" i="5"/>
  <c r="BB156" i="5" s="1"/>
  <c r="V109" i="5"/>
  <c r="V108" i="5" s="1"/>
  <c r="BD143" i="5"/>
  <c r="BD142" i="5" s="1"/>
  <c r="X111" i="5"/>
  <c r="X110" i="5" s="1"/>
  <c r="AN159" i="5"/>
  <c r="AN158" i="5" s="1"/>
  <c r="T185" i="5"/>
  <c r="T184" i="5" s="1"/>
  <c r="BD83" i="5"/>
  <c r="BD82" i="5" s="1"/>
  <c r="V185" i="5"/>
  <c r="V184" i="5" s="1"/>
  <c r="BD153" i="5"/>
  <c r="BD152" i="5" s="1"/>
  <c r="AX145" i="5"/>
  <c r="AX144" i="5" s="1"/>
  <c r="AR99" i="5"/>
  <c r="AR98" i="5" s="1"/>
  <c r="P173" i="5"/>
  <c r="P172" i="5" s="1"/>
  <c r="BD169" i="5"/>
  <c r="BD168" i="5" s="1"/>
  <c r="AT57" i="5"/>
  <c r="AT56" i="5" s="1"/>
  <c r="N87" i="5"/>
  <c r="N86" i="5" s="1"/>
  <c r="AL93" i="5"/>
  <c r="AL92" i="5" s="1"/>
  <c r="AP13" i="5"/>
  <c r="AP12" i="5" s="1"/>
  <c r="V195" i="5"/>
  <c r="V194" i="5" s="1"/>
  <c r="AJ131" i="5"/>
  <c r="AJ130" i="5" s="1"/>
  <c r="AX27" i="5"/>
  <c r="AX26" i="5" s="1"/>
  <c r="AF117" i="5"/>
  <c r="AF116" i="5" s="1"/>
  <c r="BD191" i="5"/>
  <c r="BD190" i="5" s="1"/>
  <c r="X41" i="5"/>
  <c r="X40" i="5" s="1"/>
  <c r="Z69" i="5"/>
  <c r="Z68" i="5" s="1"/>
  <c r="AD89" i="5"/>
  <c r="AD88" i="5" s="1"/>
  <c r="T149" i="5"/>
  <c r="T148" i="5" s="1"/>
  <c r="BH11" i="5"/>
  <c r="BH10" i="5" s="1"/>
  <c r="AD71" i="5"/>
  <c r="AD70" i="5" s="1"/>
  <c r="AX89" i="5"/>
  <c r="AX88" i="5" s="1"/>
  <c r="V19" i="5"/>
  <c r="V17" i="5" s="1"/>
  <c r="AJ139" i="5"/>
  <c r="AJ138" i="5" s="1"/>
  <c r="AX16" i="5"/>
  <c r="AX14" i="5" s="1"/>
  <c r="Z177" i="5"/>
  <c r="Z176" i="5" s="1"/>
  <c r="AB181" i="5"/>
  <c r="AB180" i="5" s="1"/>
  <c r="T23" i="5"/>
  <c r="T22" i="5" s="1"/>
  <c r="AN57" i="5"/>
  <c r="AN56" i="5" s="1"/>
  <c r="AL157" i="5"/>
  <c r="AL156" i="5" s="1"/>
  <c r="AF193" i="5"/>
  <c r="AF192" i="5" s="1"/>
  <c r="P65" i="5"/>
  <c r="P64" i="5" s="1"/>
  <c r="BJ133" i="5"/>
  <c r="BJ132" i="5" s="1"/>
  <c r="X13" i="5"/>
  <c r="X12" i="5" s="1"/>
  <c r="Z103" i="5"/>
  <c r="Z102" i="5" s="1"/>
  <c r="AD61" i="5"/>
  <c r="AD60" i="5" s="1"/>
  <c r="BD47" i="5"/>
  <c r="BD46" i="5" s="1"/>
  <c r="AX53" i="5"/>
  <c r="AX52" i="5" s="1"/>
  <c r="V13" i="5"/>
  <c r="V12" i="5" s="1"/>
  <c r="BB23" i="5"/>
  <c r="BB22" i="5" s="1"/>
  <c r="X59" i="5"/>
  <c r="X58" i="5" s="1"/>
  <c r="AF143" i="5"/>
  <c r="AF142" i="5" s="1"/>
  <c r="X169" i="5"/>
  <c r="X168" i="5" s="1"/>
  <c r="N119" i="5"/>
  <c r="N118" i="5" s="1"/>
  <c r="AL29" i="5"/>
  <c r="AL28" i="5" s="1"/>
  <c r="AX69" i="5"/>
  <c r="AX68" i="5" s="1"/>
  <c r="AV145" i="5"/>
  <c r="AV144" i="5" s="1"/>
  <c r="T125" i="5"/>
  <c r="T124" i="5" s="1"/>
  <c r="AJ155" i="5"/>
  <c r="AJ154" i="5" s="1"/>
  <c r="AL27" i="5"/>
  <c r="AL26" i="5" s="1"/>
  <c r="BB85" i="5"/>
  <c r="BB84" i="5" s="1"/>
  <c r="AJ33" i="5"/>
  <c r="AJ32" i="5" s="1"/>
  <c r="V33" i="5"/>
  <c r="V32" i="5" s="1"/>
  <c r="V35" i="5"/>
  <c r="V34" i="5" s="1"/>
  <c r="AL111" i="5"/>
  <c r="AL110" i="5" s="1"/>
  <c r="AF51" i="5"/>
  <c r="AF50" i="5" s="1"/>
  <c r="V159" i="5"/>
  <c r="V158" i="5" s="1"/>
  <c r="AV13" i="5"/>
  <c r="AV12" i="5" s="1"/>
  <c r="AX167" i="5"/>
  <c r="AX166" i="5" s="1"/>
  <c r="BB83" i="5"/>
  <c r="BB82" i="5" s="1"/>
  <c r="AL149" i="5"/>
  <c r="AL148" i="5" s="1"/>
  <c r="AX43" i="5"/>
  <c r="AX42" i="5" s="1"/>
  <c r="AV63" i="5"/>
  <c r="AV62" i="5" s="1"/>
  <c r="BF109" i="5"/>
  <c r="BF108" i="5" s="1"/>
  <c r="BJ37" i="5"/>
  <c r="BJ36" i="5" s="1"/>
  <c r="Z83" i="5"/>
  <c r="Z82" i="5" s="1"/>
  <c r="AT16" i="5"/>
  <c r="AT14" i="5" s="1"/>
  <c r="AR97" i="5"/>
  <c r="AR96" i="5" s="1"/>
  <c r="AR57" i="5"/>
  <c r="AR56" i="5" s="1"/>
  <c r="AV121" i="5"/>
  <c r="AV120" i="5" s="1"/>
  <c r="BD57" i="5"/>
  <c r="BD56" i="5" s="1"/>
  <c r="AT39" i="5"/>
  <c r="AT38" i="5" s="1"/>
  <c r="AP95" i="5"/>
  <c r="AP94" i="5" s="1"/>
  <c r="AR25" i="5"/>
  <c r="AR24" i="5" s="1"/>
  <c r="AT43" i="5"/>
  <c r="AT42" i="5" s="1"/>
  <c r="Z65" i="5"/>
  <c r="Z64" i="5" s="1"/>
  <c r="AZ67" i="5"/>
  <c r="AZ66" i="5" s="1"/>
  <c r="N19" i="5"/>
  <c r="N17" i="5" s="1"/>
  <c r="BB121" i="5"/>
  <c r="BB120" i="5" s="1"/>
  <c r="AX155" i="5"/>
  <c r="AX154" i="5" s="1"/>
  <c r="N175" i="5"/>
  <c r="N174" i="5" s="1"/>
  <c r="P45" i="5"/>
  <c r="P44" i="5" s="1"/>
  <c r="BB19" i="5"/>
  <c r="BB17" i="5" s="1"/>
  <c r="AF11" i="5"/>
  <c r="AF10" i="5" s="1"/>
  <c r="AL89" i="5"/>
  <c r="AL88" i="5" s="1"/>
  <c r="BF93" i="5"/>
  <c r="BF92" i="5" s="1"/>
  <c r="AF135" i="5"/>
  <c r="AF134" i="5" s="1"/>
  <c r="BH139" i="5"/>
  <c r="BH138" i="5" s="1"/>
  <c r="AB109" i="5"/>
  <c r="AB108" i="5" s="1"/>
  <c r="X51" i="5"/>
  <c r="X50" i="5" s="1"/>
  <c r="BJ161" i="5"/>
  <c r="BJ160" i="5" s="1"/>
  <c r="BD65" i="5"/>
  <c r="BD64" i="5" s="1"/>
  <c r="AN103" i="5"/>
  <c r="AN102" i="5" s="1"/>
  <c r="T197" i="5"/>
  <c r="T196" i="5" s="1"/>
  <c r="T13" i="5"/>
  <c r="T12" i="5" s="1"/>
  <c r="AF19" i="5"/>
  <c r="AF17" i="5" s="1"/>
  <c r="AV83" i="5"/>
  <c r="AV82" i="5" s="1"/>
  <c r="AX87" i="5"/>
  <c r="AX86" i="5" s="1"/>
  <c r="R131" i="5"/>
  <c r="R130" i="5" s="1"/>
  <c r="AN119" i="5"/>
  <c r="AN118" i="5" s="1"/>
  <c r="AV95" i="5"/>
  <c r="AV94" i="5" s="1"/>
  <c r="AB147" i="5"/>
  <c r="AB146" i="5" s="1"/>
  <c r="BJ33" i="5"/>
  <c r="BJ32" i="5" s="1"/>
  <c r="AN53" i="5"/>
  <c r="AN52" i="5" s="1"/>
  <c r="X21" i="5"/>
  <c r="X20" i="5" s="1"/>
  <c r="AJ165" i="5"/>
  <c r="AJ164" i="5" s="1"/>
  <c r="BD155" i="5"/>
  <c r="BD154" i="5" s="1"/>
  <c r="BB69" i="5"/>
  <c r="BB68" i="5" s="1"/>
  <c r="AD69" i="5"/>
  <c r="AD68" i="5" s="1"/>
  <c r="AL127" i="5"/>
  <c r="AL126" i="5" s="1"/>
  <c r="AP59" i="5"/>
  <c r="AP58" i="5" s="1"/>
  <c r="BF41" i="5"/>
  <c r="BF40" i="5" s="1"/>
  <c r="AB33" i="5"/>
  <c r="AB32" i="5" s="1"/>
  <c r="AZ43" i="5"/>
  <c r="AZ42" i="5" s="1"/>
  <c r="AD149" i="5"/>
  <c r="AD148" i="5" s="1"/>
  <c r="AD11" i="5"/>
  <c r="AD10" i="5" s="1"/>
  <c r="AV61" i="5"/>
  <c r="AV60" i="5" s="1"/>
  <c r="AD81" i="5"/>
  <c r="AD80" i="5" s="1"/>
  <c r="P163" i="5"/>
  <c r="P162" i="5" s="1"/>
  <c r="P109" i="5"/>
  <c r="P108" i="5" s="1"/>
  <c r="Z123" i="5"/>
  <c r="Z122" i="5" s="1"/>
  <c r="BH85" i="5"/>
  <c r="BH84" i="5" s="1"/>
  <c r="BF83" i="5"/>
  <c r="BF82" i="5" s="1"/>
  <c r="V81" i="5"/>
  <c r="V80" i="5" s="1"/>
  <c r="BH135" i="5"/>
  <c r="BH134" i="5" s="1"/>
  <c r="AV85" i="5"/>
  <c r="AV84" i="5" s="1"/>
  <c r="AN111" i="5"/>
  <c r="AN110" i="5" s="1"/>
  <c r="AL95" i="5"/>
  <c r="AL94" i="5" s="1"/>
  <c r="Z73" i="5"/>
  <c r="Z72" i="5" s="1"/>
  <c r="T49" i="5"/>
  <c r="T48" i="5" s="1"/>
  <c r="AT59" i="5"/>
  <c r="AT58" i="5" s="1"/>
  <c r="BF29" i="5"/>
  <c r="BF28" i="5" s="1"/>
  <c r="P63" i="5"/>
  <c r="P62" i="5" s="1"/>
  <c r="AJ87" i="5"/>
  <c r="AJ86" i="5" s="1"/>
  <c r="BB29" i="5"/>
  <c r="BB28" i="5" s="1"/>
  <c r="BF201" i="5"/>
  <c r="BF200" i="5" s="1"/>
  <c r="AL125" i="5"/>
  <c r="AL124" i="5" s="1"/>
  <c r="X81" i="5"/>
  <c r="X80" i="5" s="1"/>
  <c r="BJ49" i="5"/>
  <c r="BJ48" i="5" s="1"/>
  <c r="T19" i="5"/>
  <c r="T17" i="5" s="1"/>
  <c r="AX107" i="5"/>
  <c r="AX106" i="5" s="1"/>
  <c r="BD35" i="5"/>
  <c r="BD34" i="5" s="1"/>
  <c r="BB41" i="5"/>
  <c r="BB40" i="5" s="1"/>
  <c r="AF73" i="5"/>
  <c r="AF72" i="5" s="1"/>
  <c r="AN101" i="5"/>
  <c r="AN100" i="5" s="1"/>
  <c r="BH33" i="5"/>
  <c r="BH32" i="5" s="1"/>
  <c r="BH51" i="5"/>
  <c r="BH50" i="5" s="1"/>
  <c r="AV99" i="5"/>
  <c r="AV98" i="5" s="1"/>
  <c r="Z63" i="5"/>
  <c r="Z62" i="5" s="1"/>
  <c r="V105" i="5"/>
  <c r="V104" i="5" s="1"/>
  <c r="P119" i="5"/>
  <c r="P118" i="5" s="1"/>
  <c r="AR21" i="5"/>
  <c r="AR20" i="5" s="1"/>
  <c r="AH181" i="5"/>
  <c r="AH180" i="5" s="1"/>
  <c r="AJ105" i="5"/>
  <c r="AJ104" i="5" s="1"/>
  <c r="T155" i="5"/>
  <c r="T154" i="5" s="1"/>
  <c r="R169" i="5"/>
  <c r="R168" i="5" s="1"/>
  <c r="V41" i="5"/>
  <c r="V40" i="5" s="1"/>
  <c r="AD13" i="5"/>
  <c r="AD12" i="5" s="1"/>
  <c r="V83" i="5"/>
  <c r="V82" i="5" s="1"/>
  <c r="AD45" i="5"/>
  <c r="AD44" i="5" s="1"/>
  <c r="BJ153" i="5"/>
  <c r="BJ152" i="5" s="1"/>
  <c r="AT75" i="5"/>
  <c r="AT74" i="5" s="1"/>
  <c r="AL81" i="5"/>
  <c r="AL80" i="5" s="1"/>
  <c r="R67" i="5"/>
  <c r="R66" i="5" s="1"/>
  <c r="AZ59" i="5"/>
  <c r="AZ58" i="5" s="1"/>
  <c r="AP51" i="5"/>
  <c r="AP50" i="5" s="1"/>
  <c r="AZ47" i="5"/>
  <c r="AZ46" i="5" s="1"/>
  <c r="AJ21" i="5"/>
  <c r="AJ20" i="5" s="1"/>
  <c r="P165" i="5"/>
  <c r="P164" i="5" s="1"/>
  <c r="N169" i="5"/>
  <c r="N168" i="5" s="1"/>
  <c r="AR79" i="5"/>
  <c r="AR78" i="5" s="1"/>
  <c r="AF45" i="5"/>
  <c r="AF44" i="5" s="1"/>
  <c r="AB35" i="5"/>
  <c r="AB34" i="5" s="1"/>
  <c r="X109" i="5"/>
  <c r="X108" i="5" s="1"/>
  <c r="AB141" i="5"/>
  <c r="AB140" i="5" s="1"/>
  <c r="AL19" i="5"/>
  <c r="AL17" i="5" s="1"/>
  <c r="P81" i="5"/>
  <c r="P80" i="5" s="1"/>
  <c r="AD117" i="5"/>
  <c r="AD116" i="5" s="1"/>
  <c r="BJ21" i="5"/>
  <c r="BJ20" i="5" s="1"/>
  <c r="Z11" i="5"/>
  <c r="Z10" i="5" s="1"/>
  <c r="F10" i="5" l="1"/>
  <c r="D11" i="5"/>
  <c r="I10" i="5"/>
  <c r="F11" i="5"/>
  <c r="E11" i="5"/>
  <c r="G11" i="5"/>
  <c r="I11" i="5"/>
  <c r="D10" i="5"/>
  <c r="E10" i="5"/>
  <c r="G10" i="5"/>
  <c r="E14" i="5"/>
  <c r="D12" i="5"/>
  <c r="F13" i="5"/>
  <c r="I12" i="5"/>
  <c r="F14" i="5"/>
  <c r="E13" i="5"/>
  <c r="G14" i="5"/>
  <c r="G13" i="5"/>
  <c r="E12" i="5"/>
  <c r="I14" i="5"/>
  <c r="F12" i="5"/>
  <c r="D14" i="5"/>
  <c r="D13" i="5"/>
  <c r="I13" i="5"/>
  <c r="G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BD7" authorId="0" shapeId="0" xr:uid="{00000000-0006-0000-0900-000001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F7" authorId="0" shapeId="0" xr:uid="{00000000-0006-0000-09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H7" authorId="0" shapeId="0" xr:uid="{00000000-0006-0000-09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J7" authorId="0" shapeId="0" xr:uid="{00000000-0006-0000-09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L7" authorId="0" shapeId="0" xr:uid="{00000000-0006-0000-09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N7" authorId="0" shapeId="0" xr:uid="{00000000-0006-0000-09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P7" authorId="0" shapeId="0" xr:uid="{00000000-0006-0000-0900-000007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R7" authorId="0" shapeId="0" xr:uid="{00000000-0006-0000-0900-000008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T7" authorId="0" shapeId="0" xr:uid="{00000000-0006-0000-0900-000009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V7" authorId="0" shapeId="0" xr:uid="{FF02D625-CE52-4FA6-8847-CDBB582DE8B9}">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X7" authorId="0" shapeId="0" xr:uid="{8A67062D-6EF9-4102-928C-255230A4DAAB}">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Z7" authorId="0" shapeId="0" xr:uid="{00000000-0006-0000-0900-00000A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O9" authorId="0" shapeId="0" xr:uid="{00000000-0006-0000-0B00-000001000000}">
      <text>
        <r>
          <rPr>
            <b/>
            <sz val="11"/>
            <color indexed="81"/>
            <rFont val="Tahoma"/>
            <family val="2"/>
          </rPr>
          <t>JAIME ELDER ACOSTA RAMIREZ:</t>
        </r>
        <r>
          <rPr>
            <sz val="11"/>
            <color indexed="81"/>
            <rFont val="Tahoma"/>
            <family val="2"/>
          </rPr>
          <t xml:space="preserve">
Entiéndase como herramienta:
Aplicativos
Listas de chequeo
Matrices
Bases de datos
Software
Cronograma con seguimiento
Entre otros</t>
        </r>
      </text>
    </comment>
    <comment ref="P9" authorId="0" shapeId="0" xr:uid="{00000000-0006-0000-0B00-000002000000}">
      <text>
        <r>
          <rPr>
            <b/>
            <sz val="11"/>
            <color indexed="81"/>
            <rFont val="Tahoma"/>
            <family val="2"/>
          </rPr>
          <t>JAIME ELDER ACOSTA RAMIREZ:</t>
        </r>
        <r>
          <rPr>
            <sz val="11"/>
            <color indexed="81"/>
            <rFont val="Tahoma"/>
            <family val="2"/>
          </rPr>
          <t xml:space="preserve">
Este criterio se refiere a documentación que permita al usuario entender y aplicar la herramienta de control</t>
        </r>
      </text>
    </comment>
    <comment ref="Q9" authorId="0" shapeId="0" xr:uid="{00000000-0006-0000-0B00-000003000000}">
      <text>
        <r>
          <rPr>
            <b/>
            <sz val="11"/>
            <color indexed="81"/>
            <rFont val="Tahoma"/>
            <family val="2"/>
          </rPr>
          <t>JAIME ELDER ACOSTA RAMIREZ:</t>
        </r>
        <r>
          <rPr>
            <sz val="11"/>
            <color indexed="81"/>
            <rFont val="Tahoma"/>
            <family val="2"/>
          </rPr>
          <t xml:space="preserve">
Mediante evidencia objetiva (registros), se debe validar si presenta resultados favorables en la gestión de la oportunidad</t>
        </r>
      </text>
    </comment>
    <comment ref="R9" authorId="0" shapeId="0" xr:uid="{00000000-0006-0000-0B00-000004000000}">
      <text>
        <r>
          <rPr>
            <b/>
            <sz val="11"/>
            <color indexed="81"/>
            <rFont val="Tahoma"/>
            <family val="2"/>
          </rPr>
          <t>JAIME ELDER ACOSTA RAMIREZ:</t>
        </r>
        <r>
          <rPr>
            <sz val="11"/>
            <color indexed="81"/>
            <rFont val="Tahoma"/>
            <family val="2"/>
          </rPr>
          <t xml:space="preserve">
En este criterio se verifica que se ha asignado la responsabilidad especifica de monitorear la oportunidad (En el contrato, plan de trabajo u otro documento que evidencie la responsabilidad asignada)</t>
        </r>
      </text>
    </comment>
    <comment ref="S9" authorId="0" shapeId="0" xr:uid="{00000000-0006-0000-0B00-000005000000}">
      <text>
        <r>
          <rPr>
            <b/>
            <sz val="11"/>
            <color indexed="81"/>
            <rFont val="Tahoma"/>
            <family val="2"/>
          </rPr>
          <t>JAIME ELDER ACOSTA RAMIREZ:</t>
        </r>
        <r>
          <rPr>
            <sz val="11"/>
            <color indexed="81"/>
            <rFont val="Tahoma"/>
            <family val="2"/>
          </rPr>
          <t xml:space="preserve">
Determinar si la ejecución del seguimiento al control permite abordar la oportunidad oportunamente.</t>
        </r>
      </text>
    </comment>
    <comment ref="V9" authorId="0" shapeId="0" xr:uid="{00000000-0006-0000-0B00-000006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9" authorId="0" shapeId="0" xr:uid="{00000000-0006-0000-0B00-000007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Z9" authorId="0" shapeId="0" xr:uid="{00000000-0006-0000-0B00-000008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B9" authorId="0" shapeId="0" xr:uid="{00000000-0006-0000-0B00-000009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D9" authorId="0" shapeId="0" xr:uid="{00000000-0006-0000-0B00-00000A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F9" authorId="0" shapeId="0" xr:uid="{00000000-0006-0000-0B00-00000B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H9" authorId="0" shapeId="0" xr:uid="{00000000-0006-0000-0B00-00000C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N9" authorId="0" shapeId="0" xr:uid="{00000000-0006-0000-0B00-00000D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P9" authorId="0" shapeId="0" xr:uid="{00000000-0006-0000-0B00-00000E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R9" authorId="0" shapeId="0" xr:uid="{00000000-0006-0000-0B00-00000F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T9" authorId="0" shapeId="0" xr:uid="{00000000-0006-0000-0B00-000010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V9" authorId="0" shapeId="0" xr:uid="{00000000-0006-0000-0B00-000011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X9" authorId="0" shapeId="0" xr:uid="{00229F6E-1832-416C-90DA-40ED2F09C9E6}">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Z9" authorId="0" shapeId="0" xr:uid="{00000000-0006-0000-0B00-000012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List>
</comments>
</file>

<file path=xl/sharedStrings.xml><?xml version="1.0" encoding="utf-8"?>
<sst xmlns="http://schemas.openxmlformats.org/spreadsheetml/2006/main" count="1763" uniqueCount="1041">
  <si>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</si>
  <si>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</si>
  <si>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</si>
  <si>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</si>
  <si>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</si>
  <si>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</si>
  <si>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</si>
  <si>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</si>
  <si>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</si>
  <si>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</si>
  <si>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</si>
  <si>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</si>
  <si>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</si>
  <si>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</si>
  <si>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</si>
  <si>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</si>
  <si>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</si>
  <si>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</si>
  <si>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</si>
  <si>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</si>
  <si>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</si>
  <si>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</si>
  <si>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</si>
  <si>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</si>
  <si>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</si>
  <si>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</si>
  <si>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 xml:space="preserve">PROCESO GESTIÓN SISTEMAS INTEGRADOS - CALIDAD </t>
  </si>
  <si>
    <t>GESTIÓN DEL RIESGO Y LAS OPORTUNIDADES</t>
  </si>
  <si>
    <t>PÁGINA: 1 de 11</t>
  </si>
  <si>
    <t>MENÚ DE NAVEGACIÓN</t>
  </si>
  <si>
    <t>GESTIÓN DEL RIESGO EN LA UNIVERSIDAD DE CUNDINAMARCA</t>
  </si>
  <si>
    <t>ESTRATÉGICOS</t>
  </si>
  <si>
    <t>CORRUPCIÓN</t>
  </si>
  <si>
    <t>SEGURIDAD DE LA INFORMACIÓN</t>
  </si>
  <si>
    <t>SISTEMAS DE GESTIÓN</t>
  </si>
  <si>
    <t>Control de cambios</t>
  </si>
  <si>
    <t>PÁGINA: 5 de 11</t>
  </si>
  <si>
    <t>INICIO</t>
  </si>
  <si>
    <t>PÁGINA: 4 de 11</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</si>
  <si>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</si>
  <si>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</si>
  <si>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</si>
  <si>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</si>
  <si>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</si>
  <si>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</si>
  <si>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</si>
  <si>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</si>
  <si>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</si>
  <si>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</si>
  <si>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</si>
  <si>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</si>
  <si>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</si>
  <si>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</si>
  <si>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</si>
  <si>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PÁGINA: 3 de 11</t>
  </si>
  <si>
    <t>IDENTIFICACIÓN DEL RIESGO</t>
  </si>
  <si>
    <t>TRATAMIENTO DEL RIESGO</t>
  </si>
  <si>
    <t>MACROPROCESO</t>
  </si>
  <si>
    <t>PROCESO</t>
  </si>
  <si>
    <t>CLASIFICACIÓN</t>
  </si>
  <si>
    <t>CAUSA</t>
  </si>
  <si>
    <t>CONSECUENCIA</t>
  </si>
  <si>
    <t>RIESGO RESIDUAL</t>
  </si>
  <si>
    <t>OPCIÓN MANEJO</t>
  </si>
  <si>
    <t>ACTIVIDADES DE CONTROL</t>
  </si>
  <si>
    <t>SOPORTE</t>
  </si>
  <si>
    <t>RESPONSABLE</t>
  </si>
  <si>
    <t>TIEMPO</t>
  </si>
  <si>
    <t>INDICADOR</t>
  </si>
  <si>
    <t>Misional</t>
  </si>
  <si>
    <t>Formación y Aprendizaje</t>
  </si>
  <si>
    <t>Incumplimiento de los lineamientos institucionales para la aprobación de la precarga académica.</t>
  </si>
  <si>
    <t xml:space="preserve">Corrupción </t>
  </si>
  <si>
    <t>Contratación de Docentes Ocasionales que no cuenten con Proyectos de Investigación Aprobados ante el Comité para el Desarrollo de la Investigación y/o demás Lineamientos que la Institución determine para su Contratación.</t>
  </si>
  <si>
    <t>a). Afectar la calidad del aprendizaje y la formación en los Programas Académicos de la Institución.</t>
  </si>
  <si>
    <t>Improbable</t>
  </si>
  <si>
    <t>Moderado</t>
  </si>
  <si>
    <t>Evitar</t>
  </si>
  <si>
    <t>Verificación de las precargas y cargas docente.
Verificación de los documentos requeridos para contratación y proyectos de investigación aprobados</t>
  </si>
  <si>
    <t>Reportes de la convocatoria de los proyectos de investigación
Reportes de la plataforma sobre la contratación del docente.</t>
  </si>
  <si>
    <t>Jefe Desarrollo Académico o funcionario (s) designado (s)</t>
  </si>
  <si>
    <t xml:space="preserve">Semestral </t>
  </si>
  <si>
    <t>Software de Precarga, Carga Académica y Reporte de Proyectos Aprobados ante la Dirección de Investigación Universitaria.</t>
  </si>
  <si>
    <t xml:space="preserve">Incumplimiento del Acuerdo de Monitorias Académicas de la Institución </t>
  </si>
  <si>
    <t>Favorecimiento para la vinculación de Estudiantes como Monitores Académicos sin el previo cumplimiento de haber cursado el 50% del plan de estudios correspondiente al Programa Académico y demás requisitos establecidos en el Acuerdo N. 001 del 15 de Marzo de 2013.</t>
  </si>
  <si>
    <t>a). Afectar la calidad de apoyo en las actividades y/o funciones sustantivas realizadas por los Monitores en los procesos de Institución.                                                                                        b). Desaprovechamiento de ofertas de postulantes que cumplan con lo establecido y aporten a la calidad de los procesos de la Institución.</t>
  </si>
  <si>
    <t>Probable</t>
  </si>
  <si>
    <t>Mayor</t>
  </si>
  <si>
    <t>Extremo</t>
  </si>
  <si>
    <t>Verificación de las actas del consejo de facultad</t>
  </si>
  <si>
    <t>Formato MDCF036 Consolidado Estudiantes Inscritos a Monitorias Académicas, Actas de Consejo de Facultad y Resoluciones de Estudiantes Exonerados por la Dirección de Bienestar Universitario.</t>
  </si>
  <si>
    <t>Funcionario designado Desarrollo Académico</t>
  </si>
  <si>
    <t>N° estudiantes no aprobados por el no  cumplimiento de los requisitos / total de estudiantes aprobados</t>
  </si>
  <si>
    <t>Incumplimiento del Acuerdo de Salidas Académicas, Lineamientos y/o Directrices establecidas por las Directivas Académicas en el Comité de Prácticas y Salidas Académicas de la Institución.</t>
  </si>
  <si>
    <t>Favorecer a un grupo de Estudiantes durante la realización de las Salida Académicas.</t>
  </si>
  <si>
    <t>a). Realizar salidas académicas sin el permiso académico y/o autorización de requisitos establecidos mediante el Acuerdo y Procedimiento. B). Alta probabilidad de riesgo en la integridad de los estudiantes asistentes a la Salida Académica. c). Desaprovechamiento de los recursos físicos y financieros de la Institución.</t>
  </si>
  <si>
    <t>Posible</t>
  </si>
  <si>
    <t>Alto</t>
  </si>
  <si>
    <t>Software de Salidas Académicas, Actas de Consejos de Facultad y Actas del Comité de Prácticas y Salidas Académicas.</t>
  </si>
  <si>
    <t>verificación de documentos para la solicitud de practicas académicas
Plataforma - Software de salidas</t>
  </si>
  <si>
    <t>Indebido manejo y destinación de los recursos asignados por concepto de Fondo renovable y/o cajas menores</t>
  </si>
  <si>
    <t>Reconocimiento de los rubros asignados para el proceso.
Desconocimiento de la normatividad interna para el manejo de fondo renovables</t>
  </si>
  <si>
    <t>Sanciones por entes de control.
Detrimento patrimonial 
Sanciones al gestor del proceso</t>
  </si>
  <si>
    <t>Rara vez</t>
  </si>
  <si>
    <t>Revisión del fondo renovable, soportes de legalización, conciliaciones bancarias</t>
  </si>
  <si>
    <t>Afir089
Conciliaciones
Soportes</t>
  </si>
  <si>
    <t xml:space="preserve">Decanos/Director de investigación/Director de Interacción Universitaria/Director de Postgrados/Director de autoevaluación y acreditación institucional </t>
  </si>
  <si>
    <t xml:space="preserve">Trimestral </t>
  </si>
  <si>
    <t>No de irregularidades encontradas</t>
  </si>
  <si>
    <t>Formación y aprendizaje</t>
  </si>
  <si>
    <t>Carencia de
controles en el
procedimiento
de contratación</t>
  </si>
  <si>
    <t>Amiguismos
Adjudicar contratos sin cumplir con los requerimientos solicitados</t>
  </si>
  <si>
    <t xml:space="preserve">Incumplimiento con los requisitos de contratación.
Personal carente de conocimientos para asumir los roles laborales.
Investigación de orden disciplinar.
</t>
  </si>
  <si>
    <t>Reducir</t>
  </si>
  <si>
    <t>Revisión de las lista de chequeo de los documentos y requerimientos solicitados.</t>
  </si>
  <si>
    <t>Formato ATHr131 V8</t>
  </si>
  <si>
    <t>Oficina de Educación Virtual y a Distancia/Talento Humano</t>
  </si>
  <si>
    <t xml:space="preserve">semestral </t>
  </si>
  <si>
    <t>No. Contrataciones</t>
  </si>
  <si>
    <t xml:space="preserve">Hackeo - Perdida de la información académica </t>
  </si>
  <si>
    <t>Políticas de seguridad digital no aplicadas o ausentes.</t>
  </si>
  <si>
    <t xml:space="preserve">Retraso en la entrega de los proyectos.
Información confidencial en mano de terceros.
Investigaciones de orden disciplinar.
</t>
  </si>
  <si>
    <t>Catastrófico</t>
  </si>
  <si>
    <t>Revisión de las políticas de seguridad digital</t>
  </si>
  <si>
    <t xml:space="preserve">Acta de reunión </t>
  </si>
  <si>
    <t>Oficina de Educación Virtual y a Distancia</t>
  </si>
  <si>
    <t>N° de hackeos</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</si>
  <si>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</si>
  <si>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</si>
  <si>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</si>
  <si>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</si>
  <si>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</si>
  <si>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</si>
  <si>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</si>
  <si>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</si>
  <si>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</si>
  <si>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</si>
  <si>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</si>
  <si>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</si>
  <si>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</si>
  <si>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</si>
  <si>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</si>
  <si>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</si>
  <si>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</si>
  <si>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</si>
  <si>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</si>
  <si>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</si>
  <si>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</si>
  <si>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</si>
  <si>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</si>
  <si>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</si>
  <si>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</si>
  <si>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</si>
  <si>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</si>
  <si>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</si>
  <si>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</si>
  <si>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</si>
  <si>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</si>
  <si>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</si>
  <si>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</si>
  <si>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</si>
  <si>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</si>
  <si>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</si>
  <si>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</si>
  <si>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</si>
  <si>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</si>
  <si>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</si>
  <si>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</si>
  <si>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</si>
  <si>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</si>
  <si>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</si>
  <si>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</si>
  <si>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</si>
  <si>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</si>
  <si>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</si>
  <si>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</si>
  <si>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</si>
  <si>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</si>
  <si>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</si>
  <si>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</si>
  <si>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</si>
  <si>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</si>
  <si>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</si>
  <si>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</si>
  <si>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</si>
  <si>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</si>
  <si>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</si>
  <si>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</si>
  <si>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</si>
  <si>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</si>
  <si>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</si>
  <si>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</si>
  <si>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</si>
  <si>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</si>
  <si>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</si>
  <si>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</si>
  <si>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</si>
  <si>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</si>
  <si>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</si>
  <si>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</si>
  <si>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</si>
  <si>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</si>
  <si>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</si>
  <si>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</si>
  <si>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</si>
  <si>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</si>
  <si>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</si>
  <si>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</si>
  <si>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</si>
  <si>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</si>
  <si>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</si>
  <si>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</si>
  <si>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</si>
  <si>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</si>
  <si>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</si>
  <si>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</si>
  <si>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</si>
  <si>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</si>
  <si>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</si>
  <si>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</si>
  <si>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</si>
  <si>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</si>
  <si>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</si>
  <si>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</si>
  <si>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</si>
  <si>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</si>
  <si>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</si>
  <si>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</si>
  <si>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</si>
  <si>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</si>
  <si>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</si>
  <si>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</si>
  <si>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</si>
  <si>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</si>
  <si>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</si>
  <si>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</si>
  <si>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</si>
  <si>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</si>
  <si>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</si>
  <si>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</si>
  <si>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</si>
  <si>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</si>
  <si>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</si>
  <si>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</si>
  <si>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</si>
  <si>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</si>
  <si>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</si>
  <si>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</si>
  <si>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</si>
  <si>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</si>
  <si>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</si>
  <si>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</si>
  <si>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</si>
  <si>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</si>
  <si>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</si>
  <si>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</si>
  <si>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</si>
  <si>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</si>
  <si>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</si>
  <si>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</si>
  <si>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</si>
  <si>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</si>
  <si>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</si>
  <si>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</si>
  <si>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</si>
  <si>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</si>
  <si>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</si>
  <si>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</si>
  <si>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</si>
  <si>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</si>
  <si>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</si>
  <si>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</si>
  <si>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</si>
  <si>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</si>
  <si>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</si>
  <si>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</si>
  <si>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</si>
  <si>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</si>
  <si>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</si>
  <si>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</si>
  <si>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</si>
  <si>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</si>
  <si>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</si>
  <si>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</si>
  <si>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</si>
  <si>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</si>
  <si>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</si>
  <si>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</si>
  <si>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</si>
  <si>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</si>
  <si>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</si>
  <si>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</si>
  <si>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</si>
  <si>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</si>
  <si>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</si>
  <si>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</si>
  <si>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</si>
  <si>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</si>
  <si>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</si>
  <si>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</si>
  <si>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</si>
  <si>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</si>
  <si>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</si>
  <si>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</si>
  <si>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</si>
  <si>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</si>
  <si>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</si>
  <si>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</si>
  <si>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</si>
  <si>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</si>
  <si>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</si>
  <si>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</si>
  <si>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</si>
  <si>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</si>
  <si>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</si>
  <si>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</si>
  <si>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</si>
  <si>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</si>
  <si>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</si>
  <si>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</si>
  <si>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</si>
  <si>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</si>
  <si>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</si>
  <si>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</si>
  <si>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</si>
  <si>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</si>
  <si>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</si>
  <si>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</si>
  <si>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</si>
  <si>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</si>
  <si>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</si>
  <si>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</si>
  <si>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10 veces por año</t>
  </si>
  <si>
    <r>
      <rPr>
        <b/>
        <sz val="11"/>
        <color theme="1"/>
        <rFont val="Arial"/>
        <family val="2"/>
      </rPr>
      <t>BAJA:</t>
    </r>
    <r>
      <rPr>
        <sz val="11"/>
        <color theme="1"/>
        <rFont val="Arial"/>
        <family val="2"/>
      </rPr>
      <t xml:space="preserve"> La actividad que conlleva el riesgo se ejecuta de 3 a 10 veces por año</t>
    </r>
  </si>
  <si>
    <t>La actividad que conlleva el riesgo se ejecuta de 11 a 30 veces por año</t>
  </si>
  <si>
    <r>
      <rPr>
        <b/>
        <sz val="11"/>
        <color theme="1"/>
        <rFont val="Arial"/>
        <family val="2"/>
      </rPr>
      <t>MEDIA:</t>
    </r>
    <r>
      <rPr>
        <sz val="11"/>
        <color theme="1"/>
        <rFont val="Arial"/>
        <family val="2"/>
      </rPr>
      <t xml:space="preserve"> La actividad que conlleva el riesgo se ejecuta de 11 a 30 veces por año</t>
    </r>
  </si>
  <si>
    <t>La actividad que conlleva el riesgo se ejecuta mínimo 31 veces al año y máximo 100 veces por año</t>
  </si>
  <si>
    <r>
      <rPr>
        <b/>
        <sz val="11"/>
        <color theme="1"/>
        <rFont val="Arial"/>
        <family val="2"/>
      </rPr>
      <t xml:space="preserve">ALTA: </t>
    </r>
    <r>
      <rPr>
        <sz val="11"/>
        <color theme="1"/>
        <rFont val="Arial"/>
        <family val="2"/>
      </rPr>
      <t>La actividad que conlleva el riesgo se ejecuta mínimo 31 veces al año y máximo 100 veces por año</t>
    </r>
  </si>
  <si>
    <t>Muy Alta</t>
  </si>
  <si>
    <t>La actividad que conlleva el riesgo se ejecuta más de 100 veces por año</t>
  </si>
  <si>
    <r>
      <rPr>
        <b/>
        <sz val="11"/>
        <color theme="1"/>
        <rFont val="Arial"/>
        <family val="2"/>
      </rPr>
      <t xml:space="preserve">MUY ALTA: </t>
    </r>
    <r>
      <rPr>
        <sz val="11"/>
        <color theme="1"/>
        <rFont val="Arial"/>
        <family val="2"/>
      </rPr>
      <t>La actividad que conlleva el riesgo se ejecuta más de 100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</si>
  <si>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</si>
  <si>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</si>
  <si>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</si>
  <si>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</si>
  <si>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</si>
  <si>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</si>
  <si>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</si>
  <si>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</si>
  <si>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</si>
  <si>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</si>
  <si>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Menor 40%</t>
  </si>
  <si>
    <t>Entre 10 y 50 SMLV</t>
  </si>
  <si>
    <t>El riesgo afecta la imagen de la entidad internamente, deconocimiento general nivel interno, de junta directiva y accionistas y/o de proveedores.</t>
  </si>
  <si>
    <t>Alta 80%</t>
  </si>
  <si>
    <t>Moderado 60%</t>
  </si>
  <si>
    <t>Entre 50 y 100 SMLMV</t>
  </si>
  <si>
    <t>El riesgo afecta la imagen de la entidad con algunos usuarios de relevancia frente al logro de los objetivos.</t>
  </si>
  <si>
    <t>DETECTIVO</t>
  </si>
  <si>
    <t>Media 60%</t>
  </si>
  <si>
    <t>Mayor 80%</t>
  </si>
  <si>
    <t>Entre 100 y 500 SMLMV</t>
  </si>
  <si>
    <t>El riesgo afecta la imagen de la entidad con efecto publicitario sostenido a nivel de sector administrativo, nivel departamental o municipal.</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</si>
  <si>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</si>
  <si>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</si>
  <si>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</si>
  <si>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</si>
  <si>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</si>
  <si>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</si>
  <si>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</si>
  <si>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</si>
  <si>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</si>
  <si>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</si>
  <si>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</si>
  <si>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</si>
  <si>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</si>
  <si>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</si>
  <si>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</si>
  <si>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</si>
  <si>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</si>
  <si>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</si>
  <si>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MANUAL</t>
  </si>
  <si>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</si>
  <si>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</si>
  <si>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</si>
  <si>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</si>
  <si>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</si>
  <si>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</si>
  <si>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</si>
  <si>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</si>
  <si>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</si>
  <si>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</si>
  <si>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</si>
  <si>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</si>
  <si>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</si>
  <si>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</si>
  <si>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</si>
  <si>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</si>
  <si>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</si>
  <si>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</si>
  <si>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</si>
  <si>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</si>
  <si>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</si>
  <si>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</si>
  <si>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</si>
  <si>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</si>
  <si>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</si>
  <si>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</si>
  <si>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</si>
  <si>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</si>
  <si>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</si>
  <si>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</si>
  <si>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</si>
  <si>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MENSUAL</t>
  </si>
  <si>
    <t>TRIMESTRAL</t>
  </si>
  <si>
    <t>SEMESTRAL</t>
  </si>
  <si>
    <t>ANUAL</t>
  </si>
  <si>
    <t>CADA VEZ QUE SE PRESENTE LA NECESIDAD</t>
  </si>
  <si>
    <t>Agremiaciones y Sector Productivo</t>
  </si>
  <si>
    <t>Alta Dirección</t>
  </si>
  <si>
    <t>Asociaciones y Egresados</t>
  </si>
  <si>
    <t>Autoridades Ambientales</t>
  </si>
  <si>
    <t>Comunidad en General</t>
  </si>
  <si>
    <t>Contratistas / Proveedores</t>
  </si>
  <si>
    <t>Docentes e Investigadores</t>
  </si>
  <si>
    <t>Entes de Control</t>
  </si>
  <si>
    <t>Ente Gubernamental</t>
  </si>
  <si>
    <t>Entidades de Emergencia</t>
  </si>
  <si>
    <t>Entidades Territoriales</t>
  </si>
  <si>
    <t>Estudiantes</t>
  </si>
  <si>
    <t>Gestores Aprovechamiento de Residuos</t>
  </si>
  <si>
    <t>Instituciones Educativas</t>
  </si>
  <si>
    <t>Medios de Comunicación</t>
  </si>
  <si>
    <t>Ministerio de Educación</t>
  </si>
  <si>
    <t>Organismos de Defensa</t>
  </si>
  <si>
    <t>Otros</t>
  </si>
  <si>
    <t>Padres de Familia y/o Acudientes</t>
  </si>
  <si>
    <t>Personal Administrativo</t>
  </si>
  <si>
    <t>Procesos Internos</t>
  </si>
  <si>
    <t>Servicios Públicos - Privados</t>
  </si>
  <si>
    <t>PROCESO GESTIÓN SISTEMAS INTEGRADOS - CALIDAD</t>
  </si>
  <si>
    <t>PÁGINA: 6 de 11</t>
  </si>
  <si>
    <t>CONTEXTO - DOFA</t>
  </si>
  <si>
    <t>PARTES INTERESADAS</t>
  </si>
  <si>
    <t>TOTAL</t>
  </si>
  <si>
    <t>PORCENTAJE</t>
  </si>
  <si>
    <t>DEBILIDADES</t>
  </si>
  <si>
    <t>ESTADO</t>
  </si>
  <si>
    <t>D1. Insuficiente recurso financiero para la vinculación de talento humano para la gestión de los procesos</t>
  </si>
  <si>
    <t>D2. Insuficiente seguimiento al proceso de evaluación de desempeño docente.</t>
  </si>
  <si>
    <t xml:space="preserve">D3. Altos índices de repitencia que afectan la tasa de graduación efectiva.  </t>
  </si>
  <si>
    <t>D4. El bajo número de profesores de planta y TCO correspondientes a un periodo académico que incide en los procesos de registro calificado y acreditación de alta calidad.</t>
  </si>
  <si>
    <t>D5. Falta de alineación entre Instituto de posgrado y las Facultades.</t>
  </si>
  <si>
    <t>D6. Insuficiente apoyo institucional para los planes de mejoramiento derivados de los ejercicios de autoevaluación</t>
  </si>
  <si>
    <t>D7. Currículos, planes de estudio y rutas de aprendizaje que requieren actualización.</t>
  </si>
  <si>
    <t>D8. Baja protección, disponibilidad, custodia e integridad de la información física y digital en las áreas que conforman el proceso de Formación y Aprendizaje</t>
  </si>
  <si>
    <t>D9. Insuficiencia de parámetros para la articulación de información de estudiantes y docentes en los sistemas de información de la institución.</t>
  </si>
  <si>
    <t>D10. Falta de articulación de los procedimientos, instructivos y formatos con la normatividad interna vigente</t>
  </si>
  <si>
    <t>D11. Sistematización inoportuna de la información en las horas aprobadas del componente CTI para los docentes</t>
  </si>
  <si>
    <t>D12. Insuficiente seguimiento para el aseguramiento de los resultados de aprendizaje</t>
  </si>
  <si>
    <t>D13. Bajos ingresos por  concepto de matriculas en los programas de especialización y maestrías (Descuentos aplicados, decrecimiento en el número de estudiantes y número mínimo de estudiantes para cumplir el punto de equilibrio)</t>
  </si>
  <si>
    <t xml:space="preserve">D14. El director del Instituto de Posgrados no puede ser elegido en Consejo Académico ni Consejo Superior 
</t>
  </si>
  <si>
    <t>D15. La opción de grado de titulo de especialización o semestre avanzado en postgrados sin continuidad ni culminación del programa.</t>
  </si>
  <si>
    <t>D16. Falta de una política institucional para ofrecer descuentos en matriculas de los programas de posgrados y propuestas de educación continuada mediante convenios</t>
  </si>
  <si>
    <t>D17. Los canales de pago virtuales para los programas de posgrado son limitados y carecen de agilidad en el proceso para el estudiante</t>
  </si>
  <si>
    <t>D18. Desconocimiento de la comunidad en general y la comunidad universitaria de los programas posgraduales.</t>
  </si>
  <si>
    <t>D19. La configuración en los tiempos del sistema de evaluación de desempeño docente, no es acorde a los tiempos de vinculación laboral de los profesores de posgrados.</t>
  </si>
  <si>
    <t>D20. Las asignaciones salariales no son competitivas ni atractivas en el mercado laboral especializado (Posgrados)</t>
  </si>
  <si>
    <t>D21.Condiciones de contratación en el medio teniendo en cuenta la naturaleza del programa</t>
  </si>
  <si>
    <t>D22.Jornadas de capacitación institucional extensas y sin replicas lo cual dificulta la participación de los docentes</t>
  </si>
  <si>
    <t>D23. Entrega de información incompleta y fuera de los tiempos establecidos para la creación de cursos virtuales</t>
  </si>
  <si>
    <t>D24. Falta de estrategias para el almacenamiento de los contenidos desarrollados en los cursos y aulas virtuales</t>
  </si>
  <si>
    <t>D25. Retrasos en la entrega de los cursos, aulas virtuales, CAI o CADIS a los programas académicos</t>
  </si>
  <si>
    <t>D26. Equipos inadecuados para la operación de las diferentes dependencias del proceso de Formación y Aprendizaje</t>
  </si>
  <si>
    <t>D27. Falta de socialización sobre las estrategias de inclusión en la producción de contenido y la atención que se brinda a las partes interesadas del proceso de Formación y Aprendizaje</t>
  </si>
  <si>
    <t>D28. Falta de un proceso de retroalimentación a nivel técnico en relación con la plataforma en gestión de aprendizaje</t>
  </si>
  <si>
    <t>D29. No utilización de los recursos virtuales designados a los profesores</t>
  </si>
  <si>
    <t>D30. No utilización de los recursos virtuales producidos para las facultades</t>
  </si>
  <si>
    <t>D31. Insuficiencia en la implementación de estrategias de mercadeo como campañas de promoción y divulgación</t>
  </si>
  <si>
    <t>D32. Debilidad en la socialización del Modelo Educativo Digital Transmoderno - MEDIT por parte de los profesores y del equipo de trabajo de la Oficina de Educación Virtual y a Distancia</t>
  </si>
  <si>
    <t>D33. Reprocesos por la rotación de personal en perfiles específicos (Oficina de Educación Virtual y a Distancia)</t>
  </si>
  <si>
    <t>D34. Falta de recursos para la inversión en el mejoramiento de la infraestructura y la asignación de personal que cubra las necesidades de funcionamiento.</t>
  </si>
  <si>
    <t>D35. Talento humano insuficiente que cubra las necesidades de funcionamiento</t>
  </si>
  <si>
    <t>D36. Ausencia de un director con un perfil gerencial que asuma las funciones administrativas y venta de servicios del CAD con dedicación exclusiva</t>
  </si>
  <si>
    <t xml:space="preserve">D37. Vulnerabilidad del CAD frente al tema de seguridad debido a las condiciones en infraestructura e instalaciones del mismo, así como en el acceso de usuarios a los escenarios del centro académico.  </t>
  </si>
  <si>
    <t>D38. La meta financiera no corresponde con la posibilidad real de venta de servicios</t>
  </si>
  <si>
    <t>D39. No hay directrices administrativas y financieras definidas para el CAD</t>
  </si>
  <si>
    <t xml:space="preserve">D40. Carencia de un diagnostico real de las instalaciones de acueducto, alcantarillado y energía del cad </t>
  </si>
  <si>
    <t>D41. Daños materiales en los escenarios del CAD</t>
  </si>
  <si>
    <t>D42. Fuga o perdida de capital intelectual relacionado con el aseguramiento de la gestión del conocimiento, debido a la alta rotación de profesores.</t>
  </si>
  <si>
    <t>D43. No contar con contenido en el CMA digital para el despliegue de un campo de aprendizaje durante el periodo académico.</t>
  </si>
  <si>
    <t xml:space="preserve">A1. Tiempos de aplicación de las políticas del Ministerio de Educación y actualización en la normatividad vigente </t>
  </si>
  <si>
    <t>A2. Disminución de la transferencia económica del departamento y de la Nación</t>
  </si>
  <si>
    <t xml:space="preserve">A3. Afectaciones por las disposiciones del gobierno nacional que pueden afectar la operación (Ejemplo: procesos electorales, orden público, alertas de entes de control etc.)
</t>
  </si>
  <si>
    <t>A4. No se garantizan las competencias alcanzadas en la educación media como línea base para el ingreso de los estudiantes a la educación superior</t>
  </si>
  <si>
    <t>A5. Situaciones de orden público y catástrofes naturales que afectan el desarrollo académico o la prestación de escenarios deportivos y servicios.</t>
  </si>
  <si>
    <t xml:space="preserve">A6. Actualización en la normatividad vigente </t>
  </si>
  <si>
    <t>A7. Cumplimiento de la normatividad nacional, departamental, local e interna por declaración de calamidad pública</t>
  </si>
  <si>
    <t>A8. Situaciones de fuerza mayor o caso fortuito que impidan la ejecución presupuestal del proceso.</t>
  </si>
  <si>
    <t>A9. Ataques a la infraestructura tecnológica.</t>
  </si>
  <si>
    <t>A10. Actualización de contenidos normativos o legales en los cursos vigentes</t>
  </si>
  <si>
    <t>A11. Posible incumplimiento de las directrices internas y externas frente a derechos de autor</t>
  </si>
  <si>
    <t>A12. Intermitencias en la conectividad de internet que afectan el desarrollo de las actividades académicas</t>
  </si>
  <si>
    <t>A13. No logro de la meta financiera propuesta</t>
  </si>
  <si>
    <t>A14. Entidades de carácter público y privado que presten servicios similares a los que brinda el CAD</t>
  </si>
  <si>
    <t>A15. Falta de estrategias de manejo ambiental dentro del centro académico y deportivo</t>
  </si>
  <si>
    <t>A16. Condiciones climáticas desfavorables para la venta de servicios y desarrollo académico</t>
  </si>
  <si>
    <t>FORTALEZAS</t>
  </si>
  <si>
    <t>F1. Planes y proyectos encaminados al cumplimiento del plan de acción</t>
  </si>
  <si>
    <t>F2. Plan Estratégico orientado a la promoción y difusión de la oferta académica</t>
  </si>
  <si>
    <t>F3. Formación de los profesores en los circuitos ofrecidos por la Escuela de Formación y Aprendizaje Docente - EFAD S21</t>
  </si>
  <si>
    <t>F4. Estrategia de resignificación curricular permanente</t>
  </si>
  <si>
    <t>F5. Estimulo y reconocimiento a los estudiantes y profesores que participan en proyectos CTI e ISU</t>
  </si>
  <si>
    <t>F6. Ruta de mejoramiento y fortalecimiento para las pruebas de estado SABER PRO y SABER T&amp;T.</t>
  </si>
  <si>
    <t>F7. Sentido de pertenencia de los docentes por sus programas académicos</t>
  </si>
  <si>
    <t>F8. Consolidación de los procesos de autoevaluación para el logro de las condiciones de alta calidad.</t>
  </si>
  <si>
    <t>F9. Prácticas académicas y/o experiencias formativas como actividades de aprendizaje translocal.</t>
  </si>
  <si>
    <t>F10. Perfiles de cargos administrativos y docentes definidos</t>
  </si>
  <si>
    <t>F11. Desarrollo de  sistemas de información a la medida para la gestión académica y administrativa.</t>
  </si>
  <si>
    <t>F12. Respuesta oportuna, clara y veraz a las partes interesadas</t>
  </si>
  <si>
    <t>F13. Los indicadores son insumo para la mejora continua del proceso.</t>
  </si>
  <si>
    <t>F14. Apoyo de pasantes para el desarrollo de actividades</t>
  </si>
  <si>
    <t>F15. Designación de monitores que contribuyen en el mejoramiento continuo del proceso de formación y aprendizaje.</t>
  </si>
  <si>
    <t>F16. Contar con profesores asesores disciplinares que gestionan los procesos de acompañamiento, nivelación, seguimiento y orientación académica disciplinar.</t>
  </si>
  <si>
    <t>F17. Implementación de la política de educación superior inclusiva</t>
  </si>
  <si>
    <t>F18. Tener una extensión en Chía como lugar para ofertar posgrados, por localización cercana a Bogotá y zonas de alto impacto</t>
  </si>
  <si>
    <t>F19. (Posgrados) Equipo de trabajo calificado de acuerdo al perfil</t>
  </si>
  <si>
    <t>F20. (Posgrados) Instalaciones del área administrativa para la ejecución de actividades</t>
  </si>
  <si>
    <t>F21. Implementación y puesta en marcha del instituto de postgrados</t>
  </si>
  <si>
    <t>F22. Creación de contenido académico digital con enfoque inclusivo (Videos, audios, subtítulos, lectura)</t>
  </si>
  <si>
    <t>F23. Equipo interdisciplinar (Oficina de Educación Virtual y a Distancia)</t>
  </si>
  <si>
    <t>F24. Fortalecimiento en la gestión del conocimiento en la oficina de Educación Virtual y a Distancia con los procesos académicos</t>
  </si>
  <si>
    <t>F25. Mantenimiento preventivo a los equipos de la oficina de educación virtual y a distancia</t>
  </si>
  <si>
    <t>F26. Apropiación de la licencia suite adobe</t>
  </si>
  <si>
    <t>F27. Espacio e infraestructura del centro académico deportivo CAD</t>
  </si>
  <si>
    <t>F28. Ubicación geográfica del centro académico deportivo</t>
  </si>
  <si>
    <t>F29. Articulación académica del CAD con la universidad</t>
  </si>
  <si>
    <t>F30. Sentido de pertenencia y responsabilidad por parte de los funcionarios para la correcta operación del CAD</t>
  </si>
  <si>
    <t>F31. Contar con espacios de alojamiento, tienda deportiva, gimnasio y cafetería como valor agregado para el CAD.</t>
  </si>
  <si>
    <t>F32. Generación de nuevos servicios</t>
  </si>
  <si>
    <t>F32. Construcción del Gestor Digital de la coherencia, eficiencia y eficacia curricular.</t>
  </si>
  <si>
    <t>OPORTUNIDADES</t>
  </si>
  <si>
    <t>O1. Demanda de profesionales en la región</t>
  </si>
  <si>
    <t>O2. Implementación de la estrategia aseguramiento del aprendizaje MEDIT 
(Acuerdo consejo académico 007 de 2020)</t>
  </si>
  <si>
    <t>O3. Normatividad establecida para la acreditación de programas académicos e institucional</t>
  </si>
  <si>
    <t>O4. Dimensión naturaleza en el despliegue del MEDIT
Disponibilidad, necesidad de conservación y uso de recursos naturales</t>
  </si>
  <si>
    <t xml:space="preserve">O5. Ubicación estratégica de la Universidad en la región </t>
  </si>
  <si>
    <t>O6. Alta posibilidad de alianzas estratégicas - convenios interinstitucionales e internacionales</t>
  </si>
  <si>
    <t>O7. Implementación del uso de nuevas herramientas tecnológicas para el apoyo en la gestión de Formación y Aprendizaje.</t>
  </si>
  <si>
    <t>O8. Actualización e implementación de normatividad legal aplicable</t>
  </si>
  <si>
    <t>O9. Proyección de nueva oferta académica para la sede,seccionales y extensiones</t>
  </si>
  <si>
    <t>O10. Cumplimiento de la promesa de valor de la Universidad</t>
  </si>
  <si>
    <t>O11. Fortalecimiento de la implementación del modelo educativo digital transmoderno (Oficina de Educación Virtual y a Distancia)</t>
  </si>
  <si>
    <t>O12. Examen clasificatorio de Inglés para profesores (Placement test UCundinamarca Professors) y estudiantes (Placement test) (Marco Común Europeo)</t>
  </si>
  <si>
    <t>O13.Implementación de estrategias que motiven a los estudiantes en el proceso de aprendizaje de la segunda lengua en los programas de pregrado y postgrados</t>
  </si>
  <si>
    <t>O14. Implementar un proceso a través de plataforma para poder presentar el examen de suficiencia de ingles (Posgrados)</t>
  </si>
  <si>
    <t>O15. Demanda de programas de postgrado virtuales</t>
  </si>
  <si>
    <t>O16. Alto volumen de graduados en programas de pregrado de la institución</t>
  </si>
  <si>
    <t>O17. Vinculación y participación en redes, asociaciones y/o convenios nacionales e internaciones (Posgrados)</t>
  </si>
  <si>
    <t>O18. Proyección del CAD y del club deportivo como centro de desarrollo deportivo a nivel nacional</t>
  </si>
  <si>
    <t>O19. Creación de nuevas disciplinas de entrenamiento al interior del club deportivo del CAD</t>
  </si>
  <si>
    <t>O20. Incremento de la venta de servicios</t>
  </si>
  <si>
    <t>O21. Mejoramiento de la infraestructura</t>
  </si>
  <si>
    <t>O22. Posibilidad de generar alianzas con otras instituciones para el desarrollo de eventos del CAD</t>
  </si>
  <si>
    <t xml:space="preserve">eliminar </t>
  </si>
  <si>
    <t xml:space="preserve">O23. Lograr la autorización para la realización de eventos de tipo social </t>
  </si>
  <si>
    <t>O24. Reconocimiento y respaldo institucional como Centro Académico Deportivo y campo de aprendizaje</t>
  </si>
  <si>
    <t>PÁGINA: 7 de 11</t>
  </si>
  <si>
    <t>CUADRANTE</t>
  </si>
  <si>
    <t>DECIMAL</t>
  </si>
  <si>
    <t>SUMA</t>
  </si>
  <si>
    <t>CAUSAS (FACTORES DOFA)</t>
  </si>
  <si>
    <t>EVENTO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</si>
  <si>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</si>
  <si>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</si>
  <si>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</si>
  <si>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</si>
  <si>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</si>
  <si>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</si>
  <si>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</si>
  <si>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</si>
  <si>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</si>
  <si>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</si>
  <si>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</si>
  <si>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</si>
  <si>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</si>
  <si>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</si>
  <si>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</si>
  <si>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</si>
  <si>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</si>
  <si>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</si>
  <si>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</si>
  <si>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</si>
  <si>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</si>
  <si>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</si>
  <si>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</si>
  <si>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OBSERVACIONES Y RECOMENDACIONES</t>
  </si>
  <si>
    <t xml:space="preserve">D7. Currículos, planes de estudio y rutas de aprendizaje que requieren actualización.
</t>
  </si>
  <si>
    <t>Posibilidad de perder las condiciones de acreditación en alta calidad en los programas académicos de pregrado y posgrado por incumplimiento en los lineamientos del MEN  y CNA</t>
  </si>
  <si>
    <t>Perdida de acreditación en alta calidad, de registros calificados, perdida de cobertura en la prestación del servicio, afectación a la imagen institucional y afectación de los recursos propios.</t>
  </si>
  <si>
    <t>EJECUCIÓN Y ADMINISTRACIÓN DE PROCESOS: Pérdidas derivadas de errores en la ejecución y administración de procesos.</t>
  </si>
  <si>
    <t>Se tiene de base que se debe dar cumplimiento a las condiciones de calidad (1 condición institucional y 9 condiciones de cada programa académico) de los programas académicos (30 programas de pregrado y postgrado  que se presentarán para la vigencia 2024).</t>
  </si>
  <si>
    <t>Documento aprobado por el consejo académico.</t>
  </si>
  <si>
    <t xml:space="preserve">Durante la vigencia de 2018 se proyecto re significación curricular del programa de Administración de Empresas (sede Fusagasugá), para la presente vigencia se realizara re significación curricular de 11 programas. </t>
  </si>
  <si>
    <t>Se evidencia el avance de los programas académicos mediante los controles establecidos para mitigar la materialización de eventos como la perdida de los registros calificados</t>
  </si>
  <si>
    <t>Durante la vigencia de 2020 se evidencia la implementación de controles como la planificación de actividades para la contratación de los docentes, el apoyo a los docentes por parte de la EFAD y se identifican nuevas causas con sus respectivos controles los cuales quedan con una baja valoración hasta próximo seguimiento donde se soporte la efectividad de los mismos.</t>
  </si>
  <si>
    <t>Se informó la presentación del programa de Enfermería al consejo académico, igualmente, se tienen proyectados los programa de Contaduría Pública extensión Facatativá con ALD en la seccional Ubaté y la extensión Chía, el programa de Música extensión Zipaquirá, Ingeniería de Sistemas extensión Chía, Administración de Empresas extensión Facatativá (cuenta con visita de pares), Psicología extensión Facatativá, Ingeniería Industrial extensión Soacha, Ciencias del Deporte y la Educación Física extensión Soacha, Ingeniería Electrónica sede Fusagasugá, Contaduría Pública sede Fusagasugá, Administración de empresas seccional Girardot y Zootecnia secciona Ubaté.</t>
  </si>
  <si>
    <t>Se evidencia en proceso de resignificación curricular a la maestría en educación, maestría en ciencias ambientales, especialización en educación ambiental y desarrollo de la comunidad y la especialización en negocios y comercio electrónico; por otra parte para el IIPA de 2021 se realizará el proceso con la especialización en gestión de sistemas de información gerencial.
De conformidad con el seguimiento realizado a la oficina de Desarrollo Académico, se encuentra en proceso de resignificación curricular el programa de ingeniería industrial - Soacha, Ingeniería de Sistemas - Chía, Contaduría Pública - Fusagasugá y Facatativá (ALD), Profesional en Ciencias del Deporte - Soacha, Psicología - Facatativá, Licenciatura en Ciencias Sociales - Fusagasugá, Administración de Empresas - Girardot, Tecnología en Gestión Turística y Hotelera - Girardot y Maestría en Ciencias Agropecuarias.</t>
  </si>
  <si>
    <t>A fecha del seguimiento ya se cuenta con resignificación curricular en el programa de ingeniería industrial - Soacha, Contaduría Pública - Fusagasugá y Facatativá, Administración de Empresas - Girardot, Enfermería - Girardot, Ingeniería de Software - Soacha, Especialización en Educación Ambiental, se modificó la denominación y el nivel de formación del programa de Tecnología en Gestión Turística y Hotelera en Administración Turística.
Por otra parte se encuentran en proceso de resignificación curricular los programas de Psicología - Facatativá, la Licenciatura en Ciencias Sociales - Fusagasugá y Música - Zipaquirá.</t>
  </si>
  <si>
    <t>De conformidad con el seguimiento realizado se evidencia proceso de resignificación curricular en la Especialización en Educación Ambiental y Desarrollo de la Comunidad (a la espera de registro calificado por parte del MEN) aprobado mediante el acuerdo No 012 del 21 de julio del 2021 del Consejo Académico y la Especialización en Gerencia para la Transformación Digital (Trámites radicado en la plataforma SACES) aprobado mediante el acuerdo 003 del 01 de marzo del 2022 del Consejo Académico y el acta No 002 del 25 de febrero del 2022 en sesión extraordinaria del Comité Directivo del Instituto de Posgrados.</t>
  </si>
  <si>
    <t>Se evidencia tanto en la pagina web institucional con el las aprobaciones por el ministerio de educación nacional MEN y la Dirección de autoevaluación y acreditación, los documentos muestreos y registros calificados actualizados de los programas a la fecha con resignificación curricular, además de las condiciones para lograr acreditación de los faltantes, que a la fecha se encuentran en visita de pares académicos.</t>
  </si>
  <si>
    <t>Se evidencia tanto en la pagina web institucional con el las aprobaciones por el ministerio de educación nacional MEN y la Dirección de autoevaluación y acreditación, los documentos maestros y registros calificados actualizados de los programas a la fecha con resignificación curricular, además de las condiciones para lograr acreditación de los faltantes, que a la fecha se encuentran en visita de pares académicos y procesos de resginificación, además de planes de mejoramiento.</t>
  </si>
  <si>
    <t>Durante la vigencia 2024 se evidencia la actualización  tanto en la pagina web institucional como en las aprobaciones por el ministerio de educación nacional MEN y la Dirección de autoevaluación y acreditación, los documentos maestros y registros calificados actualizados de los programas a la fecha con resignificación curricular, además de las condiciones para lograr acreditación de los faltantes, que a la fecha se encuentran en visita de pares académicos y procesos de resginificación, además de planes de mejoramiento.</t>
  </si>
  <si>
    <t xml:space="preserve">En la vigencia 2019, no se evidencia materialización del riesgo, pero es importante aclarar que debido a la perdida de los registros calificados en la vigencia 2018 se establecieron planes de contingencia a fin de garantizar la calidad de la prestación del servicio hasta la última cohorte; en auditoría VIII de calidad se estableció una No Conformidad sobre plan de contingencia de la licenciatura de lengua castellana e Inglés, reafirmando la importancia de fortalecer las acciones propuestas dentro del plan. 
De acuerdo a los seguimientos realizados por la Dirección de Control Interno, se puede reconocer el avance que han tenido los procesos académicos dentro la Universidad, tales como la contratación de docentes de planta, contratación de docentes a 11 meses, la renovación de los currículos y la asignación de horas a los docentes en actividades de administrativas apoyando de esta manera los procesos de Autoevaluación y Acreditación.  
</t>
  </si>
  <si>
    <t>Si bien no se evidencia materialización del riesgo referente a la perdida de registros calificados y acreditación de programas, se presenta desactualización de los micro currículos de los programas académicos de posgrado evidenciado en auditoria especial de fecha 27 de noviembre de 2019. 
Se evidencia a través de informe de salidas no conformes de fecha 22 de enero de 2020 la siguiente información: 
Durante la vigencia 2019 se presentaron un total de 435 salidas no conformes, los cuales se han venido trabajando por medio de los siguientes planes de mejoramiento: 
Plan de mejoramiento N°501, hallazgo N°4.
 Plan de mejoramiento N°507, hallazgo N°6. 
Plan de mejoramiento N° 535.
De acuerdo al plan de condiciones institucionales se evidencia cumplimiento del 0% en la siguiente acción establecida: Mejorar el sistema de Evaluación Docente, definida en la condición de profesores.</t>
  </si>
  <si>
    <t>Reporte planes de mejoramiento con referencia a las Salidas no Conformes No. 535 con un avance de cumplimiento del 50%. 
Durante la vigencia 2020, se han recibido satisfactoriamente los registros calificados de los siguientes programas académicos de la Universidad, radicados en la vigencia 2019.
- Ingeniería de sistemas y computación – Fusagasugá.
- Ingeniería de sistemas y computación – Facatativá.
- Ingeniería Ambiental – Girardot, Ingeniería Ambiental – Facatativá.
En la presente vigencia se radica ante el Ministerio de Educación Nacional el programa académico de Administración de Empresas – Facatativá
En referencia al avance condiciones iniciales se cuenta con una meta de incrementar los resultados de SABER PRO sobre la media nacional con una avance del 67%.  
De acuerdo al avance generado en el plan de  condiciones institucionales con corte de seguimiento a junio de 2020, se encuentra con un porcentaje de 69% con referencia a las acciones contempladas en el mismo. 
No se evidencia materialización del riesgo.</t>
  </si>
  <si>
    <r>
      <rPr>
        <b/>
        <sz val="11"/>
        <color theme="1"/>
        <rFont val="Arial"/>
        <family val="2"/>
      </rPr>
      <t>No se evidencia la materialización del riesgo</t>
    </r>
    <r>
      <rPr>
        <sz val="11"/>
        <color theme="1"/>
        <rFont val="Arial"/>
        <family val="2"/>
      </rPr>
      <t>, sin embargo, para el segundo semestre de la vigencia 2020, se realizó el 5° Seguimiento del PM de Condiciones Iniciales de los programas académicos de Zootecnia e Ingeniería Electrónica (Fusagasugá) y Música, presentando un avance de 86%, 5 puntos por encima del ultimo seguimiento en la vigencia 2020 II. Durante la vigencia 2021 I, se revisarán actividades en relación a la implementación de estrategias en cuando a la categorización docente, seguimiento a los proyectos de investigación y actividades de internacionalización y los procesos de actualización de equipos requeridos para el programa de música a fin de validar su fortalecimiento y total cumplimiento</t>
    </r>
  </si>
  <si>
    <t>No se realiza seguimiento al riesgo toda vez que se encuentra en nivel moderado</t>
  </si>
  <si>
    <t>No se evidencia materialización de riesgo, sin embargo se recomienda revisar si la escala de impacto del riesgos corresponde a moderado, toda vez que siendo este riesgo el relacionado con la razón de ser de la universidad, su materialización se debería considerar de impacto extremo.</t>
  </si>
  <si>
    <t>1. 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</si>
  <si>
    <t xml:space="preserve">Se evidencia materialización del riesgo dado que en el indicador de formación y aprendizaje (tasa de graduación efectiva) tiene como meta de cumplimiento el 80%, el cual se cumple en un 82%, sin embargo, verificando el segregado del indicador se evidencia que 12 programas académicos obtuvieron una tasa de graduación por debajo del 80% incluyendo aquellos en los que se están llevando a cabo plan de mejoramiento estratégicos para la renovación de la acreditación.  </t>
  </si>
  <si>
    <t>No se evidencia materialización del riesgo.</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</si>
  <si>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</si>
  <si>
    <t xml:space="preserve">Informes de Núcleos temáticos o campos de aprendizaje </t>
  </si>
  <si>
    <t xml:space="preserve">Trazabilidad  e informes allegados vía correo electrónico. </t>
  </si>
  <si>
    <t>Se evidencia  el envió de informes semestrales a la Oficina de Desarrollo académico, con la información del trabajo en los núcleos temáticos.</t>
  </si>
  <si>
    <t>Se evidencia  el envió de informes semestrales a la Oficina de Desarrollo académico, con la información del trabajo en los núcleos temáticos y acervo documental de la oficina con la información recopilada.</t>
  </si>
  <si>
    <t>Para el segundo semestre de 2024Se evidencia  el envió de informes semestrales a la Oficina de Desarrollo académico por parte de los coordinadores de programa y docentes, con la información del trabajo en los núcleos temáticos y acervo documental de la oficina con la información recopilada.</t>
  </si>
  <si>
    <t>Apertura, ejecución y asignación de vacantes en el concurso profesoral en cada vigencia.</t>
  </si>
  <si>
    <t>No se evidencian planes de mejoramiento en la Facultad de Ciencias Administrativas, Económicas y Contables, se manifiesta que durante los últimos periodos las calificaciones han sido de 4.0</t>
  </si>
  <si>
    <t>Se validó mediante programas académicos la realización de la evaluación docente en primera medida para posteriormente realizar el proceso de socialización con los docentes y asignar los planes de mejoramiento acorde con los resultados obtenidos.</t>
  </si>
  <si>
    <t>De acuerdo con lo informado por los coordinadores de la dirección de postrados no se han evidenciado evaluaciones con un puntaje inferior a 4 o a 3 desde  las diferentes percepciones, por lo cual, no se han generado planes de mejoramiento.
Por otra parte, se sugiere organizar mesas de trabajo con los procesos responsables en lo competente a evaluación docente y plataforma institucional como medio para el desarrollo de la actividad, lo anterior, toda vez que la dinámica de postgrados difiere de la de pregrado.</t>
  </si>
  <si>
    <t>Se realizó muestreo con el programa de Música - Extensión Zipaquirá referente a los planes de mejoramiento asignados a los docentes para el periodo correspondiente al IPA de 2021, sin embargo, las valoraciones de los docentes son superiores a 4.0 por ende no se han generado planes de mejoramiento.</t>
  </si>
  <si>
    <t>Se evidencia asignación de plan de mejoramiento al docente Ciro Antonio Pérez Lozano de la Especialización en Gerencia para el Desarrollo Organizacional teniendo como base los resultados e evaluación del IIPA de 2021.</t>
  </si>
  <si>
    <t xml:space="preserve">Se evidencia la asignación de las plantas de profesores a través del concurso profesoral  para cada vigencia </t>
  </si>
  <si>
    <t xml:space="preserve">Se evidencia la asignación de las plantas de profesores a través del concurso profesoral  para cada vigencia, en conjunto con Dirección de Talento Humano y liderado por la Vicerrectoría Académica.  </t>
  </si>
  <si>
    <t xml:space="preserve">En la vigencia 2024, no se evidencia que se halla realizado el proceso de oferta a través de concurso profesoral de las plazas para docente de planta en conjunto con  Dirección de Talento Humano y liderado por la Vicerrectoría Académica., esto debido a falta de aprobación de la normativa que regula esta actividad. </t>
  </si>
  <si>
    <t xml:space="preserve">Posibilidad de perdida en los controles asociados a la evaluación de desempeño de profesores para el análisis en la proyección de contratación. </t>
  </si>
  <si>
    <t>Perdida de garantías en el cumplimiento del desempeño de profesores esperado, con relación a la percepción del estudiante que afectan los procesos de contratación .</t>
  </si>
  <si>
    <t xml:space="preserve">Se tiene como base el numero de evaluaciones de desempeño a profesores realizadas en la vigencia que quedan con calificación inferior al 59% o menos dentro de la escala de valoración adaptada,  "no satisfactoria". </t>
  </si>
  <si>
    <t>Análisis de la Evaluación Docente
Actas del comité del profesor</t>
  </si>
  <si>
    <t>Seguimiento a través de la mesa de ayuda de la Dirección de Sistemas y Tecnología</t>
  </si>
  <si>
    <t>N/A</t>
  </si>
  <si>
    <t>No aplica.</t>
  </si>
  <si>
    <t>Control identificado recientemente; se realizará seguimiento a su implementación durante la vigencia 2022.</t>
  </si>
  <si>
    <t>Acorde con el seguimiento realizado, se informa que se realizó el seguimiento mediante la estrategia sala de gestión académica que sesiona de manera mensual a efecto de revisar con cada líder de proceso la ejecución presupuestal; la segunda estrategia consisten en un tablero de control (dashboard) de la vicerrectoría académica con seguimiento semanal a la ejecución presupuestal; adicionalmente, se realiza seguimiento semanal con el equipo de trabajo de la Vicerrectoría Académica y líderes de proceso.</t>
  </si>
  <si>
    <t xml:space="preserve">Se evidencia el registro y bases de datos enviados por la dirección de sistemas y tecnología, insumo para el análisis de los resultados de las pruebas de evaluación docente. </t>
  </si>
  <si>
    <t xml:space="preserve">Se evidencia el registro y bases de datos enviados por la Dirección de Sistemas y Tecnología, insumo para el análisis de los resultados de las pruebas de evaluación docente, de igual manera se evidencian los planes de mejoramiento asignados por las direcciones de programa académico a cada uno de los profesores relacionados, que obtuvieron puntajes no satisfactorio. </t>
  </si>
  <si>
    <t xml:space="preserve">Se evidencia el trabajo en la construcción de la actualización a la normativa en la evaluación docente a nivel institucional, de igual manera se evidencia el registro y bases de datos enviados por la Dirección de Sistemas y Tecnología, insumo para el análisis de los resultados de las pruebas de evaluación docente, de igual manera se evidencian los planes de mejoramiento asignados por las direcciones de programa académico a cada uno de los profesores relacionados, que obtuvieron puntajes no satisfactorio. </t>
  </si>
  <si>
    <t xml:space="preserve">No se evidencia materialización de riesgo. </t>
  </si>
  <si>
    <t>Información documentada:
ATHP07</t>
  </si>
  <si>
    <t>Comunicación de la realimentación del seguimiento a los planes de mejoramiento desde los programas de facultad.</t>
  </si>
  <si>
    <t>Control Identificado recientemente acorde con el informe de auditoría interna de la vigencia 2021 hallazgo No 18.</t>
  </si>
  <si>
    <t>Se evidencia el seguimiento y socialización de plos planes de mejoramiento producto de los resultados de las evaluaciones a los profesores, además de los seguimientos posteriores para culminar estos planes de mejoramiento.</t>
  </si>
  <si>
    <t>Se evidencia el seguimiento y socialización de los planes de mejoramiento producto de los resultados de las evaluaciones a los profesores, además de los seguimientos posteriores para culminar estos planes de mejoramiento.</t>
  </si>
  <si>
    <t>Para el segundo semestre 2024, Se evidencia el seguimiento y socialización de los planes de mejoramiento producto de los resultados de las evaluaciones a los profesores, además de los seguimientos posteriores para culminar estos planes de mejoramiento.</t>
  </si>
  <si>
    <t>Posible afectación en los índices del logro del aprendizaje, perdida de condición de estudiante y gestión de éxito académico,  de acuerdo a los tiempos establecidos en la normativa vigente, que generan impacto en el porcentaje de tasa de graduación oportuna.</t>
  </si>
  <si>
    <t>Perdida de calidad de estudiante y aumento en el índice de deserción</t>
  </si>
  <si>
    <t>Se tiene como base el número de estudiantes que presentan  perdida de condición de estudiante, de acuerdo a las causales descritas en el Acuerdo 010 de 2006 y 027 de 2021.</t>
  </si>
  <si>
    <t>Información documentada: De conformidad con lo establecido en el procedimiento MFAP03</t>
  </si>
  <si>
    <t>Durante el seguimiento realizado con la Oficina de Desarrollo Académico se definió en conjunto con la Dirección de Sistemas y Tecnología habilitar un espacio en la plataforma Institucional que permita el cargue de los registros generados por los programas académicos para asegurar la trazabilidad y disponibilidad de la información; el correo con los registros pendientes para habilitar campos en la plataforma fue enviado el día jueves 07 de 2022. Se realizará seguimiento al avance de la actividad en el 2 trimestre de 2022.</t>
  </si>
  <si>
    <t>Se evidencia el reporte de alertas tempranas por parte de la Oficina de desarrollo académico, donde se realiza en envío de la información relacionada por correo electrónico.</t>
  </si>
  <si>
    <t>Se evidencia el reporte de alertas tempranas por parte de la Oficina de Desarrollo Académico, donde se realiza en envío de la información relacionada por correo electrónico.</t>
  </si>
  <si>
    <t>Desde la oficina de Admisiones y Registro y para el segundo semestre de 2024, se evidencia el reporte de alertas tempranas por parte de la Oficina de Desarrollo Académico, donde se realiza en envío de la información relacionada por correo electrónico.</t>
  </si>
  <si>
    <t>A4. No se garantizan las competencias alcanzadas en la educación media como línea base para el ingreso de los estudiantes a la educación superior.</t>
  </si>
  <si>
    <t>Información documentada:
MBUP01</t>
  </si>
  <si>
    <t>Actas de comités curriculares y consejos de facultad y reporte de resultados de Diagnósticos y ni velatorios.</t>
  </si>
  <si>
    <t>No aplica</t>
  </si>
  <si>
    <t>Se evidencia la expendición de lineamientos por parte del Consejo Académico en la página web (https://www.ucundinamarca.edu.co/index.php/noticias-ucundinamarca/84-institucional/1572-comunicados-institucionales).
Se evidenció la aplicación de Módulo tu experiencia de aprendizaje on line y la creación de grupos en la herramienta teams para la continuidad de los programas académicos.</t>
  </si>
  <si>
    <t>Referente a socialización por parte de coordinadores, se realiza la misma mediante los encuentros sincrónicos, correo electrónico institucional y el chat dispuesto a través de la herramienta teams.
Se evidencia la publicación del comunicado N° 002 del consejo académico referente a el desarrollo de actividades académica para el primer periodo de la vigencia 2021.
Para el correcto desarrollo de seminarios o núcleos temáticos se realiza uso de los grupos de teams, espacios para sesiones de consejerías académicas, creación de bases de datos asegurando una atención oportuna a los diferentes requerimientos y correo electrónico institucional.</t>
  </si>
  <si>
    <t>Se ha adoptado la flexibilidad curricular mediada por la tecnología; en cuanto a prácticas (muestro de catedra del instrumento de Piano y la catedra de percusión sinfónica) se han realizado acuerdos para desarrollar las clases personalizadas con los estudiantes de manera presencial; en cuanto a núcleos temáticos de conjunto, se han desarrollado los mismos de manera presencial y virtual; lo anterior, se encuentra soportado mediante las decisiones aprobadas por el Comité Curricular.
Muestreo realizado con el programa de Música - extensión Zipaquirá.</t>
  </si>
  <si>
    <t>Durante la vigencia 2022 se emitió un comunicado mediante el comité curricular el cual indicaba que cuando el docente presentará síntomas se realizarían sesiones a través de las herramientas tecnológicas, si el caso es sobre el estudiante, se deberá establecer un plan de trabajo que permita recuperar las horas de las sesiones programadas.
(Seguimiento realizado con la Licenciatura en Educación básica con énfasis en Educación Física, Recreación y Deportes)</t>
  </si>
  <si>
    <t xml:space="preserve">Se evidencia el envío de las actas de consejos de facultad y seguimiento al  reporte de de los resultados de diagnósticos y ni velatorios. </t>
  </si>
  <si>
    <t xml:space="preserve">Para el segundo semestre 2024 y en conjunto con la Oficina de Admisiones y Registro, se evidencia el envío de las actas de consejos de facultad y seguimiento al  reporte de de los resultados de diagnósticos y ni velatorios. </t>
  </si>
  <si>
    <t xml:space="preserve">La Oficina de Desarrollo Académico realiza seguimiento aleatorio para la verificación de los campos de aprendizaje digitales (CAI - CADI) en el marco de la RIAA (Ruta de Inicio de Actividades Académicas, para cada periodo. </t>
  </si>
  <si>
    <t>MFAP03 - RIAA</t>
  </si>
  <si>
    <t>Correo electrónico con resultados de la revisión aleatoria</t>
  </si>
  <si>
    <t xml:space="preserve">Al ser un control nuevo, incluido en la articulación de la D43 en el riesgo 09, se realizará el seguimiento al control establecido y su implementación en el segundo seguimiento de la vigencia. </t>
  </si>
  <si>
    <t xml:space="preserve">Al verificar el envío de correo electrónico para realizar  seguimiento aleatorio para la verificación de los campos de aprendizaje digitales (CAI - CADI) en el marco de la RIAA (Ruta de Inicio de Actividades Académicas, para cada periodo, se evidencia la ejecución de la actividad. </t>
  </si>
  <si>
    <t>Posibilidad de no contar con el talento humano para la atención de los procesos académicos y de Formación y Aprendizaje</t>
  </si>
  <si>
    <t>Perdida de cobertura en la prestación del servicio, disminución de ingresos por concepto de matriculas, afectación de la imagen institucional, quejas y sobrecostos en la operación.</t>
  </si>
  <si>
    <t>Se  tiene como base el numero de fuentes de financiación o líneas presupuestales</t>
  </si>
  <si>
    <t xml:space="preserve">
Los decanos de cada facultad remiten informes trimestrales y aseguran la ejecución presupuestal para cada vigencia para la evaluación de designación de recursos. </t>
  </si>
  <si>
    <t>Información documentada: De conformidad con lo establecido en el procedimiento  EPIP02.</t>
  </si>
  <si>
    <t>Informe de la ejecución presupuestal reportada en la ejecución pasiva.</t>
  </si>
  <si>
    <t xml:space="preserve">A fecha del seguimiento, se ha solicitado soporte al área de Sistemas y Tecnología para dar solución oportuna a los requerimientos del programa académico.
Muestreo realizado con el programa de Música - extensión Zipaquirá.
</t>
  </si>
  <si>
    <t>Durante la vigencia 2022 no se han evidenciado dificultades con las herramientas tecnológicas de la institución de uso por parte de profesores y estudiantes.
(Seguimiento realizado con la Licenciatura en Educación básica con énfasis en Educación Física, Recreación y Deportes)</t>
  </si>
  <si>
    <t xml:space="preserve">Se evidencia el reporte de informes de seguimiento a la ejecución presupuestal, reportados de forma trimestral en el plan de acción institucional. </t>
  </si>
  <si>
    <t xml:space="preserve">Se evidencia el reporte de informes de seguimiento a la ejecución presupuestal, reportados de forma trimestral en el plan de acción institucional por cada una de las Oficinas adscritas al proceso de Formación y Aprendizaje. </t>
  </si>
  <si>
    <t xml:space="preserve">En el segundo semestre 2024, Se evidencia el reporte de informes de seguimiento a la ejecución presupuestal, reportados de forma trimestral en el plan de acción institucional por cada una de las Oficinas adscritas al proceso de Formación y Aprendizaje. </t>
  </si>
  <si>
    <t>Se evidencia la materialización del riesgo, ya que en las salidas no conformes del tercer y cuarto trimestre se observa que el 78% por ciento, las observaciones se deben a docentes que no asisten por citas médicas, hospitalizaciones y/o permisos, con no salvedad de recuperación. Además, se identificó un aumento del 31% en la contratación de docentes. Por último, se tienen dos planes de mejoramiento: el 877, que trata sobre las no asistencias de docentes y que se está parametrizando, y el 931, que aborda el tema de docentes dictando clases sin contrato.</t>
  </si>
  <si>
    <t>Información documentada: De conformidad con lo establecido en el procedimiento MFAP11</t>
  </si>
  <si>
    <t xml:space="preserve">
Reporte en el aplicativo institucional de Salidas no conformes.</t>
  </si>
  <si>
    <t>De conformidad con el seguimiento realizado se identificó que se cuenta con la proyección de encuentros semestrales con los estudiantes para poder informar sobre los programas de postgrados, así como de los créditos a los cuales pueden acceder para culminar el proceso de formación postgradual.</t>
  </si>
  <si>
    <t>Se realizó socialización con los estudiantes el día 27 de septiembre de 2021 mediante la herramienta Zoom.
Evidencia: grabación, agenda y pieza gráfica.</t>
  </si>
  <si>
    <t>A fecha del seguimiento no se han realizado procesos de socialización toda vez que los mismos se desarrollan finalizando periodo académico. Se realizará seguimiento en el II trimestre de 2022.</t>
  </si>
  <si>
    <t xml:space="preserve">Se evidencia la base de datos de informes consolidados por la Oficina de Desarrollo académico, de las salidas académicas por trimestre, además de informe del reporte de salidas no conformes emitido por la oficina de calidad, también se encuentra el acervo documental de formatos de recuperación de clase, por programa académico. </t>
  </si>
  <si>
    <t xml:space="preserve">Se evidencia la base de datos de informes consolidados por la Oficina de Desarrollo académico, de las salidas académicas por trimestre, además de informe del reporte de salidas no conformes emitido por la oficina de Calidad, también se encuentra el acervo documental de formatos de recuperación de clase, por programa académico. 
A la espera de validación de la digitalización en el seguimiento al tratamiento de salidas no conformes, por medio de la Herramienta Integradoc. </t>
  </si>
  <si>
    <t xml:space="preserve">Durante la vigencia 2024, se evidencia la base de datos de informes consolidados por la Oficina de Desarrollo académico, de las salidas académicas por trimestre, además de informe del reporte de salidas no conformes emitido por la oficina de Calidad, también se encuentra el acervo documental de formatos de recuperación de clase, por programa académico. 
A la espera de validación de la digitalización en el seguimiento al tratamiento de salidas no conformes, por medio de la Herramienta Integradoc. </t>
  </si>
  <si>
    <t>Planteamiento de riesgo No identificado.</t>
  </si>
  <si>
    <t>Posibilidad de no certificación de los programas académicos, creando la no satisfacción en los estudiantes.</t>
  </si>
  <si>
    <t>Posibilidad de no cumplir con la oportuna atención de solicitudes en el CMA digital.</t>
  </si>
  <si>
    <t xml:space="preserve">Posibilidad de no cumplimiento de la ficha técnica de los indicadores de la UdeC. </t>
  </si>
  <si>
    <t>PÁGINA: 8 de 11</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</si>
  <si>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</si>
  <si>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</si>
  <si>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</si>
  <si>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</si>
  <si>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</si>
  <si>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</si>
  <si>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</si>
  <si>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</si>
  <si>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PÁGINA: 9 de 11</t>
  </si>
  <si>
    <t>IDENTIFICACIÓN DE LAS OPORTUNIDADES</t>
  </si>
  <si>
    <t>VALORACIÓN DE LA OPORTUNIDAD INHERENTE</t>
  </si>
  <si>
    <t>VALORACIÓN DE CONTROLES</t>
  </si>
  <si>
    <t>VALORACIÓN DE LA OPORTUNIDAD RESIDUAL</t>
  </si>
  <si>
    <t>CONCLUSIONES DEL SEGUIMIENTO (DILIGENCIADO POR LA OFICINA DE CONTROL INTERNO)</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</si>
  <si>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</si>
  <si>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</si>
  <si>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</si>
  <si>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</si>
  <si>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</si>
  <si>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</si>
  <si>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</si>
  <si>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</si>
  <si>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</si>
  <si>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</si>
  <si>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</si>
  <si>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F8. Consolidación de los procesos de autoevaluación para el logro de las condiciones de alta calidad.
F9. Prácticas académicas y/o experiencias formativas como actividades de aprendizaje translocal.
F22. Creación de contenido con enfoque inclusivo (Videos, audios, subtítulos, lectura)</t>
  </si>
  <si>
    <t>Adaptación de políticas y estrategias para el acceso a la educación inclusiva.</t>
  </si>
  <si>
    <t>Oportunidades de Cumplimiento: Se asocian con la capacidad de la entidad para cumplir con los requisitos legales, contractuales, de ética pública y en general con su compromiso ante la comunidad.</t>
  </si>
  <si>
    <t>Políticas y estrategias de educación inclusiva  implementadas acorde a los periodos académicos (Vicerrectoría Académica)</t>
  </si>
  <si>
    <t>Documento con el diseño de la política y estrategias de educación inclusiva</t>
  </si>
  <si>
    <t>Durante la vigencia 2020 se definieron los recursos financieros, referente a la estrategia de cultura se estableció la semana de la diversidad y la campaña unidos en la diversidad en articulación con la oficina de comunicaciones orientada en promover a la comunidad universitaria en diversidad e inclusión, se ha brindado asesoría en cuanto a la actualización de información documentación documentada (Proceso SAC y SG-SST), acompañamiento a estudiantes en condición de discapacidad, se estableció la estructura para el modulo de vulnerabilidad de la caracterización institucional, se inició el diseño de diplomados sobre educación inclusiva para profesores, ejecución de talleres orientados a estudiantes y administrativos, igualmente se realizó un encuentro con profesores a través de la EFAD</t>
  </si>
  <si>
    <t>Durante el IIPA de 2021 se ha realizado la construcción de la guía de protocolo de admisión para poblaciones priorizadas; se han brindado asesorías y acompañamientos en el diseño de la caracterización de usuarios el cual define los criterios de vulnerabilidad e inclusión, actualmente se encuentra en validación el modulo; en cuanto a procesos y procedimientos se esta actualizando el manual de atención al ciudadano, así como también, la guía ESG-SST-PL01 y las respectivas fichas técnicas; se esta realizando la construcción del procedimiento para préstamo de elementos de desplazamiento y  guía de acompañamiento pedagógico a población con discapacidad.
En cuanto a formación docente, se han realizado dos circuitos de formación con la EFAD y se ofertaron 60 cupos para dos diplomados gratuitos de equidad y diversidad.</t>
  </si>
  <si>
    <t>Durante la vigencia 2022 se esta a la espera de la parametrización de un módulo para la formalización del procedimiento para préstamo de elementos de desplazamiento; se continua la construcción de la guía de protocolo de admisión para población priorizada con el apoyo de la oficina de Admisiones y Registro; así mismo, se evidencia la actualización del manual SACM001, se encuentra pendiente la actualización del formato ESG-SST-F034 vinculado mediante la guía ESG-SST-PL01; por otra parte, se realizó la primera cohorte de los diplomados con un total de 59 aprobados y se inició el proceso contractual para la oferta de 60 cupos que se asignaran a profesores en la presente vigencia.</t>
  </si>
  <si>
    <t xml:space="preserve">Se evidencia avances en el documento de estrategias de atención a poblaciones priorizadas, además de los documentos de apropiación de la política de educación superior inclusiva que lidera la oficina de equidad y diversidad. </t>
  </si>
  <si>
    <t xml:space="preserve">Se evidencia avances en el documento de estrategias de atención a poblaciones priorizadas, además de los documentos de apropiación de la política de educación superior inclusiva que lidera la oficina de equidad y diversidad. 
Aunque la Oportunidad esta vinculada con el proceso, se deberá dar alcance a la implementación de estas acciones y la política de educación superior inclusiva desde la Dirección de Bienestar Universitario, ya que desde este proceso a la fecha se lideran estas acciones. </t>
  </si>
  <si>
    <t xml:space="preserve">Dentro de los soportes entregados por el gestor responsable del proceso de formación y aprendizaje se evidencia, documento denominado – POLÍTICA DE EDUCACIÓN SUPERIOR INCLUSIVA UNIVERSIDAD DE CUNDINAMARCA “GENERACIÓN SIGLO 21” UNIVERSIDAD DE CUNDINAMARCA, informe de avance en la construcción plan de acción e implementación de la política de educación superior inclusiva  UCundinamarca “generación siglo 21” 2020 – 2023, de fecha 02 – 09 – 2020.  </t>
  </si>
  <si>
    <t>10 - 11- 2021.</t>
  </si>
  <si>
    <t xml:space="preserve">Dentro de los soporte suministrados a través de correo electrónico de fecha 10 -11- 202, se evidencia carpeta OneDrive con la relación de los avances en la  implementación de la política de inclusión dentro de la universidad en referencia a las siguientes estrategias:
 Diversidad desde la política de institucional, se revisa reporte de licencias de software para los recursos tecnológicos de los diferentes espacios académicos de la entidad, adicionalmente, informe de EJECUCIÓN del contrato F-OCC –079DE 2021con objeto: “Adquirir  herramientas  de  apoyo  para  el  desplazamiento  de  personas  con dificultad en la movilidad de sede, seccionales y extensiones”, asimismo informe de caracterización de los estudiantes poblaciones priorizadas para el proceso de matrícula IIPA- 2021. Resultado de las SNIES (Índice de inclusión para la educación Superior) Resultados de los factores e indicadores para el año 2021UNIVERSIDAD DE CUNDINAMARCA-UDEC”, documento en Excel con la relación de los protocolos de atención para la población priorizada y documento borrador del procedimiento “préstamo herramientas desplazamiento”.
 Diversidad y el aprendizaje, se evidencia documento de la Propuesta Programa de Acompañamiento a estudiantes de poblaciones priorizadas -discapacidad y la relación del acompañamiento a la población de grupos priorizados.
 Docencia comprometida con la diversidad, se soporta documento Bases pedagógicas y pautas de aplicación del Diseño Universal para el Aprendizaje: Principios1 y 3 Informe  y documento CIRCUITO DE FORMACIÓN Bases pedagógicas y pautas de aplicación del Diseño Universal para el Aprendizaje (DUA):Principio2, asimismo la relación de los diplomados diversidad como propósito educativo, educación inclusiva “diversidad y estrategias pedagógicas”.
 Cultura arte y diversidad, se evidencia documento en pdf con la relación del taller Diversidad desde los sentidos: La discriminación y la Universidad IPA – 2021, documento en diapositivas con el DESARROLLO PODCATS DIVERSIDADES: Historias que transforman vidas, cronograma de las actividades para la semana unidos para la diversidad del 28 al 05 de noviembre de 202 e informe del taller “todos somos afro”.
 Universidad diversa, se evidencia auditoría para la verificación de la "NTC 6047: Accesibilidad al medio físico. Espacios del servicio al ciudadano en la administración pública. Requisitos", en la Universidad de Cundinamarca, relación de los integrantes del grupo accesibilidad e informe final para invitaciones privadas e invitaciones públicas, con el objeto “contratar el diseño, suministro e instalación de la señalización con parámetros de accesibilidad universal de los espacios internos en pro  de la educación inclusiva, condiciones de calidad y seguridad y salud en el trabajo. fase1”.
</t>
  </si>
  <si>
    <t>24/08/2022.</t>
  </si>
  <si>
    <t xml:space="preserve">Dentro de los soportes suministrados por la dirección de Control Interno, se evidencia en relación a la adaptación de políticas y estrategias a para el acceso a la educación inclusiva, lo siguiente: 
Se revisa documento denominado “Política de Educación Superior Inclusiva Estrategias Equidad &amp; Diversidad”, dicho documento no cuenta con fecha de elaboración, queda pendiente acto administrativo que evidencie su formalización. 
Asimismo, se verifica documento denominado “Política de Educación Superior Inclusiva Universidad De Cundinamarca “Generación Siglo 21” Universidad de Cundinamarca”, queda pendiente acto administrativo que evidencie su formalización.
</t>
  </si>
  <si>
    <t>20/09/2024</t>
  </si>
  <si>
    <t>El proceso no allega evidencia de las oportunidades planteadas</t>
  </si>
  <si>
    <t>23/04/2025</t>
  </si>
  <si>
    <t xml:space="preserve">En revisión el proceso allega (12) archivos de los cuales:
El No. 1 se evidencia informe por parte de Equidad y Diversidad emitido al decano de la facultad de Ciencias Agropecuarias donde se evidencian las estrategias de previsión uso de espacios físicos de personas con discapacidad.
En el archivo No. 2 allegan informe de protocolos emitido por el líder de Equidad y Diversidad a la directora de Bienestar Universitario, donde se evidencia la sensibilización y socialización de implementación del protocolo de prevención y atención de violencias sexuales y/o basadas en género. 
Archivo No.3 De acuerdo con el informe en la participación del I CONGRESO TRANSLOCAL DE PREVENCIÓN DE VIOLENCIAS, se evidencia la participación de (92) personas externas, (6) graduados, (4) gestores, (18) administrativos y (16) estudiantes. 
Archivo No.4 en este archivo se evidencia informe que se realizo para dar cumplimiento al plan de mejoramiento de condiciones iniciales de la seccional Ubaté en donde se tiene en cuenta la norma NTC 6047 de 2013 “Accesibilidad al medio Físico” en el cual se realizó un recorrido inicial a fin de identificar las condiciones actuales de accesibilidad y acreditación de las personas de la comunidad de la universidad de Cundinamarca
Archivo No.5 en este archivo se evidencia informe que se realizó para dar cumplimiento al plan de mejoramiento de condiciones iniciales de la extensión Soacha en donde se tiene en cuenta la norma NTC 6047 de 2013 “Accesibilidad al medio Físico” en el cual se realizó un recorrido inicial a fin de identificar las condiciones actuales de accesibilidad y acreditación de las personas de la comunidad de la universidad de Cundinamarca
Archivo No.6 en este archivo se evidencia informe que se realizó para dar cumplimiento al plan de mejoramiento de condiciones iniciales de la extensión Facatativá en donde se tiene en cuenta la norma NTC 6047 de 2013 “Accesibilidad al medio Físico” en el cual se realizó un recorrido inicial a fin de identificar las condiciones actuales de accesibilidad y acreditación de las personas de la comunidad de la universidad de Cundinamarca
Archivo No.7 se evidencia informe donde se presenta los resultados de la caracterización de la población priorizada realizada de la Universidad de Cundinamarca en el segundo periodo académico de 2024. Con esta información le permitió al proceso generar un perfil detallado de los grupos poblacionales priorizados, identificando sus características, para así brindar el respectivo acompañamiento que se requiere por parte del área de Equidad y Diversidad.
Archivo No.8 se evidencia oficio de solicitud por parte del secretario de desarrollo económico de la alcaldía de Facatativá a la dirección administrativa de la extensión Facatativá Universidad de Cundinamarca, con el fin de realizar sensibilización para los integrantes del Subcomité, en cuanto a los siguientes temas: Beneficios por ingresar a la Universidad para Población Víctima de Conflicto Armado; Programas Académicos ofrecidos por la Universidad y cronograma de inscripciones; Programa Matrícula Cero.
Archivo No.9  se evidencia la RELATORIA No.1 de 05 de julio de 2024 con asunto “ARTICULACIÓN EXPERIENCIAS FORMATIVAS EFADs21- EQUIDAD Y DIVERSIDAD” La sesión se centra en socializar la iniciativa que se acostumbra a realizar entre la Escuela de Formación y Aprendizaje Docente y las áreas de la academia, con el objetivo de abarcar la cualificación del Gestor del Conocimiento y el Aprendizaje de la Universidad de Cundinamarca.  En este caso con el área Equidad y Diversidad se toma la decisión de llevar a cabo dos experiencias formativas, con las temáticas en atención a la discapacidad y Atención a la violencia de genero programadas así:  • atención a la discapacidad de manera hibrida (Teams y presencial en el centro de formación de la EFADs21 en la sede Fusagasugá) el 26 de agosto de 2024 2:30 pm  • Atención a la violencia de genero mediada por la tecnología (Teams) el 23 de octubre de 2024 a las 9:00 am.
Archivo No.10 se evidencia ACTA No. 03 DEL 2024-12-04 CLASE DE REUNIÓN: COMISIÓN BIENESTAR EQUIDAD Y DIVERSIDAD, en donde en el punto No. 2 “Calendario institucional CAC BU vida y libertad y encuesta de la felicidad” donde presentan el calendario para la vigencia 2025 aprobado y la encuesta de la felicidad aprobada. 
Archivo No.11 se evidencia informe de la auditoria “NFORME ÚNICO DE EVALUACIÓN CERTIFICACIÓN PROCESOS Y SERVICIOS” realizado por ICONTEC, obteniendo una calificación del 97.27% 
Archivo No.12 se evidencia documento por parte de ICONTEC denominado “REUNIÓN DE APERTURA Y CIERRE CERTIFICACIÓN DE PRODUCTO, PROCESOS Y SERVICIOS” de Julio 19 de 2024, en el cual se calificó el esquema “Sello de No Discriminación” obteniendo un nivel de calificación (3), el cual permite la reactivación. 
</t>
  </si>
  <si>
    <t>F4. Estrategia de resignificación curricular permanente.
O2. Implementación de la estrategia aseguramiento del aprendizaje.
(Acuerdo consejo académico 007 de 2020)
F18. Tener una extensión en Chía como lugar para ofertar posgrados, por localización cercana a Bogotá y zonas de alto impacto.
O5. Ubicación estratégica de la Universidad en la región.
O9. Proyección de nueva oferta académica para las sedes y seccionales.
O1. Demanda de profesionales en la región</t>
  </si>
  <si>
    <t>Ampliación de la oferta a nivel de especializaciones, maestrías y doctorados e internacionalización de los currículos. (Posgrados)</t>
  </si>
  <si>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</si>
  <si>
    <t>Convenios interinstitucionales e internacionales.</t>
  </si>
  <si>
    <t>Acta de aprobación por el Coité Directivo del Instituto de Posgrados
Acuerdo del Consejo Académico
Documentos maestros</t>
  </si>
  <si>
    <t>Durante la vigencia 2020 se presento el documento maestro para el doctorado en educación, se espera la emisión del acto administrativo.
Para la vigencia 2021 se esta proyectando la radicación de documentos maestros para 7 especializaciones y 2 maestrías con el apoyo de las facultades y la dirección de Autoevaluación y Acreditación.</t>
  </si>
  <si>
    <t>Se recibió el registro calificado del Doctorado en Ciencias de la Educación mediante resolución N° 003235 de marzo de 2021 expedido por el MEN.
Se encuentra en proceso de culminación la creación de los documentos maestros de los nuevos programas académicos posgraduales para presentación durante el IV trimestre de 2021 ante los cuerpos colegiados.
Se realizó la presentación del documento maestro para la Maestría en Ciencias Agrarias en el Consejo Académico en la sesión ordinaria del mes de septiembre.</t>
  </si>
  <si>
    <t xml:space="preserve">Durante el IPA de 2022 el doctorado en ciencias de la educación cuenta con 8 estudiantes en proceso de Formación
Se aprobó por Comité Directivo de Posgrados el 25 de febrero del 2022 la ruta de renovación de registro y resignificación de la Especialización en Gerencia para la Transformación Digital, se expide el acuerdo del Consejo Académico 003 de 2022 del 01 de marzo.
Se tiene la proyección de 28 programas de posgrados nuevos y con resignificación para la vigencia 2022. </t>
  </si>
  <si>
    <t>Se evidencia el avance en la resignificacion de programas a nivel institucional. Se tiene la proyección de 28 programas de posgrados nuevos y con resignificación para la vigencia 2023.</t>
  </si>
  <si>
    <t>Se evidencia el avance en la resignificacion de programas a nivel institucional. Se tiene la proyección de 33 programas de pregrado y  posgrados nuevos y con resignificación para la vigencia 2023.</t>
  </si>
  <si>
    <t xml:space="preserve">Se evidencia documento maestro en relación al “Doctorado en ciencias de la educación, universidad de Cundinamarca”, para la obtención del registro calificado ante el Ministerio de Educación Nacional.
Relación de los convenios, entre la Universidad de Cundinamarca y la Universidad SUR COLOMBIANA, Universidad UPTC, documentos relacionado en Word y sin las firmas correspondientes. 
</t>
  </si>
  <si>
    <t>10 - 11 - 2021.</t>
  </si>
  <si>
    <t xml:space="preserve">
Se evidencia la resolución No 003235 de marzo de 2021”Por la cual se resuelve la solicitud del registro calificado del programa doctorado en ciencias de la educación de la universidad de Cundinamarca – UDEC, a ser ofrecido en modalidad presencia de Fusagasugá (Cundinamarca )”, asimismo se soporta documento maestro de la especialización en gerencia para la transformación digital  para la renovación del registro calificado,  documento maestro de la  Especialización en Analítica aplicada a Negocios, documento maestro para la obtención del registro calificado para la Maestría en Educación y Gestión del Conocimiento, documento maestro para la obtención del registro calificado para la maestría en gestión ambiental para la desarrollo sostenible y documento maestros de la especialización de educación ambiental y desarrollo de la comunidad para la renovación de registro calificado. 
</t>
  </si>
  <si>
    <t xml:space="preserve">Dentro de los soportes suministrados por la dirección de Control Interno, se evidencia en relación a la ampliación de la oferta a nivel de especializaciones, maestrías y doctorados e internacionalización de los currículos en Posgrados, lo siguiente: 
Se revisa acta No. 001 del comité directivo instituto de posgrados de fecha 2022-02-25, con la presentación de la  propuesta   resignificación y   renovación   del   registro calificado Especialización en Gerencia para la Transformación Digital.
Acta No. 005 del comité directivo instituto de posgrados de fecha 2022- 04-29, con la siguiente presentación:
 Propuesta solicitud registro calificado Especialización en Marketing Digital.
 Propuesta solicitud registro calificado Especialización en Gerencia Financiera y Diagnóstico Estratégico.
 Propuesta solicitud registro calificado Especialización en Gestión Pública.
 Propuesta solicitud registro calificado Especialización en Agronegocios Sostenibles.
 Propuesta solicitud registro calificado Especialización en Agroecología y Desarrollo Agroecoturístico.
Las cuales son aprobadas por los miembros del comité en mención.
Acta No. 006 del comité directivo instituto de posgrados de fecha 2022-05-24, con la siguiente presentación:
 Propuesta solicitud registró calificado Especialización en Nutrición y Alimentación Animal de Especies no Convencionales.
 Propuesta solicitud registro calificado Especialización en Recursos Hídricos.
 Propuesta solicitud registro calificado Especialización en Analítica aplicada a Negocios. 
 Propuesta solicitud registro calificado Maestría en Ciencias Agrarias.
 Propuesta solicitud registro calificado Maestría en Salud Pública.
 Propuesta solicitud registro calificado Maestría en Gestión Ambiental para el desarrollo sostenible.
Las cuales son aprobadas por los miembros del comité en mención.
Adicionalmente se relacionan los acuerdos establecidos por el consejo académico de la universidad, con la aprobación de la creación de los programas académicos anteriormente mencionados.
</t>
  </si>
  <si>
    <t>En cuanto a la segunda oportunidad, se evidencia la ampliación de la oferta a nivel de especializaciones por parte del instituto de posgrados donde para el segundo semestre 2024 se contó con la Especialización en Sistemas de Información Gerencial, Especialización en Marketing Digital, la cual es nueva, Especialización en Gerencia para la Transformación Digital, Especialización Gestión Pública y la Especialización Analítica Aplicada a Negocios, virtual y atada entre la Facultad de Ingeniería y Ciencias Administrativas, Económicas y Contables. En adicion a lo anterior, debe considerar comenzar a ofrecer la Especialización en Deporte Escolar, la cual fue aprobada recientemente por el MEN y cuenta con su grupo focal en la sede de Soacha.</t>
  </si>
  <si>
    <t xml:space="preserve">F6. Ruta de fortalecimiento pruebas de estado SABER.
O3. Normatividad establecida para la acreditación de programas académicos e institucional
</t>
  </si>
  <si>
    <t>Alineación de los planes de estudio vigentes con los marcos de referencia para competencias genéricas y específicas evaluadas por la prueba de estado SABER PRO.</t>
  </si>
  <si>
    <t>Análisis del reporte de la matriz de alineación vs programas académicos de pregrado en desarrollo</t>
  </si>
  <si>
    <t>Base de datos
Reportes vía correo electrónico</t>
  </si>
  <si>
    <t>A fecha del seguimiento se esta diseñando la ruta de fortalecimiento y mejoramiento que se presentará para aprobación en el consejo académico en el mes de abril de 2021.</t>
  </si>
  <si>
    <t>Se realizó seguimiento a los programas académicos en relación a la matriz de alineación con los marcos de referencia genéricos y específicos durante el IIPA y se tiene previsto realizar el segundo seguimiento durante el mes de octubre y noviembre.</t>
  </si>
  <si>
    <t>Acorde con el seguimiento realizado se evidencia seguimiento a la matriz de alineación y planes de fortalecimiento y mejoramiento pruebas SABER 2021. (Muestreo con Administración de Empresas 2021-2)</t>
  </si>
  <si>
    <t xml:space="preserve">Se evidencia la ejecución de actividades en la implementación de esta oportunidad por parte de cada uno de los programas académicos , donde a través de matrices por cada uno de estos, trabajan en la articulación y alineación de estos requisitos mínimos de la prueba saber pro, de igual manera se realiza seguimiento por parte de la Oficina de Desarrollo Académico y se documentan observaciones al mismo en el drive dispuesto para esta actividad. </t>
  </si>
  <si>
    <t xml:space="preserve">Una vez revisada la información adjunta, se espera realizar en conjunto con la Oficina de desarrollo Académico, un muestreo para evaluar la eficacia de la articulación proyectada, donde los programas académicos, trabajan en la articulación y alineación de estos requisitos mínimos de la prueba saber pro, de igual manera se realiza seguimiento por parte de la Oficina de Desarrollo Académico y se documentan observaciones al mismo en el drive dispuesto para esta actividad. </t>
  </si>
  <si>
    <t xml:space="preserve">La oficina de desarrollo académico, entrega evidencias en concordancia al fortalecimiento de los resultados saber PRO, en carpeta compartida OneDrive, la relación de matrices  para  la alineación plan de estudios - competencias específicas saber pro- general, de todos los programas académicos de la universidad, la cual es diligenciada por cada facultad y programa académico. </t>
  </si>
  <si>
    <t>Se evidencia a través de correo electrónico de fecha 10 – 11 – 2021 remitido por la oficina de desarrollo académico, donde se revisa lo siguiente: documento en Excel alineación marcos de referencia con la ruta para el fortalecimiento y mejoramiento de los resultados pruebas SABER vigencia 2021 para cada facultad de la universidad de Cundinamarca, asimismo la creación de un grupo en Teams en el cual los programas académicos cargan la información con respecto a la matriz de alineación mencionada anteriormente.</t>
  </si>
  <si>
    <t>No se soporta información adicional que evidencia avance o cumplimiento de la oportunidad.</t>
  </si>
  <si>
    <t>La Vicerrectoría Académica, en acompañamiento de la Oficina de Desarrollo Académico, evidenció a través de su reporte el cargue de los planes de mejoramiento y fortalecimiento para las Pruebas de Estado. En dicho informe se resalta la alineación de estos planes con los marcos de referencia establecidos para las competencias genéricas y específicas de los programas académicos.
Se precisa que los planes fueron formulados en 2024 con base en los resultados obtenidos en 2023, teniendo en cuenta que dichos resultados son emitidos con un año de diferencia por el ICFES.
No obstante, se identificó que siete programas no allegaron la información pertinente, lo que impidió dar cumplimiento al 100% del requerimiento en el tiempo estipulado. Es importante aclarar que esta información fue solicitada oportunamente por la Vicerrectoría Académica.</t>
  </si>
  <si>
    <t>F27. Espacio e infraestructura del centro académico deportivo.
F31. Contar con espacios de alojamiento, tienda deportiva, gimnasio y cafetería como valor agregado para el CAD.</t>
  </si>
  <si>
    <t>Lograr la disposición de los recursos generados por el Centro Académico Deportivo incorporados mediante los recursos del balance</t>
  </si>
  <si>
    <t>Oportunidades Financieras: Se relacionan con el manejo de los recursos de la entidad que incluyen: la ejecución presupuestal, la elaboración de los estados financieros, los pagos, manejos de excedentes de tesorería y el manejo sobre los bienes.</t>
  </si>
  <si>
    <t>Solicitar a la Vicerrectoría Administrativa y Financiera que se autorice la asignación de los recursos del balance en el presupuesto del CAD</t>
  </si>
  <si>
    <t>Reporte mediante correo electrónico y trazabilidad de la solicitud</t>
  </si>
  <si>
    <t>Se identifica la oportunidad por parte del CAD, se sugiere validar la posibilidad de desarrollar la misma con el área competente. Se realizará seguimiento en la vigencia 2022.</t>
  </si>
  <si>
    <t>Se solicito mediante oficio a Vicerrectoría Administrativa y Financiera la incorporación de los recursos del balance al presupuesto del CAD, lo cual, se hizo efectivo para la vigencia fiscal 2022 por una cuantía de $180.000.000.</t>
  </si>
  <si>
    <t xml:space="preserve">Se solicito mediante oficio a Vicerrectoría Administrativa y Financiera la incorporación de los recursos del balance al presupuesto del CAD, lo cual, se hizo efectivo para la vigencia fiscal 2022 por una cuantía de $180.000.000, además de la revisión a las metas fiscales, con referencia a los servicios del CAD. </t>
  </si>
  <si>
    <t xml:space="preserve">Se solicito mediante oficio a Vicerrectoría Administrativa y Financiera la incorporación de los recursos del balance al presupuesto del CAD, además de la constitución del mismo como un  fondo especial, que debe dar cumplimiento a metas fiscales por cada vigencia, a la fecha ase espera respuesta por parte del CAD, al seguimiento solicitado en la adquisición de recursos para la implementación de nuevos servicios. </t>
  </si>
  <si>
    <t xml:space="preserve">Se solicito mediante oficio a Vicerrectoría Administrativa y Financiera la incorporación de los recursos del balance al presupuesto del CAD, además de la constitución del mismo como un  fondo especial, que debe dar cumplimiento a metas fiscales por cada vigencia, a la fecha ase espera respuesta por parte del CAD, al seguimiento solicitado en la adquisición de recursos para la implementación de nuevos servicios.
A la fecha se evidencia la construcción del gym Ucundinamarca y obras de adecuación y mantenimiento del espacio físico y piscina.  </t>
  </si>
  <si>
    <t xml:space="preserve">Dentro de los soportes suministrados por la dirección de Control Interno, se evidencia en relación a la disposición de los recursos generados por el Centro Académico Deportivo, incorporados mediante los recursos del balance, lo siguiente: 
Resolución rectoral No. 128 de fecha 28 de diciembre del 2022 – “Por la Cual se Liquida el Presupuesto de Rentas y Gastos de la Universidad de Cundinamarca Vigencia Fiscal del Primero (01) de enero al treinta y uno (31) de diciembre del año 2022”, adicionalmente se informa por la dirección del Centro Académico Deportivo (CAD) por medio de correo electrónico de fecha 23 de agosto de 2022, que “los recursos de balance de la vigencia anterior ya fueron incorporados a través de la resolución No. 128 de fecha 28 de diciembre del 2022, por valor de $180.000.000.oo y la resolución No. 064 del 17 de junio del 2022 por valor de $ 65. 183. 662, los cuales tienes destinación específica para gastos de funcionamiento y adquisición de bienes y servicios. Estos recursos fueron certificados e incorporados por la dirección de planeación institucional”. 
</t>
  </si>
  <si>
    <t xml:space="preserve">Se evidencia en relación a la disposición de los recursos generados por el Centro Académico Deportivo, incorporados mediante los recursos del balance, lo siguiente:
ACUERDO No. 004 DEL 2024-04-18 POR EL CUAL SE ADICIONA LAS RENTAS Y GASTOS DEL PRESUPUESTO GENERAL Y LOS PRESUPUESTOS DE LOS FONDOS ESPECIALES DE LA UNIVERSIDAD DE CUNDINAMARCA PARA LA VIGENCIA FISCAL, AÑO 2024 por valor de $332.024.165.oo  los cuales tienes destinación específica para gastos de adquisición de bienes y servicios. </t>
  </si>
  <si>
    <t>O7. Implementación del uso de nuevas herramientas tecnológicas para el apoyo en la gestión de Formación y Aprendizaje.
F24. Fortalecimiento en la gestión del conocimiento en la oficina de Educación Virtual y a Distancia con los procesos académicos.
F11. Desarrollo de sistemas de información a la medida para la gestión académica y administrativa.</t>
  </si>
  <si>
    <t>Digitalización de los Campos de Aprendizaje Disciplinares - CADI de programas académicos de pregrado y posgrado y posterior acompañamiento en la implementación de los mismos.</t>
  </si>
  <si>
    <t>DIGITALIZACIÓN
Acompañamiento en 3 etapas (bajo cronograma):
1. Configuración de actividades 
2. Acompañamiento - Recursos educativos digitales
3. Herramientas de recolección de datos
ACOMPAÑAMIENTO
Seguimiento a la activación, matriculación de usuarios y reporte de datos</t>
  </si>
  <si>
    <t>CADI cargados en plataforma
Reporte de datos</t>
  </si>
  <si>
    <t>Riesgo identificado en el IPA de 2022. Pendiente seguimiento durante el IIPA de 2022.</t>
  </si>
  <si>
    <t xml:space="preserve">Se evidencia la actualización y cargue de los CADI y CAI de los diferentes programas resignificados, además de la ejecución del contrato de digitalización de las actividades previas y posteriores a la creación, implementación y despliegue de la digitalización de CADI-CAI, a nivel institucional. </t>
  </si>
  <si>
    <t xml:space="preserve">Se evidencia la actualización y cargue de los CADI y CAI de los diferentes programas resignificados, además de la ejecución del contrato de digitalización de las actividades previas y posteriores a la creación, implementación y despliegue de la digitalización de CADI-CAI, a nivel institucional. 
De igual manera se evidencia la entrega y fase final de ejecución del contrato de digitalización para el CMA DIGITAL. Cabe resaltar que esta funcionalidad y la digitalización completa de la ruta de creación de CAI, CADI y articulación en aulas virtuales y moodle, no esta documentada en los procedimientos del proceso. </t>
  </si>
  <si>
    <t>De acuerdo con la oportunidad 5 se evidencia informe con el listado de los programas de pregado y posgrado que han iniciado con la digitalización de los campos de aprendizaje CADI, dentro de dicho informe se menciona que se digitalizaron un total de 93 campos siendo ingenieria agronómica el campo con mayor digitalización con 24 CADI virtualizados. En cuanto a posgrados se registra un total de 71 CADI virtualizados donde Agronegocios 
Sostenibles, Analítica Aplicada a Negocios, Gerencia para la Transformación Digital, Gestión Pública, Intervención Psicosocial y nutrición y alimentación animal de especies no convencionales son los programas con mayor digitalización cada uno con 7 CADI.</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</si>
  <si>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</si>
  <si>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</si>
  <si>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</si>
  <si>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</si>
  <si>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</si>
  <si>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</si>
  <si>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</si>
  <si>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</si>
  <si>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</si>
  <si>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</si>
  <si>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</si>
  <si>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</si>
  <si>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</si>
  <si>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</si>
  <si>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</si>
  <si>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</si>
  <si>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</si>
  <si>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</si>
  <si>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PÁGINA: 11 de 11</t>
  </si>
  <si>
    <t>FECHA</t>
  </si>
  <si>
    <t>DESCRIPCIÓN DE LA ACTUALIZACIÓN</t>
  </si>
  <si>
    <t>CARGO</t>
  </si>
  <si>
    <t xml:space="preserve">Versión inicial </t>
  </si>
  <si>
    <t>Ángela María Merchán Basabe</t>
  </si>
  <si>
    <t xml:space="preserve">Directora de Autoevaluación y Acreditación </t>
  </si>
  <si>
    <t>Aumento de debilidades de 12 a 22, se mantienen 6 y hay dos que se fusionan ( D3. carga laboral docente desequilibrada, D4. Modelo de contratación de la organización, D5. Estudios de pertinencia social y académica de la oferta de servicios en educación superior, D7, Carencia de estudios para establecer índices de repitencia y duración esperada.)
Se modifican todas la amenazas de proceso. 
Se agregan 5 fortalezas pasando de 8 a 13, se mantienen las siguientes (F4. Cualificación de la formación docente, F5. Proyecto de reforma, modificación o ajuste curricular, F6. plan de capacitación docente), Se eliminan 4 fortalezas. 
Se aumentan 3 oportunidades y se mantienen 2 (O7. Alta demanda de graduados para la oferta de posgrados, O9. Disponibilidad y  cualificación en el uso y disposición de tecnologías).
Se incluyen 3 riesgos de posgrados y se ingresa el riesgo (Perdida de las condiciones y factores de calidad).
Se incluyen criterios de evaluación del riesgo residual.</t>
  </si>
  <si>
    <t>Cecilia Nelly Carvajal Roa</t>
  </si>
  <si>
    <t>Oficina de Desarrollo Académico y Decanaturas</t>
  </si>
  <si>
    <t>Inclusión de control de cambios del documento.</t>
  </si>
  <si>
    <t>Carolina Gómez Fontecha</t>
  </si>
  <si>
    <t>Coordinadora de Calidad</t>
  </si>
  <si>
    <r>
      <t xml:space="preserve">DEBILIDADES
</t>
    </r>
    <r>
      <rPr>
        <sz val="11"/>
        <color theme="1"/>
        <rFont val="Arial"/>
        <family val="2"/>
      </rPr>
      <t xml:space="preserve">En cuanto a debilidades se modificó D1, D2, D5, D6, D7, D8, D9, D15; se eliminó "D6. La oferta de programas no es pertinentes con las necesidades de la región", "D8. No hay permanencia de los profesores debido al modelo de contratación",  "D16. El calendario académico no se cumple.", "D20. Bajo interés para la ubicación laboral de graduados y pasantías." "D21. falta de participación de los docentes por su naturaleza de contratación (hora catedra).", se agrego D10, D17, D18, D20, D21, D22, D23, D24, D25, D27, D28, D29, D30, D31; acorde a las modificaciones cambian el consecutivo y se mantienen D3, D4, D11, D12, D13, D14, D16, D19 y D 26.
</t>
    </r>
    <r>
      <rPr>
        <b/>
        <sz val="11"/>
        <color theme="1"/>
        <rFont val="Arial"/>
        <family val="2"/>
      </rPr>
      <t xml:space="preserve">AMENAZAS
</t>
    </r>
    <r>
      <rPr>
        <sz val="11"/>
        <color theme="1"/>
        <rFont val="Arial"/>
        <family val="2"/>
      </rPr>
      <t xml:space="preserve">En cuanto a amenazas se modificó A3, A6; se eliminó "A5. Actualización constante en normatividad vigente de educación superior."; se agregó A7, A8, A9; acorde a las modificaciones cambian el consecutivo y se mantiene A1, A2, A4 y A5.
</t>
    </r>
    <r>
      <rPr>
        <b/>
        <sz val="11"/>
        <color theme="1"/>
        <rFont val="Arial"/>
        <family val="2"/>
      </rPr>
      <t xml:space="preserve">FORTALEZAS
</t>
    </r>
    <r>
      <rPr>
        <sz val="11"/>
        <color theme="1"/>
        <rFont val="Arial"/>
        <family val="2"/>
      </rPr>
      <t xml:space="preserve">En cuanto a fortalezas se modificó F5, F6, F9; se eliminó "F8 Generación de propuesta de creación del centro de gestión del conocimiento y del aprendizaje."; se agregó F8, F14, F15, F16, F17, F18, F19, F20, F21, F22; y se mantiene F1, F2, F3, F4, F7, F10, F11, F12 y F13.
</t>
    </r>
    <r>
      <rPr>
        <b/>
        <sz val="11"/>
        <color theme="1"/>
        <rFont val="Arial"/>
        <family val="2"/>
      </rPr>
      <t xml:space="preserve">OPORTUNIDADES
</t>
    </r>
    <r>
      <rPr>
        <sz val="11"/>
        <color theme="1"/>
        <rFont val="Arial"/>
        <family val="2"/>
      </rPr>
      <t xml:space="preserve">En cuanto a oportunidades se agregó O10, O11, O12 y se mantiene O1, O2, O3, O4, O5, O6, O7, O8 y O9.
</t>
    </r>
    <r>
      <rPr>
        <b/>
        <sz val="11"/>
        <color theme="1"/>
        <rFont val="Arial"/>
        <family val="2"/>
      </rPr>
      <t xml:space="preserve">RIESGOS
</t>
    </r>
    <r>
      <rPr>
        <sz val="11"/>
        <color theme="1"/>
        <rFont val="Arial"/>
        <family val="2"/>
      </rPr>
      <t>Se implementa la nueva metodología según la guía del DAFP, por cada causa en los riesgos se define un control; cambio la correlación de factores DOFA con los riesgos R1, R2, R3 y R4.
Se modificó "R2. Incierto presupuesto y viabilidad financiera de las cohortes (Postgrados)" a "R2. Ingresos por matriculas variables lo que ocasiona el incumplimiento de la meta prospectada (Postgrados)" y "R3. Alto índice de quejas y reclamos que deben ser resueltas sin el soporte normativo que la sustente. (postgrados)" a "R3. Alto índice de quejas y reclamos que deben ser resueltas. (Postgrados).</t>
    </r>
  </si>
  <si>
    <t>Pablo Emilio Flórez Vargas</t>
  </si>
  <si>
    <t>Vicerrector Académico</t>
  </si>
  <si>
    <t>Se anexan los riesgos de Seguridad de la Información y Riesgos de Corrupción.</t>
  </si>
  <si>
    <t>Jaime Elder Acosta Ramírez</t>
  </si>
  <si>
    <t>Coordinador de Calidad</t>
  </si>
  <si>
    <r>
      <t xml:space="preserve">DEBILIDADES
</t>
    </r>
    <r>
      <rPr>
        <sz val="11"/>
        <color theme="1"/>
        <rFont val="Arial"/>
        <family val="2"/>
      </rPr>
      <t xml:space="preserve">Se agrega la debilidad "D32. Incumplimiento de la meta proyectada por ingresos variables producto de las matriculas académicas en postgrados" y "D33. Incumplimiento en el calendario institucional de la dirección de postgrados"
Se redefine la debilidad "D22. La contratación de docentes es inadecuada para la eficacia en los procesos misionales" a "D22. El proceso de la contratación es ineficiente para la eficacia en los procesos misionales"
</t>
    </r>
    <r>
      <rPr>
        <b/>
        <sz val="11"/>
        <color theme="1"/>
        <rFont val="Arial"/>
        <family val="2"/>
      </rPr>
      <t xml:space="preserve">RIESGOS
</t>
    </r>
    <r>
      <rPr>
        <sz val="11"/>
        <color theme="1"/>
        <rFont val="Arial"/>
        <family val="2"/>
      </rPr>
      <t>Se suprime el riesgo N° 2 "Ingresos por matriculas variables lo que ocasiona el incumplimiento en la meta prospectada (posgrados)" y se define como la debilidad N°32
Se suprime la causa "D14. los reglamentos estudiantiles no han sido reformulados (Vigencia de más de 10 años) " y se establecen nuevo control para la causa "D22. El proceso de la contratación es ineficiente para la eficacia en los procesos misionales" en el riesgo N°3
Se agregan causas al riesgo N° 1 "D33. Incumplimiento en el calendario institucional de la dirección de postgrados" y riesgo N°4  "D32. Incumplimiento de la meta proyectada por ingresos variables producto de las matriculas académicas en postgrados" y se definen los controles para los mismos</t>
    </r>
  </si>
  <si>
    <t xml:space="preserve">DEBILIDADES
Se elimina:
D3. Carga laboral docente y administrativa desequilibrada
D5. Estudios de factibilidad que respalden la oferta académica de los programas
D8. Baja producción del material educativo resultado del desempeño docente
D9. Personal docente con incipiente formación en pedagogía
D10. Falta cultura de trabajo independiente por parte de los estudiantes
D27. Falta de un consejo para postgrados y comités curriculares de programas conforme a los lineamientos del acuerdo 004 de 2019
D30. Incumplimiento de la meta proyectada por ingresos variables producto de las matriculas académicas en postgrados
Se modifica:
“D3. Modelo de contratación de la organización para ejecutar los proyectos institucionales” a “D3. Falta de planeación para determinar las necesidades que permitan ejecutar los proyectos institucionales”
“D6. Falta articulación entre Directores/Coordinadores de programa de pregrado, postgrado y facultad en procesos académicos” a “D6. Falta de articulación entre los programas de pregrado y postgrado en procesos académicos”
“D14. Impacto económico negativo a la dirección de posgrados por causa de los descuentos a graduados y por ingresos variables de las matriculas” a “D14. Ingresos económicos variables a causa de los descuentos aplicados en las matrículas de los programas posgraduales”
"D15. Perdida de documentación e información física y digital” a “D15. Fortalecimiento de la protección, disponibilidad, custodia e integridad de la información física y digital en los programas académicos"
“D16. Creación de cuentas en redes sociales sin control de imagen institucional” a “D16. Falta de controles frente al cumplimiento de los lineamientos de imagen institucional en los programas académicos”
“D19. Contratación de docentes sobre el tiempo lo cual no permite realizar una planeación académica para el cumplimiento de los objetivos institucionales (Cronograma institucional) (Postgrados)” a “D19. Falta de planeación para la contratación de docentes, lo cual no permite realizar una planeación académica para el cumplimiento de los objetivos institucionales (Cronograma institucional) (Postgrados)”
D25. Actualización constante en normatividad vigente de educación superior; se convierte en A14.
Se agrega:
D26. Entrega de información incompleta para la creación de cursos virtuales
D27. Falta de estrategias para el almacenamiento de los contenidos desarrollados en los cursos y aulas virtuales
D28. Retrasos en la entrega de los cursos o aulas virtuales a los programas académicos
D29. Equipos inadecuados para la operación de las diferentes dependencias del proceso de Formación y Aprendizaje
D30. Falta de espacio físico entendiendo la atención a las partes interesadas que brinda el proceso
D31. No se cuenta con una definición de directrices sobre los procesos de contratación con entidades extranjeras
D32. Falta de socialización sobre las estrategias de inclusión en la producción de contenido y la atención que se brinda a las partes interesadas del proceso de Formación y Aprendizaje
D33. Sistematización oportuna de la información en las horas aprobadas del componente CTI para los docentes
D34. Deficiencias en los procesos de evaluación a docentes a causa de los tiempos de vinculación en la plataforma por el tipo de contratación (Postgrados)
D35. Insuficiencia de parámetros para la articulación de información de estudiantes y docentes en los sistemas de información de la institución.
D36. Falta de un proceso de retroalimentación en relación a las aulas y cursos virtuales de la institución
D37. Insuficiencia en la implementación de estrategias de mercadeo como campañas de promoción y divulgación
D38. Falta de articulación de los procedimientos, instructivos y formatos con la normatividad interna vigente
D39. No utilización de los recursos virtuales designados a los docentes
FORTALEZAS
Se suprimió:
F2. Estructura documental del proceso
F18.  Planificación de las actividades del proceso
Se modificó:
"F3.Cualificación de la formación docente mediante la EFAD y capacitaciones a fines de los programas académicos" a "F3. Capacitaciones en áreas disciplinares específicas de la Escuela de Formación y Aprendizaje Docente S21 - EFADS21"
Se agregó:
F21. Oferta de cursos virtuales a nivel internacional
F22. Creación de contenido con enfoque inclusivo (Videos, audios, subtítulos, lectura)
F23. Equipo interdisciplinar (Oficina de Educación Virtual y a Distancia)
F24. Fortalecimiento en la gestión del conocimiento en la oficina de Educación Virtual y a Distancia con los procesos académicos
F25. Mantenimiento preventivo a los equipos de la oficina de educación virtual y a distancia
F26. Capacitación dirigida a los docentes en relación a la Educación Superior Inclusiva
F27. Asignación de espacios académicos acorde a las limitaciones físicas que presente la comunidad universitaria.
F28. Unificación de criterios para la operación mediante el comité de postgrados y el consejo de facultad
F29. Implementación de la política de educación superior inclusiva
AMENAZAS
Se agrega:
A10. Actualización de contenidos en los cursos vigentes
A11. Posible incumplimiento de las directrices internas y externas frente a derechos de autor
A12. Intermitencias en la conectividad de internet para el desarrollo de las actividades
A14. Cumplimiento de la normatividad nacional, departamental y local por declaración de calamidad pública
Se modificó:
“A4 Condiciones de contratación en el medio” a “A4 Condiciones de contratación en el medio teniendo en cuenta la naturaleza y el programa”
“A9. Catástrofes naturales” a “Calamidad pública”
OPORTUNIDADES
Se suprimió:
O2 Localización de la sede Chía para ofertar programas académicos por la infraestructura y la cercanía a Bogotá
Se agrega:
O12. Apropiación de la licencia suite adobe
O13. Examen clasificatorio de inglés para docentes y estudiantes (Marco Común Europeo)
O14. Designación de un representante de postgrados en el comité de investigación y en el consejo académico
O15.Implementación de estrategias que motiven a los estudiantes en el proceso de aprendizaje de la segunda lengua en los programas de pregrado y postgrados
O16. Implementar un examen de suficiencia con el fin dar cumplimiento a los requisitos de grado
O17. Contar con una oficina de mercadeo para los programas académicos posgraduales en oferta 
O18. Implementación de la herramienta tu experiencia de aprendizaje on line en los procesos académicos sincrónicos y asincrónicos.
RIESGOS Y OPORTUNIDADES
Se agregó el riesgo N° 5 con sus respectivas causas y controles
Se agregó la oportunidad N°4 con su respectiva causa y control
Se agregó en el  riesgo N° 1 la causa A15 y D40 con sus respectivos controles
Se suprimió en el riesgo N° 4 el control “Ejecución de talleres y eventos académicos” de D26 dado que formaba parte de las actividades del proceso
</t>
  </si>
  <si>
    <t>María Eulalia Buenahora Ochoa</t>
  </si>
  <si>
    <t>Vicerrectora Académica</t>
  </si>
  <si>
    <r>
      <rPr>
        <b/>
        <sz val="11"/>
        <color theme="1"/>
        <rFont val="Arial"/>
        <family val="2"/>
      </rPr>
      <t>DOFA - FORTALEZAS</t>
    </r>
    <r>
      <rPr>
        <sz val="11"/>
        <color theme="1"/>
        <rFont val="Arial"/>
        <family val="2"/>
      </rPr>
      <t xml:space="preserve">
Se modificó:
"F8. Ruta de fortalecimiento de SABER PRO" a "F8. Ruta de fortalecimiento pruebas de estado SABER"
</t>
    </r>
    <r>
      <rPr>
        <b/>
        <sz val="11"/>
        <color theme="1"/>
        <rFont val="Arial"/>
        <family val="2"/>
      </rPr>
      <t>MATRIZ DE OPORTUNIDADES</t>
    </r>
    <r>
      <rPr>
        <sz val="11"/>
        <color theme="1"/>
        <rFont val="Arial"/>
        <family val="2"/>
      </rPr>
      <t xml:space="preserve">
Se modificó:
O4. "Implementación de un simulador con competencias genéricas (Ingles, racionamiento cuantitativo, competencia ciudadanas) de los programas" a "Alineación de los planes de estudio vigentes con los marcos de referencia para competencias genéricas y específicas evaluadas por la prueba de estado SABER"</t>
    </r>
  </si>
  <si>
    <r>
      <rPr>
        <b/>
        <sz val="11"/>
        <color theme="1"/>
        <rFont val="Arial"/>
        <family val="2"/>
      </rPr>
      <t>RIESGOS</t>
    </r>
    <r>
      <rPr>
        <sz val="11"/>
        <color theme="1"/>
        <rFont val="Arial"/>
        <family val="2"/>
      </rPr>
      <t xml:space="preserve">
Se realizó la modificación de los controles "Asignación de un profesional en corrección de estilo" correspondiente a la causa A11 y "Diseño de un cronograma de tiempos y actividades" correspondiente a la causa D28 del riesgo N° 5.
Se suprimió el control "Aclarar los procesos y procedimientos para la vinculación docente" de la causa D25 correspondiente al riesgo N° 1 y D17 correspondiente al riesgo N° 3.
Se disminuyo el nivel de probabilidad del riesgo N° 3.</t>
    </r>
  </si>
  <si>
    <r>
      <rPr>
        <b/>
        <sz val="11"/>
        <color theme="1"/>
        <rFont val="Arial"/>
        <family val="2"/>
      </rPr>
      <t>DOFA - AMENAZAS</t>
    </r>
    <r>
      <rPr>
        <sz val="11"/>
        <color theme="1"/>
        <rFont val="Arial"/>
        <family val="2"/>
      </rPr>
      <t xml:space="preserve">
Se agregó:
"A15. Celebración indebida de contratos sin el cumplimiento de los requisitos legales establecidos en el manual de contratación
A16. Situaciones de fuerza mayor o caso fortuito que impidan la normal ejecución del contrato
A17. Incumplimiento de las obligaciones contractuales (etapa contractual y postcontractual)
Se creo el riesgo N° 6 “Incumplimiento en las etapas de contratación precontractual, contractual y postcontractual de Formación y Aprendizaje”
</t>
    </r>
    <r>
      <rPr>
        <b/>
        <sz val="11"/>
        <color theme="1"/>
        <rFont val="Arial"/>
        <family val="2"/>
      </rPr>
      <t>RIESGOS</t>
    </r>
    <r>
      <rPr>
        <sz val="11"/>
        <color theme="1"/>
        <rFont val="Arial"/>
        <family val="2"/>
      </rPr>
      <t xml:space="preserve">
Se suprimió el control "Reajustar las preguntas de evaluación docente para los programas de postgrados" de la causa D34 riesgo N° 1.
Se suprimió el control "Proyección de la contratación de docentes de planta" de la causa D5 riesgo N° 1.
Se suprimió el control "Modificación del acuerdo N° 00009 de 2010 para los programas académicos de la Universidad de Cundinamarca" de la causa D20 riesgo N° 4.
Se suprimió la causa “D4. Carencia de estrategias para abordar los índices de repitencia y graduación oportuna”  con el control “Articular bases de datos con el proceso Admisiones y Registro con el objetivo de establecer los índices de graduación y repitencia” del riesgo N° 1.
Se re ajusto el control “Estrategias publicitarias en acompañamiento de la oficina Asesora de Comunicaciones” de la causa D23 riesgo N° 4.
Se creo el riesgo N° 6.</t>
    </r>
  </si>
  <si>
    <t xml:space="preserve">CONTEXTO DOFA 
DEBILIDADES
Se suprimieron las siguientes debilidades previa justificación del proceso:
D3. Falta de planeación para determinar las necesidades que permitan ejecutar los proyectos institucionales
D9. Los reglamentos estudiantiles no han sido reformulados. (vigencia de más de 10 años)
D11. Falta de actualización de normas con respecto a cambios en la estructura académica de posgrados
D12. Falta de seguimiento a los graduados
D13. Falta de gestión en la ubicación de pasantías
D16. Falta de controles frente al cumplimiento de los lineamientos de imagen institucional en los programas académicos
D17. El proceso de la contratación es ineficiente para la eficacia en los procesos misionales
D18. Incumplimiento del acuerdo N° 004 de 2019 (Postgrados)
D19. Falta de planeación para la contratación de docentes, lo cual no permite realizar una planeación académica para el cumplimiento de los objetivos institucionales (Cronograma institucional) (Postgrados)
D24. Insuficiencia en muebles y equipos para el desarrollo de las actividades académicas (Postgrados)
D25. Incumplimiento en el calendario institucional de la dirección de postgrados
D30. Falta de espacio físico entendiendo la atención a las partes interesadas que brinda el proceso
Se realiza el ajuste a la numeración de los factores.
Se agregaron las siguientes debilidades:
D29. No utilización de los recursos virtuales producidos para las facultades
D30. Falta de recursos para la inversión en el mejoramiento de la infraestructura
D31. Talento humano insuficiente que cubra las necesidades de funcionamiento
D32. Ausencia de un director con un perfil gerencial que asuma las funciones administrativas y venta de servicios del CAD con dedicación exclusiva
D33. Vulnerabilidad del CAD frente al tema de seguridad
D34. La meta financiera no corresponde con la posibilidad real de venta de servicios
D35. No hay directrices administrativas y financieras definidas para el CAD
D36. Carencia de un diagnostico real de las instalaciones de acueducto, alcantarillado y energía
D37. No contar con la disponibilidad permanente de los escenarios para la venta de servicios
D38. Daños materiales en los escenarios
D39. No contar con un representante de postgrados en los diferentes comités y cuerpo colegiados
Se modificaron las siguientes debilidades:
“D3. Carencia de estrategias para abordar los índices de repitencia y graduación oportuna” a “D3. Reducir índices de repitencia y de graduación tardía”
“D4. No se cumple con el número requerido de profesores de planta” a “D4. El número de profesores de planta incide en los procesos de registro calificado y acreditación de alta calidad”
“D9. Ingresos económicos variables a causa de los descuentos aplicados en las matrículas de los programas postgraduales” a “D9. Bajos ingresos por concepto de matrículas en los programas de especialización y maestrías (Descuentos aplicados, decrecimiento en el número de estudiantes y número mínimo de estudiantes para cumplir el punto de equilibrio)”
“D10. Fortalecimiento de la protección, disponibilidad, custodia e integridad de la información física y digital en los programas académicos” a “D10. Baja protección, disponibilidad, custodia e integridad de la información física y digital en las áreas que conforman el proceso de Formación y Aprendizaje”
“D12. Falta de convenios que generen mayor vinculación a postgrados” a “D13. Falta de una política institucional para ofrecer descuentos en convenios suscritos (postgrados)”
“D13. No se cuenta con fraccionamiento de matrícula para postgrados” a “D14. No se cuenta con un portafolio de opciones de pago y de financiamiento para los programas de postgrados”
“D25. Falta de un proceso de retroalimentación en relación a las aulas y cursos virtuales de la institución “a “D25. Falta de un proceso de retroalimentación a nivel técnico en relación con la plataforma en gestión de aprendizaje”
AMENAZAS
Se suprimen las siguientes amenazas:
A5. Los planes de desarrollo del departamento no contemplan apoyo (Financiero) a la Universidad de Cundinamarca
A9. Catástrofes naturales
Se realiza el ajuste a la numeración de los factores.
Se agregaron las siguientes amenazas:
A16. No logro de la meta financiera propuesta
A17. Entidades de carácter público y privado que presten servicios similares a los que brinda el CAD
A18. Falta de estrategias de manejo ambiental dentro del centro académico y deportivo
A19. Condiciones climáticas desfavorables para la venta de servicios y desarrollo académico
A20. Alteración del orden público a nivel estudiantil
Se modificaron las siguientes amenazas:
“A5. Los perfiles de ingreso de los aspirantes no cumplen los requerimientos de educación superior (Pregrado)” a “A5. No se garantizan las competencias alcanzadas en la educación media como línea base para el ingreso de los estudiantes a la educación superior”
“A11. Actualización constante en la normatividad vigente” a “A11. Actualización en la normatividad vigente”
FORTALEZAS
Se suprimieron las siguientes fortalezas:
F5. Escuela de Formación y Aprendizaje Docente
F6. Estímulos a los docentes por creación de programas de extensión
F18. (Postgrados) Ingresos por matriculas de especialización y maestrías
F26. Capacitación dirigida a los docentes en relación a la Educación Superior Inclusiva
F28. Unificación de criterios para la operación mediante el comité de postgrados y el consejo de facultad
Se realiza el ajuste a la numeración de los factores.
Se agregaron las siguientes fortalezas:
F26. Espacio e infraestructura del centro académico deportivo
F27. Ubicación geográfica del centro académico deportivo
F28. Articulación académica del CAD con la universidad
F29. Reconocimiento y respaldo institucional como Centro Académico Deportivo y campo de aprendizaje
F30. Sentido de pertenencia y responsabilidad por parte de los funcionarios para la correcta operación del CAD
F31. Contar con espacios de alojamiento y cafetería como valor agregado para el CAD
F32. Generación de nuevos servicios
Se modificaron las siguientes fortalezas:
“F1. Planes y proyectos encaminados al cumplimiento del plan estratégico” a “F1. Planes y proyectos encaminados al cumplimiento del plan de acción”
“F3. Capacitaciones en áreas disciplinares específicas de la Escuela de Formación y Aprendizaje Docente S21 - EFADS21” a “F3. Formación de los profesores en los circuitos ofrecidos por la Escuela de Formación y Aprendizaje Docente S21 - EFAD21”
“F4. Proyecto de resignificación curricular” a “F4. Estrategia de resignificación curricular permanente”
“F5. Incentivos para docentes y estudiantes investigadores” a “F5. Estímulo y reconocimiento a los estudiantes y profesores que participan en proyectos CTI e ISU”
“F8. Acreditación del programa de Licenciatura en Ciencias Sociales” a “F8. Consolidación de los procesos de autoevaluación para el logro de las condiciones de alta calidad”
“F10. Salidas académicas que complementan la formación de estudiantes” a “F10. Salidas académicas como actividades de aprendizaje translocal”
“F12. Plataforma institucional para la gestión académica y administrativa” a “F12. Desarrollo de sistemas de información a la medida para la gestión académica y administrativa”
OPORTUNIDADES
Se suprimió la siguiente oportunidad:
O14. Designación de un representante de postgrados en el comité de investigación y en el consejo académico
Se realiza el ajuste a la numeración de los factores.
Se agregaron las siguientes oportunidades:
O18. Proyección del CAD y del club deportivo como centro de desarrollo deportivo a nivel nacional
O19. Creación de nuevas disciplinas de entrenamiento al interior del club deportivo
O20. Incremento de la venta de servicios
O21. Mejoramiento de la infraestructura
O22. Posibilidad de generar alianzas con otras instituciones
O23. Lograr la autorización para la realización de eventos de tipo social
Se modificaron las siguientes oportunidades:
“O3. Existencia de políticas de acreditación de los programas académicos” a “O3. Normatividad establecida para la acreditación de programas académicos e institucional”
</t>
  </si>
  <si>
    <t>María Eulalia Buenahora Ochoa
Cecilia Nelly Carvajal Roa</t>
  </si>
  <si>
    <t>Vicerrectora Académica
Jefe de la Oficina de Desarrollo Académico</t>
  </si>
  <si>
    <t>“O13. Examen clasificatorio de Inglés para docentes y estudiantes (Marco Común Europeo)” a “O13. Examen clasificatorio de Inglés para profesores (Placement test UCundinamarca Professors) y estudiantes (Placement test) (Marco Común Europeo)”
"O15. Implementar un examen de suficiencia con el fin dar cumplimiento a los requisitos de grado” a “O15. Implementar un proceso a través de plataforma para poder presentar el examen de suficiencia de inglés (Postgrados)"
"O16. Contar con una oficina de mercadeo para los programas académicos postgraduales en oferta” a “O16. Contar con recursos para el fortalecimiento del marketing digital en programas de postgrado"
“O17. Implementación de la herramienta tu experiencia de aprendizaje on line en los procesos académicos sincrónicos y asincrónicos.” a “O17. Implementación de la estrategia aseguramiento del aprendizaje (Acuerdo consejo académico 07 de 2020)”
RIESGOS
Se eliminó la causa D17 del riesgo N° 1 con el control “Planificación en la contratación de los docentes” toda vez que se identificó una mejora constante en los procesos de contratación; adicionalmente, es una actividad que se debe asegurar desde el proceso de Formación y Aprendizaje en alineación con los programas académicos de pregrado y postgrados.
Se suprime el riesgo N° 3 “Alto índice de quejas y reclamos que deben ser resueltas” dada su obsolescencia, es de aclarar que este riesgo se encontraba vinculado solamente con la causa D17, la cual también se suprime por las causas previamente relacionadas.</t>
  </si>
  <si>
    <t>CONTEXTO DOFA
DEBILIDADES
Se suprimió:
D37. No contar con la disponibilidad permanente de los escenarios para la venta de servicios
Se modificó:
“D12. Procesos investigativos desarticulados con las líneas de investigación institucional (Postgrados)” a “D12. Falta de articulación de la dirección de investigación con los programas de postgrado en pro del fortalecimiento de la investigación (Postgrados)”
“D16 Falta de una política institucional para ofrecer descuentos en convenios suscritos (postgrados)” a “D16. Falta de una política institucional para ofrecer descuentos en matrículas de los programas de postgrados y propuestas de educación continuada mediante convenios”
“D17. No se cuenta con un portafolio de opciones de pago y de financiamiento para los programas de postgrados” a “D17. Los canales de pago virtuales para los programas de postgrado son limitados y carecen de agilidad en el proceso para el estudiante”
“D18. No hay publicidad sobre los programas de postgrados” a “D18. Desconocimiento de comunidad en general y la comunidad universitaria de los programas posgraduales.”
Se agregó:
D20. Las asignaciones salariales no son competitivas ni atractivas en el mercado laboral especializado (Posgrados)
D32. Falta de apropiación del Modelo Educativo Digital Transmoderno - MEDIT por parte de los profesores y del equipo de trabajo de la Oficina de Educación Virtual y a Distancia
Se reorganiza la numeración de los factores.
AMENAZAS
Se suprime:
A3. La ubicación geográfica de algunas sedes no facilita la consecución de docentes requeridos para los núcleos temáticos (disciplinariedad - condiciones de formación posgradual)
A13. Celebración indebida de contratos sin el cumplimiento de los requisitos legales establecidos en el manual de contratación
A15. Incumplimiento de las obligaciones contractuales (etapa contractual y postcontractual)
A20. Alteración del orden público a nivel estudiantil
Se modificó:
“A8. Situaciones de fuerza mayor o caso fortuito que impidan la normal ejecución del contrato” a “A8. Situaciones de fuerza mayor o caso fortuito que impidan la ejecución presupuestal del proceso”
Se reorganiza la numeración de los factores.
FORTALEZAS
Se suprime:
F21. Oferta de cursos virtuales a nivel internacional
F29. Reconocimiento y respaldo institucional como Centro Académico Deportivo y campo de aprendizaje
Se reorganiza la numeración de los factores.
OPORTUNIDADES
Se identifica:
O17. Implementación y puesta en marcha del instituto de postgrados
O24. Reconocimiento y respaldo institucional como Centro Académico Deportivo y campo de aprendizaje
Se modificó:
“O16. Alta demanda de graduados para la oferta de posgrados” a “O16. Alto volumen de graduados en programas de pregrado de la institución”
Se suprimió:
O17. Contar con recursos para el fortalecimiento del marketing digital en programas de postgrado
Se reorganiza la numeración de los factores.
MATRIZ DE OPORTUNIDADES
Se identifica:
O5. Lograr la disposición de los recursos generados por el Centro Académico Deportivo incorporados mediante los recursos del balance.
MATRIZ DE RIESGOS
Se agregan los factores “Situaciones de fuerza mayor o caso fortuito que impidan la ejecución presupuestal del proceso” y “Baja protección, disponibilidad, custodia e integridad de la información física y digital en las áreas que conforman el proceso de Formación y Aprendizaje” en el riesgo No. 1.
Se suprime el factor “Baja protección, disponibilidad, custodia e integridad de la información física y digital en las áreas que conforman el proceso de Formación y Aprendizaje” del riesgo No. 5.
Se suprime el riesgo N° 6 “Incumplimiento en las etapas de contratación precontractual, contractual y pos contractual de Formación y Aprendizaje” toda vez que el mismo no es inherente al proceso.
Se realiza la actualización de la numeración en los factores DOFA, se realiza seguimiento y actualización a la matriz de riesgos y oportunidades con las diferentes áreas que componen el proceso de Formación y Aprendizaje.
Se realiza la actualización de conformidad con los lineamientos de la guía para la administración del riesgo y el diseño de controles en entidades públicas - Versión 5 - Diciembre de 2020.</t>
  </si>
  <si>
    <t>CONTEXTO DOFA
DEBILIDADES
Se suprimió:
D12. Falta de articulación de la dirección de investigación con los programas de posgrado en pro del fortalecimiento de la investigación (Posgrados)
D25. No se cuenta con una definición de directrices sobre los procesos de contratación con entidades extranjeras.
D27. Falta de un proceso de retroalimentación en relación con cursos virtuales de la institución.
Se modificó:
"D14. No contar con un representante de postgrados en los diferentes comités y cuerpos colegiados" a  "D13. El director del Instituto de Posgrados no puede ser elegido en Consejo Académico ni Consejo Superior ".
D15. "La opción de grado de semestre avanzado en posgrados sin continuidad ni culminación del programa" a " La opción de grado de titulo de especialización o semestre avanzado en postgrados sin continuidad ni culminación del programa".
"D21. Entrega de información incompleta para la creación de cursos virtuales" a "D22. "Entrega de información incompleta y fuera de los tiempos establecidos para la creación de cursos virtuales"
"D23. Retrasos en la entrega de los cursos o aulas virtuales a los programas académicos a "D25. Retrasos en la entrega de los cursos, aulas virtuales, CAI o CADIS a los programas académicos"
"D27. Falta de un proceso de retroalimentación en relación con cursos virtuales de la institución" a "D28. Falta de un proceso de retroalimentación a nivel tecnico en relación con la plataforma en gestión de aprendizaje".
Se identificó:
D12. Insuficiente seguimiento para el aseguramiento de los resultados de aprendizaje
D21. Condiciones de contratación en el medio teniendo en cuenta la naturaleza del programa
D22. Jornadas de capacitación institucional extensas y sin replicas lo cual dificulta la participación de los docentes.
D33. Reprocesos por la rotación de personal en perfiles específicos (Oficina de Educación Virtual y a Distancia).
AMENAZAS
Se modificó:
A3. "Condiciones de contratación en el medio teniendo en cuenta la naturaleza del programa" a "Afectaciones por las disposiciones del gobierno nacional que pueden afectar la operación (Ejemplo: procesos electorales, orden publico, alertas de entes de control etc.)"
A7. "Cumplimiento de la normatividad nacional, departamental y local por declaración de calamidad pública" a "Cumplimiento de la normatividad nacional, departamental, local e interna por declaración de calamidad pública".
FORTALEZAS
Se identificó:
F21. Implementación y puesta en marcha del instituto de postgrados.
F26. Apropiación de la licencia suite adobe.
OPORTUNIDADES
Se suprimió:
O11. Apropiación de la licencia suite adobe.
O17. Implementación y puesta en marcha del instituto de postgrados.
Se identificó:
O11. Fortalecimiento de la implementación del modelo educativo digital transmoderno (Oficina de Educación Virtual y a Distancia)
O17. Vinculación y participación en redes, asociaciones y/o convenios nacionales e internaciones (Posgrados)
MATRIZ DE RIESGOS
Se modificó:
D27. " Falta de un proceso de retroalimentación en relación con cursos virtuales de la institución" a D28. "Falta de un proceso de retroalimentación a nivel técnico en relación con la plataforma en gestión de aprendizaje", del riesgo N°5 " Posibilidad de demandas o PQRS a causa del mal uso de los cursos o aulas virtuales implementados por la Oficina de Educación Virtual y a Distancia para procesos académicos y administrativos por parte de los tutores".
MATRIZ DE OPORTUNIDADES
Se suprimió:
La relación de la oportunidad O17. "Implementación y puesta en marcha del instituto de postgrados", de la consecuencia N° 2 "Creación y puesta en marcha del instituto de posgrados. (Posgrados)".
Se identificó:
La conseciencia N°6. "Digitalización de los Campos de Aprendizaje Disciplinares - CADI de programas académicos de pregrado y posgrado y posterior acompañamiento en la implementación de los mismos".
La relación de la oportunidad O11. Fortalecimiento de la implementación del modelo educativo digital transmoderno (Oficina de Educación Virtual y a Distancia) de la consecuencia N° 6 "Digitalización de los Campos de Aprendizaje Disciplinares - CADI de programas académicos de pregrado y posgrado y posterior acompañamiento en la implementación de los mismos".</t>
  </si>
  <si>
    <t>Victor Hugo Londoño Aguirre</t>
  </si>
  <si>
    <t>Se realiza revisión por parte de la tercera línea de defensa mediante control interno.</t>
  </si>
  <si>
    <r>
      <rPr>
        <b/>
        <sz val="11"/>
        <color theme="1"/>
        <rFont val="Arial"/>
        <family val="2"/>
      </rPr>
      <t>Se modifica la redacción de la siguientes debilidades:</t>
    </r>
    <r>
      <rPr>
        <sz val="11"/>
        <color theme="1"/>
        <rFont val="Arial"/>
        <family val="2"/>
      </rPr>
      <t xml:space="preserve">
D3. Altos índices de repitencia que afectan la tasa de graduación efectiva.
D4. El bajo número de profesores de planta incide en los procesos de registro calificado y acreditación de alta calidad.
D7. Currículos, planes de estudio y rutas de aprendizaje que requieren actualización.
D19. La configuración en los tiempos del sistema de evaluación docente no son acordes a los tiempos de vinculación laboral de los profesores de posgrados.
D32. Debilidad en la socialización del Modelo Educativo Digital Transmoderno - MEDIT por parte de los profesores y del equipo de trabajo de la Oficina de Educación Virtual y a Distancia.
</t>
    </r>
    <r>
      <rPr>
        <b/>
        <sz val="11"/>
        <color theme="1"/>
        <rFont val="Arial"/>
        <family val="2"/>
      </rPr>
      <t xml:space="preserve">Se eliminan las siguientes Debilidades:
</t>
    </r>
    <r>
      <rPr>
        <sz val="11"/>
        <color theme="1"/>
        <rFont val="Arial"/>
        <family val="2"/>
      </rPr>
      <t xml:space="preserve">D1. Insuficiente recurso financiero para la vinculación de talento humano para la gestión de los procesos.
D8. Baja protección, disponibilidad, custodia e integridad de la información física y digital en las áreas que conforman el proceso de Formación y Aprendizaje.
D9. Insuficiencia de parámetros para la articulación de información de estudiantes y docentes en los sistemas de información de la institución.
D10. Falta de articulación de los procedimientos, instructivos y formatos con la normatividad interna vigente.
D11. Sistematización inoportuna de la información en las horas aprobadas del componente CTI para los docentes.
D12. Insuficiente seguimiento para el aseguramiento de los resultados de aprendizaje.
D13. Bajos ingresos por  concepto de matriculas en los programas de especialización y maestrías (Descuentos aplicados, decrecimiento en el número de estudiantes y número mínimo de estudiantes para cumplir el punto de equilibrio).
D14. El director del Instituto de Posgrados no puede ser elegido en Consejo Académico ni Consejo Superior.
D15. La opción de grado de titulo de especialización o semestre avanzado en postgrados sin continuidad ni culminación del programa.
D16. Falta de una política institucional para ofrecer descuentos en matriculas de los programas de posgrados y propuestas de educación continuada mediante convenios.
D17. Los canales de pago virtuales para los programas de posgrado son limitados y carecen de agilidad en el proceso para el estudiante.
D18. Desconocimiento de la comunidad en general y la comunidad universitaria de los programas posgraduales.
D21.Condiciones de contratación en el medio teniendo en cuenta la naturaleza del programa.
D22.Jornadas de capacitación institucional extensas y sin replicas lo cual dificulta la participación de los docentes.
D23. Entrega de información incompleta y fuera de los tiempos establecidos para la creación de cursos virtuales.
D24. Falta de estrategias para el almacenamiento de los contenidos desarrollados en los cursos y aulas virtuales.
D25. Retrasos en la entrega de los cursos, aulas virtuales, CAI o CADIS a los programas académicos.
D26. Equipos inadecuados para la operación de las diferentes dependencias del proceso de Formación y Aprendizaje.
D27. Falta de socialización sobre las estrategias de inclusión en la producción de contenido y la atención que se brinda a las partes interesadas del proceso de Formación y Aprendizaje.
D29. No utilización de los recursos virtuales designados a los profesores.
D30. No utilización de los recursos virtuales producidos para las facultades.
D31. Insuficiencia en la implementación de estrategias de mercadeo como campañas de promoción y divulgación.
D32. Debilidad en la socialización del Modelo Educativo Digital Transmoderno - MEDIT por parte de los profesores y del equipo de trabajo de la Oficina de Educación Virtual y a Distancia
D33. Reprocesos por la rotación de personal en perfiles específicos (Oficina de Educación Virtual y a Distancia).
D36. Ausencia de un director con un perfil gerencial que asuma las funciones administrativas y venta de servicios del CAD con dedicación exclusiva.
D38. La meta financiera no corresponde con la posibilidad real de venta de servicios.
D39. No hay directrices administrativas y financieras definidas para el CAD
</t>
    </r>
    <r>
      <rPr>
        <b/>
        <sz val="11"/>
        <color theme="1"/>
        <rFont val="Arial"/>
        <family val="2"/>
      </rPr>
      <t>Se unifican las siguientes Debilidades:</t>
    </r>
    <r>
      <rPr>
        <sz val="11"/>
        <color theme="1"/>
        <rFont val="Arial"/>
        <family val="2"/>
      </rPr>
      <t xml:space="preserve">
D35. Talento humano insuficiente que cubra las necesidades de funcionamiento con D34. Falta de recursos para la inversión en el mejoramiento de la infraestructura y la asignación de personal que cubra las necesidades de funcionamiento.
</t>
    </r>
    <r>
      <rPr>
        <b/>
        <sz val="11"/>
        <color theme="1"/>
        <rFont val="Arial"/>
        <family val="2"/>
      </rPr>
      <t>Se eliminan las siguientes Amenazas:</t>
    </r>
    <r>
      <rPr>
        <sz val="11"/>
        <color theme="1"/>
        <rFont val="Arial"/>
        <family val="2"/>
      </rPr>
      <t xml:space="preserve">
A7. Cumplimiento de la normatividad nacional, departamental, local e interna por declaración de calamidad pública.
A10. Actualización de contenidos normativos o legales en los cursos vigentes.
A11. Posible incumplimiento de las directrices internas y externas frente a derechos de autor.
A13. No logro de la meta financiera propuesta.
A15. Falta de estrategias de manejo ambiental dentro del centro académico y deportivo
</t>
    </r>
    <r>
      <rPr>
        <b/>
        <sz val="11"/>
        <color theme="1"/>
        <rFont val="Arial"/>
        <family val="2"/>
      </rPr>
      <t>Se unifican las siguientes Amenazas:</t>
    </r>
    <r>
      <rPr>
        <sz val="11"/>
        <color theme="1"/>
        <rFont val="Arial"/>
        <family val="2"/>
      </rPr>
      <t xml:space="preserve">
A6. Actualización en la normatividad vigente con A1. Tiempos de aplicación de las políticas del Ministerio de Educación.
A5. Situaciones de orden público y catástrofes naturales con A16. Condiciones climáticas desfavorables para la venta de servicios y desarrollo académico
</t>
    </r>
    <r>
      <rPr>
        <b/>
        <sz val="11"/>
        <color theme="1"/>
        <rFont val="Arial"/>
        <family val="2"/>
      </rPr>
      <t>Se eliminan las siguientes Fortalezas:</t>
    </r>
    <r>
      <rPr>
        <sz val="11"/>
        <color theme="1"/>
        <rFont val="Arial"/>
        <family val="2"/>
      </rPr>
      <t xml:space="preserve">
F1. Planes y proyectos encaminados al cumplimiento del plan de acción.
F2. Plan Estratégico orientado a la promoción y difusión de la oferta académica.
F7. Sentido de pertenencia de los docentes por sus programas académicos.
F10. Perfiles de cargos administrativos y docentes definidos.
F12. Respuesta oportuna, clara y veraz a las partes interesadas.
F14. Apoyo de pasantes para el desarrollo de actividades.
F19. (Posgrados) Equipo de trabajo calificado de acuerdo al perfil.
F20. (Posgrados) Instalaciones del área administrativa para la ejecución de actividades.
F21. Implementación y puesta en marcha del instituto de postgrados.
F23. Equipo interdisciplinar (Oficina de Educación Virtual y a Distancia).
F25. Mantenimiento preventivo a los equipos de la oficina de educación virtual y a distancia.
F26. Apropiación de la licencia suite adobe.
F28. Ubicación geográfica del centro académico deportivo.
F29. Articulación académica del CAD con la universidad. 
F30. Sentido de pertenencia y responsabilidad por parte de los funcionarios para la correcta operación del CAD.
F32. Generación de nuevos servicios.
</t>
    </r>
    <r>
      <rPr>
        <b/>
        <sz val="11"/>
        <color theme="1"/>
        <rFont val="Arial"/>
        <family val="2"/>
      </rPr>
      <t>Se unifican las siguientes Fortalezas:</t>
    </r>
    <r>
      <rPr>
        <sz val="11"/>
        <color theme="1"/>
        <rFont val="Arial"/>
        <family val="2"/>
      </rPr>
      <t xml:space="preserve">
F17. Implementación de la política de educación superior inclusiva con F16. Contar con profesores asesores que acompañan la operación del CMA.
</t>
    </r>
    <r>
      <rPr>
        <b/>
        <sz val="11"/>
        <color theme="1"/>
        <rFont val="Arial"/>
        <family val="2"/>
      </rPr>
      <t>Se eliminan las siguientes Oportunidades:</t>
    </r>
    <r>
      <rPr>
        <sz val="11"/>
        <color theme="1"/>
        <rFont val="Arial"/>
        <family val="2"/>
      </rPr>
      <t xml:space="preserve">
O4. Dimensión naturaleza en el despliegue del MEDIT
Disponibilidad, necesidad de conservación y uso de recursos naturales
O8. Actualización e implementación de normatividad legal aplicable.
O10. Cumplimiento de la promesa de valor de la Universidad.
O11. Fortalecimiento de la implementación del modelo educativo digital transmoderno (Oficina de Educación Virtual y a Distancia).
O12. Examen clasificatorio de inglés para profesores (Placement test UCundinamarca Professors) y estudiantes (Placement test) (Marco Común Europeo).
O13.Implementación de estrategias que motiven a los estudiantes en el proceso de aprendizaje de la segunda lengua en los programas de pregrado y postgrados.
O14. Implementar un proceso a través de plataforma para poder presentar el examen de suficiencia de inglés (Posgrados).
O15. Demanda de programas que permitan la inclusión e interacción con herramientas tecnológicas en pregrado y posgrado.
O16. Alto volumen de graduados en programas de pregrado de la institución.
O20. Incremento de la venta de servicios.
O24. Reconocimiento y respaldo institucional como Centro Académico Deportivo y campo de aprendizaje.
El</t>
    </r>
    <r>
      <rPr>
        <b/>
        <sz val="11"/>
        <color theme="1"/>
        <rFont val="Arial"/>
        <family val="2"/>
      </rPr>
      <t xml:space="preserve"> Riesgo 1</t>
    </r>
    <r>
      <rPr>
        <sz val="11"/>
        <color theme="1"/>
        <rFont val="Arial"/>
        <family val="2"/>
      </rPr>
      <t xml:space="preserve"> se modifico en su redacciòn de "Posibilidad de perder las condiciones y factores de calidad en los programas académicos de pregrado y posgrado por incumplimiento de los lineamientos del MEN" por "Posibilidad de perder las condiciones de acreditación en alta calidad en los programas académicos de pregrado y posgrado por incumplimiento en los lineamientos del MEN"
El </t>
    </r>
    <r>
      <rPr>
        <b/>
        <sz val="11"/>
        <color theme="1"/>
        <rFont val="Arial"/>
        <family val="2"/>
      </rPr>
      <t>Riesgo 4</t>
    </r>
    <r>
      <rPr>
        <sz val="11"/>
        <color theme="1"/>
        <rFont val="Arial"/>
        <family val="2"/>
      </rPr>
      <t xml:space="preserve">  se elimino  "Posibilidad de perdida en la oportunidad de matriculas por parte de los aspirantes (Posgrados) por falta de alternativas de financiación y formas de pago para el proceso formativo." y se adiciono uno nuevo, el </t>
    </r>
    <r>
      <rPr>
        <b/>
        <sz val="11"/>
        <rFont val="Arial"/>
        <family val="2"/>
      </rPr>
      <t>Riesgo 8</t>
    </r>
    <r>
      <rPr>
        <b/>
        <sz val="11"/>
        <color theme="1"/>
        <rFont val="Arial"/>
        <family val="2"/>
      </rPr>
      <t xml:space="preserve"> </t>
    </r>
    <r>
      <rPr>
        <sz val="11"/>
        <color theme="1"/>
        <rFont val="Arial"/>
        <family val="2"/>
      </rPr>
      <t xml:space="preserve"> "Posibilidad de perdida en los controles asociados a la evaluación de desempeño de profesores para el análisis en la proyección de contratación"
El </t>
    </r>
    <r>
      <rPr>
        <b/>
        <sz val="11"/>
        <color theme="1"/>
        <rFont val="Arial"/>
        <family val="2"/>
      </rPr>
      <t>Riesgo 5</t>
    </r>
    <r>
      <rPr>
        <sz val="11"/>
        <color theme="1"/>
        <rFont val="Arial"/>
        <family val="2"/>
      </rPr>
      <t xml:space="preserve"> se elimino "Posibilidad de demandas o PQRS a causa del mal uso de los cursos o aulas virtuales implementados por la Oficina de Educación Virtual y a Distancia para procesos académicos y administrativos por parte de los tutores" y se adiciono uno nuevo, el </t>
    </r>
    <r>
      <rPr>
        <b/>
        <sz val="11"/>
        <color theme="1"/>
        <rFont val="Arial"/>
        <family val="2"/>
      </rPr>
      <t>Riesgo 9</t>
    </r>
    <r>
      <rPr>
        <sz val="11"/>
        <color theme="1"/>
        <rFont val="Arial"/>
        <family val="2"/>
      </rPr>
      <t xml:space="preserve"> "Posible afectación en los índices del logro del aprendizaje, perdida de condición de estudiante y gestión de éxito académico,  de acuerdo a los tiempos establecidos en la normativa vigente, que generan impacto en el porcentaje de tasa de graduación oportuna"
El </t>
    </r>
    <r>
      <rPr>
        <b/>
        <sz val="11"/>
        <color theme="1"/>
        <rFont val="Arial"/>
        <family val="2"/>
      </rPr>
      <t>Riesgo 7</t>
    </r>
    <r>
      <rPr>
        <sz val="11"/>
        <color theme="1"/>
        <rFont val="Arial"/>
        <family val="2"/>
      </rPr>
      <t xml:space="preserve"> se elimino "Posibilidad de deterioro de la planta física del Centro Académico Deportivo por el uso continuo de los escenarios y la falta de inversión en el mantenimiento preventivo y correctivo" y se adiciono uno nuevo, el </t>
    </r>
    <r>
      <rPr>
        <b/>
        <sz val="11"/>
        <color theme="1"/>
        <rFont val="Arial"/>
        <family val="2"/>
      </rPr>
      <t>Riesgo 10</t>
    </r>
    <r>
      <rPr>
        <sz val="11"/>
        <color theme="1"/>
        <rFont val="Arial"/>
        <family val="2"/>
      </rPr>
      <t xml:space="preserve"> "Posibilidad de no contar con el talento humano para la atención de los procesos académicos y de Formación y Aprendizaje"</t>
    </r>
  </si>
  <si>
    <t>Liliana Milena Castro Bastidas.</t>
  </si>
  <si>
    <t xml:space="preserve">Jefe de la Oficina de Desarrollo Académico  </t>
  </si>
  <si>
    <t>Se realiza seguimiento  a los controles asociados por parte de la tercera linea de defensa</t>
  </si>
  <si>
    <t xml:space="preserve">Dirección de Control Interno. </t>
  </si>
  <si>
    <t>Jefe de la Oficina de Desarrollo Académico.</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</si>
  <si>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</si>
  <si>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</si>
  <si>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</si>
  <si>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</si>
  <si>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</si>
  <si>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</si>
  <si>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</si>
  <si>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</si>
  <si>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</si>
  <si>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</si>
  <si>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</si>
  <si>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</si>
  <si>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</si>
  <si>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</si>
  <si>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</si>
  <si>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</si>
  <si>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VERSIÓN: 18</t>
  </si>
  <si>
    <t>VIGENCIA: 2025-04-11</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</si>
  <si>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</si>
  <si>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</si>
  <si>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Documento controlado por el Sistema de Gestión de la Calidad
Asegúrese que corresponde a la última versión consultando el Portal Institucional</t>
  </si>
  <si>
    <t>PÁGINA: 2 de 11</t>
  </si>
  <si>
    <t>PROCESO:</t>
  </si>
  <si>
    <t>OBJETIVO:</t>
  </si>
  <si>
    <t>SEDE
SECCIONAL
EXTENSIÓN</t>
  </si>
  <si>
    <t>PROCESO OFICINA SISTEMA</t>
  </si>
  <si>
    <t>Sistemas de Gestión</t>
  </si>
  <si>
    <t>Comunidad Universitaria</t>
  </si>
  <si>
    <t>Cuerpos Colegiados</t>
  </si>
  <si>
    <t>Entes de Control y/o Vigilancia</t>
  </si>
  <si>
    <t>Contratistas / Proveedores Inscritos en el Banco Proveedores</t>
  </si>
  <si>
    <t>Ente Gubernamental y Territorial</t>
  </si>
  <si>
    <t>Convenios</t>
  </si>
  <si>
    <t>Entidades de Protección</t>
  </si>
  <si>
    <t>Consejo superior</t>
  </si>
  <si>
    <t>Consejo Académico</t>
  </si>
  <si>
    <t xml:space="preserve">Rector </t>
  </si>
  <si>
    <t>Vicerrector Administrativo y Financiero</t>
  </si>
  <si>
    <t>Secretario General</t>
  </si>
  <si>
    <t>Líderes de proceso</t>
  </si>
  <si>
    <t>Decanos</t>
  </si>
  <si>
    <t>Coordinadores</t>
  </si>
  <si>
    <t>Directores Administrativos (seccionales, extensiones, CAD, Oficina Bogotá)</t>
  </si>
  <si>
    <t>Jefes de área</t>
  </si>
  <si>
    <t>Sistema de Gestión de la Calidad - SGC - ISO  9001:2015</t>
  </si>
  <si>
    <t>Sistema de Gestión Ambiental - SGA - ISO14001:2015</t>
  </si>
  <si>
    <t>Sistema de Gestión Seguridad y Salud en el Trabajo - SGSST - ISO 45001:2018</t>
  </si>
  <si>
    <t>Sistema de Gestión Seguridad de la Información - SGSI - ISO 27001:2022</t>
  </si>
  <si>
    <t>Sistema de Gestión Antisoborno - SGSA - ISO 37001:2015</t>
  </si>
  <si>
    <t>Sistema de Gestión Satisfacción del Cliente y Gestión de Reclamaciones - SGSCYR - ISO 10002:2018</t>
  </si>
  <si>
    <t>EFR</t>
  </si>
  <si>
    <t>Inclusión</t>
  </si>
  <si>
    <t>Buenas practicas corporativas</t>
  </si>
  <si>
    <t>Gestores del conocimiento y el aprendizaje (Nacionales e Internacionales)</t>
  </si>
  <si>
    <t>Estudiantes creadores de oportunidades - PASANTES</t>
  </si>
  <si>
    <t>Egresados</t>
  </si>
  <si>
    <t>Graduados</t>
  </si>
  <si>
    <t>Personal administrativo</t>
  </si>
  <si>
    <t>Personal operativo</t>
  </si>
  <si>
    <t>Brigadas de Emergencia</t>
  </si>
  <si>
    <t>Creadores de Oportunidades Nacionales e Internacionales (Estudiantes )</t>
  </si>
  <si>
    <t>Creadores de Oportunidades de Pregrado (Estudiantes)</t>
  </si>
  <si>
    <t>Creadores de Oportunidades de Posgrado (Estudiantes)</t>
  </si>
  <si>
    <t>Comité de convivencia y conciliación laboral (COCOLA)
Sindicato
COPASST</t>
  </si>
  <si>
    <t>Comisión de Gestión y Evacuación curricular</t>
  </si>
  <si>
    <t>Comisión de Acreditación</t>
  </si>
  <si>
    <t>Comisión Gestión Familia Responsable</t>
  </si>
  <si>
    <t>Comisión Bienestar, Equidad y Diversidad</t>
  </si>
  <si>
    <t>Comisión desempeño institucional</t>
  </si>
  <si>
    <t xml:space="preserve">Comisión Gestión  </t>
  </si>
  <si>
    <t>Comisión Control Interno</t>
  </si>
  <si>
    <t>Comité del Profesor</t>
  </si>
  <si>
    <t>Comité Aseguramiento de la Calidad</t>
  </si>
  <si>
    <t>Comité Universitario de Política Fiscal - COUNFIS</t>
  </si>
  <si>
    <t>Comité Seguridad Vial</t>
  </si>
  <si>
    <t>Comité Practicas Académicas y Experiencias Formativas</t>
  </si>
  <si>
    <t>Comisión de Implementación Régimen de Contabilidad Presupuestal Pública y el Catálogo Integrado de Clasificación Presupuestal de la Universidad de Cundinamarca</t>
  </si>
  <si>
    <t>Comité de Sostenibilidad Contable</t>
  </si>
  <si>
    <t>Comité de Apoyo Financiero</t>
  </si>
  <si>
    <t>Comité para el Desarrollo de la Investigación</t>
  </si>
  <si>
    <t>Comité de Ética, Bioética e Integridad en Investigación - CEBII</t>
  </si>
  <si>
    <t>Comité Derechos Humanos</t>
  </si>
  <si>
    <t>Comité Centro de Estudios Agroambientales</t>
  </si>
  <si>
    <t>Comité de Formación y Capacitación</t>
  </si>
  <si>
    <t>Comité de Contratación</t>
  </si>
  <si>
    <t>Consejos de Facultad</t>
  </si>
  <si>
    <t>Comité Curriculares</t>
  </si>
  <si>
    <t>Comité Postgrados</t>
  </si>
  <si>
    <t>Comité interno de asignación y reconocimiento de puntaje CIARP</t>
  </si>
  <si>
    <t>Sistema nacional de derechos de autor</t>
  </si>
  <si>
    <t>Contraloría de Cundinamarca</t>
  </si>
  <si>
    <t>Contaduría General de la Nación</t>
  </si>
  <si>
    <t>Procuraduría</t>
  </si>
  <si>
    <t>Ministerio de Trabajo</t>
  </si>
  <si>
    <t>Ministerio de Educación Nacional</t>
  </si>
  <si>
    <t>Ministerio de Ciencia, Tecnología e Innovación MINCIENCIAS</t>
  </si>
  <si>
    <t>Ministerio de Medio ambiente</t>
  </si>
  <si>
    <t>Ministerio de las TICs</t>
  </si>
  <si>
    <t>Corporación Autónoma Regional - CAR</t>
  </si>
  <si>
    <t>Secretaria de Salud</t>
  </si>
  <si>
    <t>Secretaria Ambiente</t>
  </si>
  <si>
    <t>Administrador a de Riesgos Laborales</t>
  </si>
  <si>
    <t>Veedurías Ciudadanas</t>
  </si>
  <si>
    <t>Unidad de Gestión Pensional y Parafiscales</t>
  </si>
  <si>
    <t>DIAN</t>
  </si>
  <si>
    <t>Comité Local de Seguridad y Salud en el Trabajo - COLOSST</t>
  </si>
  <si>
    <t>FENALCO</t>
  </si>
  <si>
    <t>Consejo Nacional de Acreditación</t>
  </si>
  <si>
    <t xml:space="preserve">Ministerio de defensa </t>
  </si>
  <si>
    <t>Superintendencia de Industria y Comercio</t>
  </si>
  <si>
    <t>Consejo Departamental de Archivo</t>
  </si>
  <si>
    <t>Archivo General de la Nación</t>
  </si>
  <si>
    <t>Ministerio de Hacienda y Crédito Público</t>
  </si>
  <si>
    <t>Fiscalía General de la Nación</t>
  </si>
  <si>
    <t>Defensoría del Pueblo</t>
  </si>
  <si>
    <t>Orden de Prestación de Servicios</t>
  </si>
  <si>
    <t>Anexo de Personal Académico</t>
  </si>
  <si>
    <t>Bienes y servicios</t>
  </si>
  <si>
    <t>Entidad Promotora de Salud - EPS
ARL
Caja de Compensación 
Fondos de pensiones y cesantías</t>
  </si>
  <si>
    <t>Entidades certificadoras</t>
  </si>
  <si>
    <t>Entidades financieras</t>
  </si>
  <si>
    <t>Entidades Aseguradoras</t>
  </si>
  <si>
    <t>ICETEX</t>
  </si>
  <si>
    <t>ICFES</t>
  </si>
  <si>
    <t>Empresa de energía</t>
  </si>
  <si>
    <t>Empresa de acueducto y alcantarillado</t>
  </si>
  <si>
    <t>Empresa de recolección de residuos</t>
  </si>
  <si>
    <t xml:space="preserve">Empresarios </t>
  </si>
  <si>
    <t>Sistema Universitario Estatal - SUE</t>
  </si>
  <si>
    <t>Congreso Nacional</t>
  </si>
  <si>
    <t>Asamblea Departamental Cundinamarca</t>
  </si>
  <si>
    <t>Departamento Administrativo de la Función Pública</t>
  </si>
  <si>
    <t>Gobernación de Cundinamarca</t>
  </si>
  <si>
    <t>Alcaldías</t>
  </si>
  <si>
    <t>Despachos Judiciales</t>
  </si>
  <si>
    <t>Junta de Calificación Regional</t>
  </si>
  <si>
    <t>Junta de Calificación Nacional</t>
  </si>
  <si>
    <t>Vecinos</t>
  </si>
  <si>
    <t>Ciudadanos de los municipios</t>
  </si>
  <si>
    <t>Junta de Acción Comunal - JAC</t>
  </si>
  <si>
    <t xml:space="preserve"> Visitantes</t>
  </si>
  <si>
    <t>Exfuncionarios</t>
  </si>
  <si>
    <t>Asociaciones</t>
  </si>
  <si>
    <t>Cooperativas</t>
  </si>
  <si>
    <t>Fundaciones</t>
  </si>
  <si>
    <t>Secretarias de Educación Municipal</t>
  </si>
  <si>
    <t>Gestión del riesgo Municipal</t>
  </si>
  <si>
    <t>Defensa Civil</t>
  </si>
  <si>
    <t>Cruz roja</t>
  </si>
  <si>
    <t>Hospital</t>
  </si>
  <si>
    <t>Bomberos</t>
  </si>
  <si>
    <t>Comisarias</t>
  </si>
  <si>
    <t>Policía Nacional / Ambiental</t>
  </si>
  <si>
    <t xml:space="preserve">Equipo de Respuesta a Incidentes de Seguridad Informática de la Policía Nacional </t>
  </si>
  <si>
    <t>Ejercito Nacional</t>
  </si>
  <si>
    <t>Sena</t>
  </si>
  <si>
    <t>Colegios</t>
  </si>
  <si>
    <t>Otras Universidades</t>
  </si>
  <si>
    <t xml:space="preserve">Institutos </t>
  </si>
  <si>
    <t>Instituto Colombiano de Bienestar Familiar - ICBF</t>
  </si>
  <si>
    <t>VALORACIÓN DEL RIESGO INHERENTE</t>
  </si>
  <si>
    <t>VALORACIÓN DE RIESGO RESIDUAL</t>
  </si>
  <si>
    <t>MAPA DE RIESGOS DE LA UNIVERSIDAD DE CUNDINAMARCA</t>
  </si>
  <si>
    <r>
      <rPr>
        <b/>
        <sz val="11"/>
        <color theme="1"/>
        <rFont val="Arial"/>
        <family val="2"/>
      </rPr>
      <t>OPORTUNIDADES:</t>
    </r>
    <r>
      <rPr>
        <sz val="11"/>
        <color theme="1"/>
        <rFont val="Arial"/>
        <family val="2"/>
      </rPr>
      <t xml:space="preserve">
Se elimina la oportunidad O23. Lograr la autorización para la realización de eventos de tipo social.
Se ajusta la redacción de la O7. Implementación del uso de nuevas herramientas tecnológicas para el apoyo en la gestión de Formación y Aprendizaje.</t>
    </r>
    <r>
      <rPr>
        <b/>
        <sz val="11"/>
        <color theme="1"/>
        <rFont val="Arial"/>
        <family val="2"/>
      </rPr>
      <t xml:space="preserve">
FORTALEZAS: 
</t>
    </r>
    <r>
      <rPr>
        <sz val="11"/>
        <color theme="1"/>
        <rFont val="Arial"/>
        <family val="2"/>
      </rPr>
      <t>Se identifica e incluye la fortaleza F32. Construcción del Gestor Digital de la coherencia, eficiencia y eficacia curricular.
Se cambia la redacción de la fortaleza F31. Contar con espacios de alojamiento, tienda deportiva, gimnasio y cafetería como valor agregado para el CAD.
Se cambia la redacción de la F16. Se cuenta con el proyecto de gestión de éxito académico el cual se articula con la figura de profesores asesores disciplinares que acompañan la operación del Campo Multidimensional de Aprendizaje e implementan la política de educación superior inclusiva por F16. Contar con profesores asesores disciplinares que gestionan los procesos de acompañamiento, nivelación, seguimiento y orientación académica disciplinar.
Se cambia la redacción del riesgo F6. Ruta de mejoramiento y fortalecimiento para las pruebas de estado SABER PRO y SABER T&amp;T.</t>
    </r>
    <r>
      <rPr>
        <b/>
        <sz val="11"/>
        <color theme="1"/>
        <rFont val="Arial"/>
        <family val="2"/>
      </rPr>
      <t xml:space="preserve">
AMENAZAS:
</t>
    </r>
    <r>
      <rPr>
        <sz val="11"/>
        <color theme="1"/>
        <rFont val="Arial"/>
        <family val="2"/>
      </rPr>
      <t>Se elimina la amenaza A8. Situaciones de fuerza mayor o caso fortuito que impidan la ejecución presupuestal del proceso.</t>
    </r>
    <r>
      <rPr>
        <b/>
        <sz val="11"/>
        <color theme="1"/>
        <rFont val="Arial"/>
        <family val="2"/>
      </rPr>
      <t xml:space="preserve">
DEBILIDADES:
</t>
    </r>
    <r>
      <rPr>
        <sz val="11"/>
        <color theme="1"/>
        <rFont val="Arial"/>
        <family val="2"/>
      </rPr>
      <t xml:space="preserve">Se identifica e incluye la debilidad D43. No contar con contenido en el CMA digital para el despliegue de un campo de aprendizaje durante el periodo académico.
Se elimina la debilidad D41. Daños materiales en los escenarios del CAD.
Se ajusta la redacción de la debilidad D37. Vulnerabilidad del CAD frente al tema de seguridad debido a las condiciones en infraestructura e instalaciones de este, así como en el acceso de usuarios a los escenarios del centro académico.
Se elimina la debilidad D19. La configuración en los tiempos del sistema de evaluación de desempeño docente no es acorde a los tiempos de vinculación laboral de los profesores de posgrados.
Se cambia la redacción del riesgo D7. Currículos, planes de estudio y rutas de aprendizaje que requieren actualización.
Se cambia la redacción de la debilidad D5. Falta de alineación entre Instituto de posgrado y las Facultades.
Se cambia la redacción de la debilidad D4. El bajo número de profesores de planta y TCO correspondientes a un periodo académico que incide en los procesos de registro calificado y acreditación de alta calidad.
</t>
    </r>
    <r>
      <rPr>
        <b/>
        <sz val="11"/>
        <color theme="1"/>
        <rFont val="Arial"/>
        <family val="2"/>
      </rPr>
      <t>RIESGOS:</t>
    </r>
    <r>
      <rPr>
        <sz val="11"/>
        <color theme="1"/>
        <rFont val="Arial"/>
        <family val="2"/>
      </rPr>
      <t xml:space="preserve">
Se actualiza la redacción y numero base de la probabilidad en el riesgo 01.
Se actualiza la redacción y numero base de la probabilidad para el riesgo 08
Se actualiza la redacción y numero base de la probabilidad para el riesgo 09, se incluye y articula la debilidad D43. No contar con contenido en el CMA digital para el despliegue de un campo de aprendizaje durante el periodo académico en este riesgos, definiendo el control y actividades para dentro de la gestión del riesgo. 
Se actualiza la redacción y numero base de la probabilidad para el riesgo 10
Se actualizan los controlesy evidencias asociados a las causas de los riesgos identificados. </t>
    </r>
  </si>
  <si>
    <t xml:space="preserve">D2. Insuficiente seguimiento al proceso de evaluación de desempeño docente.
 </t>
  </si>
  <si>
    <t>María Nancy Garzón Soche</t>
  </si>
  <si>
    <r>
      <rPr>
        <b/>
        <sz val="11"/>
        <color theme="1"/>
        <rFont val="Arial"/>
        <family val="2"/>
      </rPr>
      <t xml:space="preserve">RIESGOS: </t>
    </r>
    <r>
      <rPr>
        <sz val="11"/>
        <color theme="1"/>
        <rFont val="Arial"/>
        <family val="2"/>
      </rPr>
      <t>se modifican los controles asociados a las siguientes causas y su periodicidad</t>
    </r>
    <r>
      <rPr>
        <b/>
        <sz val="11"/>
        <color theme="1"/>
        <rFont val="Arial"/>
        <family val="2"/>
      </rPr>
      <t xml:space="preserve">
D7.</t>
    </r>
    <r>
      <rPr>
        <sz val="11"/>
        <color theme="1"/>
        <rFont val="Arial"/>
        <family val="2"/>
      </rPr>
      <t xml:space="preserve"> Currículos, planes de estudio y rutas de aprendizaje que requieren actualización.
Se modifica el control para precisar revisión anual del currículo y ruta de actualización desde la fecha de oferta académica; se cambia la periodicidad a ANUAL.
</t>
    </r>
    <r>
      <rPr>
        <b/>
        <sz val="11"/>
        <color theme="1"/>
        <rFont val="Arial"/>
        <family val="2"/>
      </rPr>
      <t>D42.</t>
    </r>
    <r>
      <rPr>
        <sz val="11"/>
        <color theme="1"/>
        <rFont val="Arial"/>
        <family val="2"/>
      </rPr>
      <t xml:space="preserve"> Fuga o pérdida de capital intelectual por alta rotación de profesores.
Se modifica el control (informe de gestión semestral como requisito de entrega de cargo, consolidado por la Oficina de Desarrollo Académico y archivado en repositorio institucional).
</t>
    </r>
    <r>
      <rPr>
        <b/>
        <sz val="11"/>
        <color theme="1"/>
        <rFont val="Arial"/>
        <family val="2"/>
      </rPr>
      <t>D4.</t>
    </r>
    <r>
      <rPr>
        <sz val="11"/>
        <color theme="1"/>
        <rFont val="Arial"/>
        <family val="2"/>
      </rPr>
      <t xml:space="preserve"> Bajo número de profesores de planta y TCO.
Se modifica el control para activar asignación de vacantes a través de concurso cada vez que se presente la necesidad; se cambia la periodicidad de “anual” a “cada vez que se presente la necesidad”.
</t>
    </r>
    <r>
      <rPr>
        <b/>
        <sz val="11"/>
        <color theme="1"/>
        <rFont val="Arial"/>
        <family val="2"/>
      </rPr>
      <t>D2.</t>
    </r>
    <r>
      <rPr>
        <sz val="11"/>
        <color theme="1"/>
        <rFont val="Arial"/>
        <family val="2"/>
      </rPr>
      <t xml:space="preserve"> Insuficiente seguimiento al proceso de evaluación de desempeño.
Instituto de Posgrados: Se modifica el control (realizar la aplicación de la evaluación conforme a fechas institucionales).
Decano de Facultad: Se modifica el control (seguimiento a planes de mejoramiento con participación de la EFAD).
</t>
    </r>
    <r>
      <rPr>
        <b/>
        <sz val="11"/>
        <color theme="1"/>
        <rFont val="Arial"/>
        <family val="2"/>
      </rPr>
      <t xml:space="preserve">D3. </t>
    </r>
    <r>
      <rPr>
        <sz val="11"/>
        <color theme="1"/>
        <rFont val="Arial"/>
        <family val="2"/>
      </rPr>
      <t xml:space="preserve">Altos índices de repitencia.
Se modifica el control (CMA genera reportes de alertas en semanas 4, 8, 12 y 16); se agrega la participación de monitores en las evidencias.
</t>
    </r>
    <r>
      <rPr>
        <b/>
        <sz val="11"/>
        <color theme="1"/>
        <rFont val="Arial"/>
        <family val="2"/>
      </rPr>
      <t>A2.</t>
    </r>
    <r>
      <rPr>
        <sz val="11"/>
        <color theme="1"/>
        <rFont val="Arial"/>
        <family val="2"/>
      </rPr>
      <t xml:space="preserve"> Disminución de la transferencia económica del departamento y la Nación.
Se modifica la periodicidad a SEMETRAL.
</t>
    </r>
    <r>
      <rPr>
        <b/>
        <sz val="11"/>
        <color theme="1"/>
        <rFont val="Arial"/>
        <family val="2"/>
      </rPr>
      <t>A4</t>
    </r>
    <r>
      <rPr>
        <sz val="11"/>
        <color theme="1"/>
        <rFont val="Arial"/>
        <family val="2"/>
      </rPr>
      <t xml:space="preserve">. Competencias de ingreso desde educación media.
Se modifica el control (aplicación de examen de ingreso y seguimiento en primer semestre mediante diagnósticos y nivelatorios en los CAI).
</t>
    </r>
    <r>
      <rPr>
        <b/>
        <sz val="11"/>
        <color theme="1"/>
        <rFont val="Arial"/>
        <family val="2"/>
      </rPr>
      <t>A5.</t>
    </r>
    <r>
      <rPr>
        <sz val="11"/>
        <color theme="1"/>
        <rFont val="Arial"/>
        <family val="2"/>
      </rPr>
      <t xml:space="preserve"> Orden público / catástrofes naturales.
Se modifica el control (estrategias para continuidad académica, reprogramación y uso alterno de escenarios mediante el aplicativo de Salidas No Conformes); la periodicidad se mantiene “cada vez que se presente la necesidad”.</t>
    </r>
  </si>
  <si>
    <t xml:space="preserve">
Los comités curriculares y los consejos de facultad realizarán, al menos una vez al año, la revisión del despliegue del currículo. Asimismo, definirán y presentarán ante la Comisión de Gestión y Evaluación Curricular la ruta de actualización de los planes de aprendizaje, la cual deberá actualizarse anualmente a partir de la fecha de su oferta académica, dejando evidencia en actas y formatos institucionales.</t>
  </si>
  <si>
    <t>Acta de comité curricular
Acta del consejo de facultad
Acta del consejo académico
Documento de resignificación curricular
Información documentada: Acorde con el procedimiento EAAP01.</t>
  </si>
  <si>
    <t xml:space="preserve">
La Oficina de Desarrollo Académico solicitará a los profesores gestores del conocimiento y el aprendizaje, al finalizar cada semestre, un informe de gestión que consolide la información de los núcleos temáticos y campos de aprendizaje trabajados durante el periodo. Este informe será requisito para la entrega de cargo y garantizará la transferencia del conocimiento académico, quedando archivado en el repositorio institucional como evidencia del proceso.</t>
  </si>
  <si>
    <t xml:space="preserve">
La Vicerrectoría Académica, en coordinación con la Dirección de Talento Humano, realizará el ejercicio de asignación de vacantes para profesores de planta a través del concurso profesoral, cada vez que se presente la necesidad, de acuerdo con los procesos de priorización establecidos en la Universidad de Cundinamarca. La evidencia de este proceso quedará consignada en los actos administrativos y actas de priorización correspondientes.</t>
  </si>
  <si>
    <t xml:space="preserve">
Trazabilidad del concurso profesoral</t>
  </si>
  <si>
    <t xml:space="preserve">
El Instituto de Posgrados realizará la aplicación de la evaluación docente de acuerdo con las fechas institucionales establecidas, garantizando la participación de todos los profesores de posgrado y dejando el registro de resultados como evidencia del proceso.</t>
  </si>
  <si>
    <t xml:space="preserve">
El Decano de cada facultad realizará el seguimiento a los planes de mejoramiento de los profesores que obtengan calificaciones en categoría ‘satisfactorio’ o ‘no satisfactorio’. Para fortalecer su rendimiento, estos profesores participarán en procesos de fortalecimiento y mejoramiento con un plan específico en la Escuela de Formación y Aprendizaje Docente (EFAD).</t>
  </si>
  <si>
    <t xml:space="preserve">
El Campo Multidimensional de Aprendizaje (CMA) generará reportes de alertas tempranas en las semanas 4, 8, 12 y 16 del semestre académico, los cuales serán remitidos a las facultades y coordinaciones de programa para la implementación de planes de acción  oportuna  y de acompañamiento.</t>
  </si>
  <si>
    <t>Reporte de alertas tempranas.
Reportes de las asesorías realizadas por parte del profesor asesor.
Reporte de éxito académico.
Reporte Monitorias</t>
  </si>
  <si>
    <t xml:space="preserve">
Se emiten alertas de segunda perdida y promedio inferior a 3.5 las cuales deben ser atendidas desde los programas académicos. (Esto no tiene relación con la amenaza)
Los programas académicos aplican exámenes de ingreso y seguimiento mediante diagnosticos y nivelatorios a los estudiantes con el fin de asegurar las competencias para ingresar a la educación superior.</t>
  </si>
  <si>
    <t xml:space="preserve">
Los decanos y coordinadores/directores de programas académicos establecen estrategias para garantizar la continuidad del proceso de formación y aprendizaje, incluyendo la reprogramación de actividades académicas y el uso alterno de escenarios deportivos y de servicios cuando se presenten situaciones de orden público o catástrofes naturales.</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</si>
  <si>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</si>
  <si>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De acuerdo a los indiricadores de tasa de graduacion, existieron varios programas que no cumplieron con el porcentaje esperado el cual era del 80% para lo cual quedaron los Planes de Mejoramiento N°1044 para el programa de ingenria electronica, el N°1045 para el programa de licenciatura en educacion basica con enfasis en educacion fisica recreacion y deporte, el N° 1046 para el programa acdemico musica, el N° 1047 para el programa academico psicologia, y el N°1048 para el programa de Zootecnia Ubaté</t>
  </si>
  <si>
    <t>No se evidencia materialización del riesgo</t>
  </si>
  <si>
    <t>24/09/2025</t>
  </si>
  <si>
    <t>No se allega evidencia por parte del proceso para esta oportunidad.</t>
  </si>
  <si>
    <t>Por parte de la Vicerrectoría Académica se allegan un total de (25) planes de fortalecimiento y de mejoramiento, evideciando el seguimiento pertinente a cada uno de los programas de pregrado de la Universidad de Cundinamarca, en el marco del mejoramiento para las pruebas SABER PRO.</t>
  </si>
  <si>
    <t>En seguimiento se evidencia que el presupuesto asignado para el Centro Académico Deportivo (CAD) de la Universidad de Cundinamarca para la vigencia 2025 asciende  $1.359.578.709, al cual se incorporaron recursos del balance de la vigencia 2024 por valor de $424.461.294, para un total de $1.784.040.000. Estos recursos se han venido ejecutando conforme al cronograma establecido por la Universidad, dado esto, se evidencia que para la vigencia 2025 se han priorizado (4) escenarios para la optimización de la infraestructura del CAD .</t>
  </si>
  <si>
    <t>TRANSVERSAL</t>
  </si>
  <si>
    <t>FORMACIÓN Y APRENDIZAJE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</si>
</sst>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65" x14ac:knownFonts="1">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6"/>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1"/>
      <color rgb="FF242424"/>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s>
  <borders count="6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bottom/>
      <diagonal/>
    </border>
    <border>
      <left style="thin">
        <color rgb="FF4B514E"/>
      </left>
      <right style="thin">
        <color rgb="FF4B514E"/>
      </right>
      <top style="thin">
        <color indexed="64"/>
      </top>
      <bottom/>
      <diagonal/>
    </border>
    <border>
      <left style="thin">
        <color rgb="FF4B514E"/>
      </left>
      <right/>
      <top style="thin">
        <color indexed="64"/>
      </top>
      <bottom/>
      <diagonal/>
    </border>
    <border>
      <left style="thin">
        <color indexed="64"/>
      </left>
      <right style="thin">
        <color rgb="FF4B514E"/>
      </right>
      <top style="thin">
        <color rgb="FF4B514E"/>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tint="0.249977111117893"/>
      </left>
      <right style="thin">
        <color rgb="FF4B514E"/>
      </right>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theme="1" tint="0.249977111117893"/>
      </left>
      <right/>
      <top style="thin">
        <color rgb="FF4B514E"/>
      </top>
      <bottom style="thin">
        <color rgb="FF4B514E"/>
      </bottom>
      <diagonal/>
    </border>
    <border>
      <left/>
      <right style="thin">
        <color theme="1" tint="0.249977111117893"/>
      </right>
      <top style="thin">
        <color rgb="FF4B514E"/>
      </top>
      <bottom style="thin">
        <color rgb="FF4B514E"/>
      </bottom>
      <diagonal/>
    </border>
    <border>
      <left/>
      <right style="thin">
        <color indexed="64"/>
      </right>
      <top style="thin">
        <color rgb="FF4B514E"/>
      </top>
      <bottom style="thin">
        <color rgb="FF4B514E"/>
      </bottom>
      <diagonal/>
    </border>
    <border>
      <left/>
      <right/>
      <top/>
      <bottom style="thin">
        <color rgb="FF4B514E"/>
      </bottom>
      <diagonal/>
    </border>
  </borders>
  <cellStyleXfs count="5">
    <xf numFmtId="0" fontId="0" fillId="0" borderId="0"/>
    <xf numFmtId="0" fontId="37" fillId="0" borderId="0" applyNumberFormat="0" applyFill="0" applyBorder="0" applyAlignment="0" applyProtection="0"/>
    <xf numFmtId="9" fontId="32" fillId="0" borderId="0" applyFont="0" applyFill="0" applyBorder="0" applyAlignment="0" applyProtection="0"/>
    <xf numFmtId="0" fontId="50" fillId="0" borderId="0"/>
    <xf numFmtId="164" fontId="32" fillId="0" borderId="0" applyFont="0" applyFill="0" applyBorder="0" applyAlignment="0" applyProtection="0"/>
  </cellStyleXfs>
  <cellXfs count="683">
    <xf numFmtId="0" fontId="0" fillId="0" borderId="0" xfId="0"/>
    <xf numFmtId="0" fontId="0" fillId="0" borderId="0" xfId="0" applyAlignment="1">
      <alignment wrapText="1"/>
    </xf>
    <xf numFmtId="0" fontId="6" fillId="4" borderId="0" xfId="0" applyFont="1" applyFill="1"/>
    <xf numFmtId="1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justify" vertical="center" wrapText="1"/>
      <protection locked="0"/>
    </xf>
    <xf numFmtId="0" fontId="0" fillId="4" borderId="0" xfId="0" applyFill="1"/>
    <xf numFmtId="0" fontId="6" fillId="2" borderId="0" xfId="0" applyFont="1" applyFill="1"/>
    <xf numFmtId="0" fontId="28"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8"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25" fillId="0" borderId="8" xfId="0" applyFont="1" applyBorder="1" applyAlignment="1">
      <alignment horizontal="justify" vertical="center"/>
    </xf>
    <xf numFmtId="0" fontId="28" fillId="2" borderId="0" xfId="0" applyFont="1" applyFill="1" applyAlignment="1">
      <alignment horizontal="center" vertical="center" wrapText="1"/>
    </xf>
    <xf numFmtId="0" fontId="25" fillId="2" borderId="0" xfId="0" applyFont="1" applyFill="1" applyAlignment="1">
      <alignment horizontal="justify" vertical="center"/>
    </xf>
    <xf numFmtId="0" fontId="28"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5"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8"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5" fillId="2" borderId="8" xfId="0" applyFont="1" applyFill="1" applyBorder="1" applyAlignment="1">
      <alignment vertical="center" wrapText="1"/>
    </xf>
    <xf numFmtId="0" fontId="25" fillId="9" borderId="8" xfId="0" applyFont="1" applyFill="1" applyBorder="1" applyAlignment="1">
      <alignment vertical="center" wrapText="1"/>
    </xf>
    <xf numFmtId="0" fontId="29" fillId="2" borderId="0" xfId="0" applyFont="1" applyFill="1" applyAlignment="1">
      <alignment vertical="center"/>
    </xf>
    <xf numFmtId="0" fontId="28" fillId="2" borderId="8" xfId="0" applyFont="1" applyFill="1" applyBorder="1" applyAlignment="1">
      <alignment horizontal="center" wrapText="1"/>
    </xf>
    <xf numFmtId="0" fontId="6" fillId="0" borderId="8" xfId="0" applyFont="1" applyBorder="1" applyAlignment="1">
      <alignment horizontal="justify" vertical="center" wrapText="1"/>
    </xf>
    <xf numFmtId="0" fontId="25"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8" fillId="2" borderId="0" xfId="0" applyFont="1" applyFill="1" applyAlignment="1">
      <alignment horizontal="center" vertical="center"/>
    </xf>
    <xf numFmtId="0" fontId="6" fillId="9" borderId="8" xfId="0" applyFont="1" applyFill="1" applyBorder="1" applyAlignment="1">
      <alignment horizontal="center" wrapText="1"/>
    </xf>
    <xf numFmtId="0" fontId="25"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5"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9" borderId="8"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2" borderId="8" xfId="0" applyFont="1" applyFill="1" applyBorder="1" applyAlignment="1">
      <alignment horizontal="center" vertical="center"/>
    </xf>
    <xf numFmtId="0" fontId="35"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6" fillId="0" borderId="1" xfId="0" applyFont="1" applyBorder="1" applyAlignment="1">
      <alignment horizontal="center" vertical="center" wrapText="1"/>
    </xf>
    <xf numFmtId="0" fontId="47" fillId="11" borderId="8" xfId="0" applyFont="1" applyFill="1" applyBorder="1" applyAlignment="1">
      <alignment horizontal="center" vertical="center" wrapText="1"/>
    </xf>
    <xf numFmtId="14" fontId="26" fillId="11" borderId="1" xfId="0" applyNumberFormat="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50" fillId="0" borderId="19" xfId="0" applyFont="1" applyBorder="1" applyAlignment="1">
      <alignment horizontal="justify" vertical="center" wrapText="1"/>
    </xf>
    <xf numFmtId="0" fontId="51" fillId="0" borderId="8" xfId="0" applyFont="1" applyBorder="1" applyAlignment="1">
      <alignment horizontal="center" vertical="center" wrapText="1"/>
    </xf>
    <xf numFmtId="0" fontId="51" fillId="2" borderId="8" xfId="0" applyFont="1" applyFill="1" applyBorder="1" applyAlignment="1">
      <alignment horizontal="center" vertical="center"/>
    </xf>
    <xf numFmtId="0" fontId="49" fillId="2" borderId="8" xfId="0" applyFont="1" applyFill="1" applyBorder="1" applyAlignment="1">
      <alignment horizontal="center" vertical="center"/>
    </xf>
    <xf numFmtId="9" fontId="49" fillId="2" borderId="8" xfId="2" applyFont="1" applyFill="1" applyBorder="1" applyAlignment="1">
      <alignment horizontal="center" vertical="center"/>
    </xf>
    <xf numFmtId="0" fontId="52" fillId="10" borderId="20" xfId="3" applyFont="1" applyFill="1" applyBorder="1" applyAlignment="1">
      <alignment horizontal="center" vertical="center" wrapText="1"/>
    </xf>
    <xf numFmtId="0" fontId="50" fillId="0" borderId="21" xfId="0" applyFont="1" applyBorder="1" applyAlignment="1">
      <alignment horizontal="justify" vertical="center" wrapText="1"/>
    </xf>
    <xf numFmtId="0" fontId="51" fillId="0" borderId="22" xfId="0" applyFont="1" applyBorder="1" applyAlignment="1">
      <alignment horizontal="center" vertical="center" wrapText="1"/>
    </xf>
    <xf numFmtId="0" fontId="51" fillId="2" borderId="22" xfId="0" applyFont="1" applyFill="1" applyBorder="1" applyAlignment="1">
      <alignment horizontal="center" vertical="center"/>
    </xf>
    <xf numFmtId="9" fontId="49" fillId="2" borderId="22" xfId="2" applyFont="1" applyFill="1" applyBorder="1" applyAlignment="1">
      <alignment horizontal="center" vertical="center"/>
    </xf>
    <xf numFmtId="0" fontId="53" fillId="2" borderId="0" xfId="0" applyFont="1" applyFill="1"/>
    <xf numFmtId="0" fontId="54" fillId="10" borderId="8" xfId="0" applyFont="1" applyFill="1" applyBorder="1" applyAlignment="1">
      <alignment horizontal="center" vertical="center" wrapText="1"/>
    </xf>
    <xf numFmtId="0" fontId="54" fillId="10" borderId="8" xfId="0" applyFont="1" applyFill="1" applyBorder="1" applyAlignment="1">
      <alignment horizontal="center" vertical="center"/>
    </xf>
    <xf numFmtId="0" fontId="51" fillId="13" borderId="8" xfId="0" applyFont="1" applyFill="1" applyBorder="1" applyAlignment="1">
      <alignment horizontal="center" vertical="center"/>
    </xf>
    <xf numFmtId="0" fontId="51" fillId="13" borderId="8" xfId="0" applyFont="1" applyFill="1" applyBorder="1"/>
    <xf numFmtId="0" fontId="51" fillId="13" borderId="20" xfId="0" applyFont="1" applyFill="1" applyBorder="1" applyAlignment="1">
      <alignment wrapText="1"/>
    </xf>
    <xf numFmtId="0" fontId="47" fillId="13" borderId="19"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8" xfId="0" applyFont="1" applyFill="1" applyBorder="1"/>
    <xf numFmtId="0" fontId="12" fillId="13" borderId="20" xfId="0" applyFont="1" applyFill="1" applyBorder="1" applyAlignment="1">
      <alignment wrapText="1"/>
    </xf>
    <xf numFmtId="0" fontId="50" fillId="0" borderId="28" xfId="0" applyFont="1" applyBorder="1" applyAlignment="1">
      <alignment horizontal="justify" vertical="center" wrapText="1"/>
    </xf>
    <xf numFmtId="0" fontId="51" fillId="2" borderId="29" xfId="0" applyFont="1" applyFill="1" applyBorder="1" applyAlignment="1">
      <alignment horizontal="center" vertical="center"/>
    </xf>
    <xf numFmtId="0" fontId="49" fillId="2" borderId="29" xfId="0" applyFont="1" applyFill="1" applyBorder="1" applyAlignment="1">
      <alignment horizontal="center" vertical="center"/>
    </xf>
    <xf numFmtId="0" fontId="52" fillId="10" borderId="30" xfId="3" applyFont="1" applyFill="1" applyBorder="1" applyAlignment="1">
      <alignment horizontal="center" vertical="center" wrapText="1"/>
    </xf>
    <xf numFmtId="0" fontId="47" fillId="13" borderId="21" xfId="0" applyFont="1" applyFill="1" applyBorder="1" applyAlignment="1">
      <alignment horizontal="center" vertical="center" wrapText="1"/>
    </xf>
    <xf numFmtId="0" fontId="47" fillId="13" borderId="22" xfId="0" applyFont="1" applyFill="1" applyBorder="1" applyAlignment="1">
      <alignment horizontal="center" vertical="center" wrapText="1"/>
    </xf>
    <xf numFmtId="9" fontId="50" fillId="14" borderId="22" xfId="2" applyFont="1" applyFill="1" applyBorder="1" applyAlignment="1">
      <alignment horizontal="center" vertical="center"/>
    </xf>
    <xf numFmtId="9" fontId="52" fillId="14" borderId="22" xfId="0" applyNumberFormat="1" applyFont="1" applyFill="1" applyBorder="1" applyAlignment="1">
      <alignment horizontal="center" vertical="center"/>
    </xf>
    <xf numFmtId="9" fontId="52" fillId="14" borderId="22" xfId="2" applyFont="1" applyFill="1" applyBorder="1" applyAlignment="1">
      <alignment horizontal="center" vertical="center"/>
    </xf>
    <xf numFmtId="0" fontId="23" fillId="2" borderId="0" xfId="0" applyFont="1" applyFill="1" applyAlignment="1">
      <alignment horizontal="center" wrapText="1"/>
    </xf>
    <xf numFmtId="0" fontId="0" fillId="2" borderId="0" xfId="0" applyFill="1" applyAlignment="1">
      <alignment horizontal="center" wrapText="1"/>
    </xf>
    <xf numFmtId="0" fontId="4" fillId="11" borderId="8"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1" xfId="0" applyFont="1" applyFill="1" applyBorder="1" applyAlignment="1">
      <alignment horizontal="center" wrapText="1"/>
    </xf>
    <xf numFmtId="0" fontId="6" fillId="2" borderId="31" xfId="0" applyFont="1" applyFill="1" applyBorder="1"/>
    <xf numFmtId="0" fontId="55"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8" fillId="17" borderId="8" xfId="0" applyFont="1" applyFill="1" applyBorder="1" applyAlignment="1">
      <alignment horizontal="center" vertical="center"/>
    </xf>
    <xf numFmtId="0" fontId="28" fillId="19" borderId="8" xfId="0" applyFont="1" applyFill="1" applyBorder="1" applyAlignment="1">
      <alignment horizontal="center" vertical="center"/>
    </xf>
    <xf numFmtId="0" fontId="28" fillId="3" borderId="8" xfId="0" applyFont="1" applyFill="1" applyBorder="1" applyAlignment="1">
      <alignment horizontal="center" vertical="center"/>
    </xf>
    <xf numFmtId="0" fontId="28" fillId="15" borderId="8" xfId="0" applyFont="1" applyFill="1" applyBorder="1" applyAlignment="1">
      <alignment horizontal="center" vertical="center"/>
    </xf>
    <xf numFmtId="0" fontId="28" fillId="2" borderId="0" xfId="0" applyFont="1" applyFill="1" applyAlignment="1">
      <alignment wrapText="1"/>
    </xf>
    <xf numFmtId="0" fontId="28" fillId="2" borderId="0" xfId="0" applyFont="1" applyFill="1" applyAlignment="1">
      <alignment horizontal="center" vertical="center" textRotation="90"/>
    </xf>
    <xf numFmtId="0" fontId="28" fillId="3" borderId="8" xfId="0" applyFont="1" applyFill="1" applyBorder="1" applyAlignment="1">
      <alignment horizontal="center" vertical="center" wrapText="1"/>
    </xf>
    <xf numFmtId="0" fontId="28" fillId="19" borderId="8" xfId="0" applyFont="1" applyFill="1" applyBorder="1" applyAlignment="1">
      <alignment horizontal="center" vertical="center" wrapText="1"/>
    </xf>
    <xf numFmtId="0" fontId="28"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62" fillId="0" borderId="1" xfId="0" applyFont="1" applyBorder="1" applyAlignment="1">
      <alignment horizontal="center" vertical="center" wrapText="1"/>
    </xf>
    <xf numFmtId="0" fontId="51" fillId="0" borderId="32" xfId="0" applyFont="1" applyBorder="1" applyAlignment="1">
      <alignment horizontal="center" vertical="center" wrapText="1"/>
    </xf>
    <xf numFmtId="0" fontId="51" fillId="2" borderId="32" xfId="0" applyFont="1" applyFill="1" applyBorder="1" applyAlignment="1">
      <alignment horizontal="center" vertical="center"/>
    </xf>
    <xf numFmtId="0" fontId="51" fillId="0" borderId="8" xfId="0" applyFont="1" applyBorder="1" applyAlignment="1">
      <alignment horizontal="center" vertical="center"/>
    </xf>
    <xf numFmtId="0" fontId="6" fillId="4" borderId="0" xfId="0" applyFont="1" applyFill="1" applyAlignment="1">
      <alignment wrapText="1"/>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top" wrapText="1"/>
    </xf>
    <xf numFmtId="0" fontId="6" fillId="0" borderId="1" xfId="0" applyFont="1" applyBorder="1" applyAlignment="1">
      <alignment horizontal="center" vertical="center"/>
    </xf>
    <xf numFmtId="14" fontId="6" fillId="0" borderId="8" xfId="0" applyNumberFormat="1" applyFont="1" applyBorder="1" applyAlignment="1">
      <alignment horizontal="center" vertical="center"/>
    </xf>
    <xf numFmtId="14" fontId="6" fillId="0" borderId="8" xfId="0" applyNumberFormat="1" applyFont="1" applyBorder="1" applyAlignment="1">
      <alignment horizontal="center" vertical="center" wrapText="1"/>
    </xf>
    <xf numFmtId="0" fontId="50" fillId="2" borderId="19" xfId="0" applyFont="1" applyFill="1" applyBorder="1" applyAlignment="1">
      <alignment horizontal="justify" vertical="center" wrapText="1"/>
    </xf>
    <xf numFmtId="0" fontId="50" fillId="0" borderId="19" xfId="0" applyFont="1" applyBorder="1" applyAlignment="1">
      <alignment horizontal="justify" vertical="top" wrapText="1"/>
    </xf>
    <xf numFmtId="0" fontId="6" fillId="0" borderId="1" xfId="0" applyFont="1" applyBorder="1" applyAlignment="1">
      <alignment horizontal="justify" vertical="justify" wrapText="1"/>
    </xf>
    <xf numFmtId="0" fontId="28" fillId="0" borderId="4" xfId="0" applyFont="1" applyBorder="1" applyAlignment="1">
      <alignment horizontal="justify" vertical="justify" wrapText="1"/>
    </xf>
    <xf numFmtId="0" fontId="6" fillId="0" borderId="5" xfId="0" applyFont="1" applyBorder="1" applyAlignment="1">
      <alignment horizontal="justify" vertical="justify" wrapText="1"/>
    </xf>
    <xf numFmtId="0" fontId="28" fillId="0" borderId="5" xfId="0" applyFont="1" applyBorder="1" applyAlignment="1">
      <alignment horizontal="justify" vertical="justify" wrapText="1"/>
    </xf>
    <xf numFmtId="0" fontId="6" fillId="0" borderId="8" xfId="0" applyFont="1" applyBorder="1" applyAlignment="1">
      <alignment horizontal="justify" vertical="justify" wrapText="1"/>
    </xf>
    <xf numFmtId="0" fontId="6" fillId="0" borderId="29" xfId="0" applyFont="1" applyBorder="1" applyAlignment="1">
      <alignment horizontal="justify" vertical="justify" wrapText="1"/>
    </xf>
    <xf numFmtId="0" fontId="64" fillId="0" borderId="8" xfId="0" applyFont="1" applyBorder="1" applyAlignment="1">
      <alignment horizontal="justify" vertical="justify"/>
    </xf>
    <xf numFmtId="14" fontId="0" fillId="2" borderId="4" xfId="0" applyNumberFormat="1" applyFill="1" applyBorder="1" applyAlignment="1" applyProtection="1">
      <alignment horizontal="center" vertical="center"/>
      <protection locked="0"/>
    </xf>
    <xf numFmtId="0" fontId="0" fillId="2" borderId="4" xfId="0" applyFill="1" applyBorder="1" applyAlignment="1" applyProtection="1">
      <alignment horizontal="justify" vertical="center" wrapText="1"/>
      <protection locked="0"/>
    </xf>
    <xf numFmtId="14" fontId="0" fillId="2" borderId="8" xfId="0" applyNumberFormat="1" applyFill="1" applyBorder="1" applyAlignment="1" applyProtection="1">
      <alignment horizontal="center" vertical="center"/>
      <protection locked="0"/>
    </xf>
    <xf numFmtId="0" fontId="0" fillId="2" borderId="8" xfId="0" applyFill="1" applyBorder="1" applyAlignment="1" applyProtection="1">
      <alignment horizontal="justify" vertical="center" wrapText="1"/>
      <protection locked="0"/>
    </xf>
    <xf numFmtId="9" fontId="33" fillId="2" borderId="8" xfId="2" applyFont="1" applyFill="1" applyBorder="1" applyAlignment="1" applyProtection="1">
      <alignment horizontal="center" vertical="center" wrapText="1"/>
    </xf>
    <xf numFmtId="9" fontId="33" fillId="2" borderId="32" xfId="2" applyFont="1" applyFill="1" applyBorder="1" applyAlignment="1" applyProtection="1">
      <alignment horizontal="center" vertical="center" wrapText="1"/>
    </xf>
    <xf numFmtId="0" fontId="6" fillId="0" borderId="8" xfId="0" applyFont="1" applyBorder="1" applyAlignment="1">
      <alignment horizontal="center" vertical="center" wrapText="1"/>
    </xf>
    <xf numFmtId="9" fontId="6" fillId="2" borderId="8" xfId="2" applyFont="1" applyFill="1" applyBorder="1" applyAlignment="1" applyProtection="1">
      <alignment horizontal="center" vertical="center" wrapText="1"/>
    </xf>
    <xf numFmtId="0" fontId="6" fillId="0" borderId="32" xfId="0" applyFont="1" applyBorder="1" applyAlignment="1">
      <alignment horizontal="justify" vertical="justify" wrapText="1"/>
    </xf>
    <xf numFmtId="0" fontId="6" fillId="0" borderId="4" xfId="0" applyFont="1" applyBorder="1" applyAlignment="1">
      <alignment horizontal="center" vertical="center" wrapText="1"/>
    </xf>
    <xf numFmtId="0" fontId="0" fillId="2" borderId="8" xfId="0" applyFill="1" applyBorder="1" applyAlignment="1">
      <alignment horizontal="center" vertical="center" wrapText="1"/>
    </xf>
    <xf numFmtId="14" fontId="6" fillId="2" borderId="29" xfId="0" applyNumberFormat="1" applyFont="1" applyFill="1" applyBorder="1" applyAlignment="1">
      <alignment horizontal="center" vertical="center"/>
    </xf>
    <xf numFmtId="14" fontId="6" fillId="0" borderId="4" xfId="0" applyNumberFormat="1" applyFont="1" applyBorder="1" applyAlignment="1">
      <alignment horizontal="center" vertical="center"/>
    </xf>
    <xf numFmtId="0" fontId="6" fillId="4" borderId="0" xfId="0" applyFont="1" applyFill="1" applyAlignment="1">
      <alignment horizontal="center" vertical="center"/>
    </xf>
    <xf numFmtId="0" fontId="21" fillId="11" borderId="1" xfId="0"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14" fontId="6" fillId="2" borderId="32" xfId="0" applyNumberFormat="1" applyFont="1" applyFill="1" applyBorder="1" applyAlignment="1">
      <alignment horizontal="center" vertical="center" wrapText="1"/>
    </xf>
    <xf numFmtId="0" fontId="6" fillId="0" borderId="8" xfId="0" applyFont="1" applyBorder="1" applyAlignment="1">
      <alignment vertical="center" wrapText="1"/>
    </xf>
    <xf numFmtId="0" fontId="6" fillId="2" borderId="0" xfId="0" applyFont="1" applyFill="1" applyAlignment="1">
      <alignment horizontal="justify" vertical="center" wrapText="1"/>
    </xf>
    <xf numFmtId="0" fontId="0" fillId="2" borderId="0" xfId="0" applyFill="1" applyAlignment="1">
      <alignment horizontal="center" vertical="center" wrapText="1"/>
    </xf>
    <xf numFmtId="9" fontId="21" fillId="21" borderId="45" xfId="2" applyFont="1" applyFill="1" applyBorder="1" applyAlignment="1" applyProtection="1">
      <alignment horizontal="center" vertical="center" wrapText="1"/>
    </xf>
    <xf numFmtId="14" fontId="33" fillId="2" borderId="8" xfId="4" applyNumberFormat="1" applyFont="1" applyFill="1" applyBorder="1" applyAlignment="1" applyProtection="1">
      <alignment horizontal="center" vertical="center" wrapText="1"/>
    </xf>
    <xf numFmtId="0" fontId="33" fillId="2" borderId="8" xfId="4" applyNumberFormat="1" applyFont="1" applyFill="1" applyBorder="1" applyAlignment="1" applyProtection="1">
      <alignment horizontal="justify" vertical="center" wrapText="1"/>
    </xf>
    <xf numFmtId="0" fontId="33" fillId="2" borderId="8" xfId="4" applyNumberFormat="1" applyFont="1" applyFill="1" applyBorder="1" applyAlignment="1" applyProtection="1">
      <alignment horizontal="center" vertical="center" wrapText="1"/>
    </xf>
    <xf numFmtId="9" fontId="6" fillId="4" borderId="0" xfId="2" applyFont="1" applyFill="1" applyAlignment="1" applyProtection="1">
      <alignment horizontal="center" vertical="center" wrapText="1"/>
    </xf>
    <xf numFmtId="0" fontId="62" fillId="0" borderId="8" xfId="0" applyFont="1" applyBorder="1" applyAlignment="1">
      <alignment horizontal="center" vertical="center" wrapText="1"/>
    </xf>
    <xf numFmtId="0" fontId="0" fillId="0" borderId="8" xfId="0" applyBorder="1" applyAlignment="1">
      <alignment horizontal="center" vertical="center" wrapText="1"/>
    </xf>
    <xf numFmtId="0" fontId="0" fillId="2" borderId="0" xfId="0" applyFill="1"/>
    <xf numFmtId="0" fontId="62" fillId="2" borderId="1" xfId="0" applyFont="1" applyFill="1" applyBorder="1" applyAlignment="1">
      <alignment horizontal="center" vertical="center" wrapText="1"/>
    </xf>
    <xf numFmtId="0" fontId="50" fillId="2" borderId="0" xfId="0" applyFont="1" applyFill="1" applyAlignment="1">
      <alignment horizontal="justify"/>
    </xf>
    <xf numFmtId="0" fontId="50" fillId="2" borderId="0" xfId="0" applyFont="1" applyFill="1" applyAlignment="1">
      <alignment wrapText="1"/>
    </xf>
    <xf numFmtId="0" fontId="5" fillId="2" borderId="0" xfId="0" applyFont="1" applyFill="1"/>
    <xf numFmtId="0" fontId="5" fillId="4" borderId="0" xfId="0" applyFont="1" applyFill="1"/>
    <xf numFmtId="0" fontId="3" fillId="4" borderId="0" xfId="0" applyFont="1" applyFill="1"/>
    <xf numFmtId="0" fontId="0" fillId="13" borderId="0" xfId="0" applyFill="1"/>
    <xf numFmtId="0" fontId="44" fillId="13" borderId="0" xfId="0" applyFont="1" applyFill="1"/>
    <xf numFmtId="0" fontId="0" fillId="2" borderId="0" xfId="0" applyFill="1" applyAlignment="1">
      <alignment wrapText="1"/>
    </xf>
    <xf numFmtId="0" fontId="0" fillId="0" borderId="0" xfId="0" applyAlignment="1">
      <alignment horizontal="center" vertical="center" wrapText="1"/>
    </xf>
    <xf numFmtId="0" fontId="47" fillId="13"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vertical="center" wrapText="1"/>
    </xf>
    <xf numFmtId="0" fontId="40" fillId="0" borderId="0" xfId="0" applyFont="1" applyAlignment="1">
      <alignment vertical="center" wrapText="1"/>
    </xf>
    <xf numFmtId="0" fontId="38" fillId="0" borderId="0" xfId="1" applyFont="1" applyBorder="1" applyAlignment="1" applyProtection="1">
      <alignment horizontal="center" wrapText="1"/>
    </xf>
    <xf numFmtId="0" fontId="4" fillId="11" borderId="1" xfId="0" applyFont="1" applyFill="1" applyBorder="1" applyAlignment="1">
      <alignment horizontal="center" vertical="center" textRotation="90" wrapText="1"/>
    </xf>
    <xf numFmtId="0" fontId="0" fillId="0" borderId="29" xfId="0" applyBorder="1" applyAlignment="1">
      <alignment horizontal="center" vertical="center" textRotation="90" wrapText="1"/>
    </xf>
    <xf numFmtId="0" fontId="42" fillId="0" borderId="8" xfId="0" applyFont="1" applyBorder="1" applyAlignment="1">
      <alignment horizontal="center" vertical="center" wrapText="1"/>
    </xf>
    <xf numFmtId="0" fontId="0" fillId="0" borderId="8" xfId="0" applyBorder="1" applyAlignment="1">
      <alignment horizontal="center" vertical="center" textRotation="90" wrapText="1"/>
    </xf>
    <xf numFmtId="0" fontId="3" fillId="0" borderId="8" xfId="0" applyFont="1" applyBorder="1" applyAlignment="1">
      <alignment horizontal="center" vertical="center" wrapText="1"/>
    </xf>
    <xf numFmtId="0" fontId="0" fillId="0" borderId="1" xfId="0" applyBorder="1" applyAlignment="1">
      <alignment horizontal="center" vertical="center" textRotation="90" wrapText="1"/>
    </xf>
    <xf numFmtId="0" fontId="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xf>
    <xf numFmtId="0" fontId="3" fillId="0" borderId="1" xfId="0" applyFont="1" applyBorder="1" applyAlignment="1">
      <alignment horizontal="center" wrapText="1"/>
    </xf>
    <xf numFmtId="0" fontId="6" fillId="0" borderId="0" xfId="0" applyFont="1" applyAlignment="1">
      <alignment horizontal="center" vertical="center"/>
    </xf>
    <xf numFmtId="0" fontId="48" fillId="0" borderId="0" xfId="0" applyFont="1" applyAlignment="1">
      <alignment vertical="center"/>
    </xf>
    <xf numFmtId="0" fontId="6" fillId="0" borderId="0" xfId="0" applyFont="1" applyAlignment="1">
      <alignment vertical="center"/>
    </xf>
    <xf numFmtId="0" fontId="48" fillId="0" borderId="0" xfId="0" applyFont="1" applyAlignment="1">
      <alignment vertical="center" wrapText="1"/>
    </xf>
    <xf numFmtId="0" fontId="6" fillId="0" borderId="0" xfId="0" applyFont="1" applyAlignment="1">
      <alignment vertical="center" wrapText="1"/>
    </xf>
    <xf numFmtId="0" fontId="21" fillId="11" borderId="18" xfId="0" applyFont="1" applyFill="1" applyBorder="1" applyAlignment="1">
      <alignment horizontal="center" vertical="center" wrapText="1"/>
    </xf>
    <xf numFmtId="0" fontId="6" fillId="2" borderId="18" xfId="0" applyFont="1" applyFill="1" applyBorder="1" applyAlignment="1">
      <alignment vertical="center"/>
    </xf>
    <xf numFmtId="0" fontId="3" fillId="2" borderId="0" xfId="0" applyFont="1" applyFill="1"/>
    <xf numFmtId="0" fontId="60" fillId="13" borderId="0" xfId="1" applyFont="1" applyFill="1" applyAlignment="1" applyProtection="1">
      <alignment horizontal="center" vertical="center"/>
    </xf>
    <xf numFmtId="0" fontId="1" fillId="13" borderId="0" xfId="0" applyFont="1" applyFill="1"/>
    <xf numFmtId="0" fontId="39" fillId="2" borderId="0" xfId="1" applyFont="1" applyFill="1" applyAlignment="1">
      <alignment horizontal="center" vertical="center" wrapText="1"/>
    </xf>
    <xf numFmtId="0" fontId="0" fillId="2" borderId="0" xfId="0" applyFill="1" applyAlignment="1">
      <alignment horizontal="center" vertical="center"/>
    </xf>
    <xf numFmtId="0" fontId="0" fillId="4" borderId="0" xfId="0" applyFill="1" applyAlignment="1">
      <alignment wrapText="1"/>
    </xf>
    <xf numFmtId="0" fontId="50" fillId="4" borderId="0" xfId="0" applyFont="1" applyFill="1" applyAlignment="1">
      <alignment wrapText="1"/>
    </xf>
    <xf numFmtId="0" fontId="50" fillId="0" borderId="24" xfId="0" applyFont="1" applyBorder="1" applyAlignment="1">
      <alignment horizontal="justify" vertical="center" wrapText="1"/>
    </xf>
    <xf numFmtId="0" fontId="51" fillId="0" borderId="25" xfId="0" applyFont="1" applyBorder="1" applyAlignment="1">
      <alignment horizontal="center" vertical="center" wrapText="1"/>
    </xf>
    <xf numFmtId="0" fontId="51" fillId="2" borderId="25" xfId="0" applyFont="1" applyFill="1" applyBorder="1" applyAlignment="1">
      <alignment horizontal="center" vertical="center"/>
    </xf>
    <xf numFmtId="0" fontId="49" fillId="2" borderId="25" xfId="0" applyFont="1" applyFill="1" applyBorder="1" applyAlignment="1">
      <alignment horizontal="center" vertical="center"/>
    </xf>
    <xf numFmtId="9" fontId="49" fillId="2" borderId="25" xfId="2" applyFont="1" applyFill="1" applyBorder="1" applyAlignment="1">
      <alignment horizontal="center" vertical="center"/>
    </xf>
    <xf numFmtId="0" fontId="52" fillId="10" borderId="26" xfId="3" applyFont="1" applyFill="1" applyBorder="1" applyAlignment="1">
      <alignment horizontal="center" vertical="center" wrapText="1"/>
    </xf>
    <xf numFmtId="0" fontId="49" fillId="2" borderId="22" xfId="0" applyFont="1" applyFill="1" applyBorder="1" applyAlignment="1">
      <alignment horizontal="center" vertical="center"/>
    </xf>
    <xf numFmtId="0" fontId="52" fillId="10" borderId="23" xfId="3" applyFont="1" applyFill="1" applyBorder="1" applyAlignment="1">
      <alignment horizontal="center" vertical="center" wrapText="1"/>
    </xf>
    <xf numFmtId="0" fontId="43" fillId="0" borderId="32" xfId="0" applyFont="1" applyBorder="1" applyAlignment="1" applyProtection="1">
      <alignment vertical="center" wrapText="1"/>
      <protection locked="0"/>
    </xf>
    <xf numFmtId="0" fontId="43" fillId="0" borderId="32" xfId="0" applyFont="1" applyBorder="1" applyAlignment="1">
      <alignment vertical="center"/>
    </xf>
    <xf numFmtId="0" fontId="43" fillId="0" borderId="49" xfId="0" applyFont="1" applyBorder="1" applyAlignment="1" applyProtection="1">
      <alignment vertical="center" wrapText="1"/>
      <protection locked="0"/>
    </xf>
    <xf numFmtId="0" fontId="43" fillId="0" borderId="60" xfId="0" applyFont="1" applyBorder="1" applyAlignment="1" applyProtection="1">
      <alignment horizontal="left" vertical="center" wrapText="1"/>
      <protection locked="0"/>
    </xf>
    <xf numFmtId="0" fontId="33" fillId="0" borderId="33" xfId="0" applyFont="1" applyBorder="1" applyAlignment="1">
      <alignment horizontal="justify" vertical="justify"/>
    </xf>
    <xf numFmtId="0" fontId="33" fillId="0" borderId="33" xfId="0" applyFont="1" applyBorder="1" applyAlignment="1" applyProtection="1">
      <alignment horizontal="justify" vertical="justify" wrapText="1"/>
      <protection locked="0"/>
    </xf>
    <xf numFmtId="0" fontId="33" fillId="0" borderId="33" xfId="0" applyFont="1" applyBorder="1" applyAlignment="1">
      <alignment horizontal="justify" vertical="justify" wrapText="1"/>
    </xf>
    <xf numFmtId="0" fontId="33" fillId="0" borderId="33" xfId="0" applyFont="1" applyBorder="1" applyAlignment="1" applyProtection="1">
      <alignment horizontal="left" vertical="justify" wrapText="1"/>
      <protection locked="0"/>
    </xf>
    <xf numFmtId="0" fontId="33" fillId="0" borderId="33" xfId="0" applyFont="1" applyBorder="1" applyAlignment="1" applyProtection="1">
      <alignment vertical="justify" wrapText="1"/>
      <protection locked="0"/>
    </xf>
    <xf numFmtId="0" fontId="33" fillId="0" borderId="33" xfId="0" applyFont="1" applyBorder="1" applyAlignment="1">
      <alignment horizontal="left" vertical="justify"/>
    </xf>
    <xf numFmtId="0" fontId="33" fillId="0" borderId="61" xfId="0" applyFont="1" applyBorder="1" applyAlignment="1">
      <alignment horizontal="justify" vertical="justify" wrapText="1"/>
    </xf>
    <xf numFmtId="0" fontId="62" fillId="2" borderId="0" xfId="0" applyFont="1" applyFill="1" applyAlignment="1">
      <alignment horizontal="center" vertical="center" wrapText="1"/>
    </xf>
    <xf numFmtId="0" fontId="25" fillId="2" borderId="0" xfId="0" applyFont="1" applyFill="1" applyAlignment="1">
      <alignment vertical="top" wrapText="1"/>
    </xf>
    <xf numFmtId="0" fontId="1" fillId="2" borderId="0" xfId="0" applyFont="1" applyFill="1"/>
    <xf numFmtId="0" fontId="10"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2" fillId="11" borderId="1" xfId="0" applyFont="1" applyFill="1" applyBorder="1" applyAlignment="1">
      <alignment vertical="center" wrapText="1"/>
    </xf>
    <xf numFmtId="0" fontId="13"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6" fillId="5" borderId="1" xfId="0" applyFont="1" applyFill="1" applyBorder="1"/>
    <xf numFmtId="0" fontId="10" fillId="0" borderId="1" xfId="0" applyFont="1" applyBorder="1" applyAlignment="1">
      <alignment horizontal="center" vertical="center" wrapText="1"/>
    </xf>
    <xf numFmtId="0" fontId="6" fillId="3" borderId="1" xfId="0" applyFont="1" applyFill="1" applyBorder="1"/>
    <xf numFmtId="0" fontId="6" fillId="7" borderId="1" xfId="0" applyFont="1" applyFill="1" applyBorder="1"/>
    <xf numFmtId="0" fontId="6" fillId="6" borderId="1" xfId="0" applyFont="1" applyFill="1" applyBorder="1"/>
    <xf numFmtId="0" fontId="38" fillId="2" borderId="51" xfId="1" applyFont="1" applyFill="1" applyBorder="1" applyAlignment="1" applyProtection="1">
      <alignment vertical="center" wrapText="1"/>
    </xf>
    <xf numFmtId="0" fontId="38" fillId="2" borderId="0" xfId="1" applyFont="1" applyFill="1" applyAlignment="1" applyProtection="1">
      <alignment vertical="center" wrapText="1"/>
    </xf>
    <xf numFmtId="0" fontId="38" fillId="2" borderId="65" xfId="1" applyFont="1" applyFill="1" applyBorder="1" applyAlignment="1" applyProtection="1">
      <alignment vertical="center" wrapText="1"/>
    </xf>
    <xf numFmtId="0" fontId="38" fillId="2" borderId="0" xfId="1" applyFont="1" applyFill="1" applyAlignment="1" applyProtection="1">
      <alignment horizontal="center" vertical="center" wrapText="1"/>
    </xf>
    <xf numFmtId="0" fontId="15" fillId="6" borderId="1"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6" fillId="2" borderId="0" xfId="0" applyFont="1" applyFill="1" applyAlignment="1">
      <alignment horizontal="justify" vertical="justify" wrapText="1"/>
    </xf>
    <xf numFmtId="14" fontId="6" fillId="2" borderId="0" xfId="0" applyNumberFormat="1" applyFont="1" applyFill="1" applyAlignment="1">
      <alignment horizontal="center" vertical="center"/>
    </xf>
    <xf numFmtId="14" fontId="6" fillId="2" borderId="32" xfId="0" applyNumberFormat="1" applyFont="1" applyFill="1" applyBorder="1" applyAlignment="1">
      <alignment horizontal="center" vertical="center"/>
    </xf>
    <xf numFmtId="0" fontId="7" fillId="2" borderId="0" xfId="0" applyFont="1" applyFill="1" applyAlignment="1">
      <alignment horizontal="justify" vertical="center"/>
    </xf>
    <xf numFmtId="0" fontId="6" fillId="2" borderId="0" xfId="0" applyFont="1" applyFill="1" applyAlignment="1">
      <alignment horizontal="justify" vertical="center"/>
    </xf>
    <xf numFmtId="0" fontId="28" fillId="2" borderId="0" xfId="0" applyFont="1" applyFill="1" applyAlignment="1">
      <alignment horizontal="left" vertical="center"/>
    </xf>
    <xf numFmtId="0" fontId="24" fillId="8" borderId="0" xfId="0" applyFont="1" applyFill="1" applyAlignment="1">
      <alignment horizontal="center" vertical="center"/>
    </xf>
    <xf numFmtId="0" fontId="48" fillId="2" borderId="0" xfId="0" applyFont="1" applyFill="1" applyAlignment="1">
      <alignment horizontal="center" vertical="center"/>
    </xf>
    <xf numFmtId="0" fontId="48" fillId="4" borderId="0" xfId="0" applyFont="1" applyFill="1" applyAlignment="1">
      <alignment horizontal="center" vertical="center"/>
    </xf>
    <xf numFmtId="0" fontId="21" fillId="11" borderId="4" xfId="0" applyFont="1" applyFill="1" applyBorder="1" applyAlignment="1">
      <alignment horizontal="center" vertical="center" wrapText="1"/>
    </xf>
    <xf numFmtId="0" fontId="21" fillId="11" borderId="4" xfId="0" applyFont="1" applyFill="1" applyBorder="1" applyAlignment="1">
      <alignment horizontal="center" vertical="top" wrapText="1"/>
    </xf>
    <xf numFmtId="0" fontId="21" fillId="11" borderId="45" xfId="0" applyFont="1" applyFill="1" applyBorder="1" applyAlignment="1">
      <alignment horizontal="center" vertical="center" wrapText="1"/>
    </xf>
    <xf numFmtId="0" fontId="21" fillId="11" borderId="45" xfId="0" applyFont="1" applyFill="1" applyBorder="1" applyAlignment="1">
      <alignment horizontal="center" vertical="top" wrapText="1"/>
    </xf>
    <xf numFmtId="0" fontId="21" fillId="21" borderId="45" xfId="0" applyFont="1" applyFill="1" applyBorder="1" applyAlignment="1">
      <alignment horizontal="center" vertical="top" wrapText="1"/>
    </xf>
    <xf numFmtId="0" fontId="21" fillId="21" borderId="45" xfId="0" applyFont="1" applyFill="1" applyBorder="1" applyAlignment="1">
      <alignment horizontal="center" vertical="center" wrapText="1"/>
    </xf>
    <xf numFmtId="0" fontId="21" fillId="21" borderId="40" xfId="0" applyFont="1" applyFill="1" applyBorder="1" applyAlignment="1">
      <alignment horizontal="center" vertical="center" wrapText="1"/>
    </xf>
    <xf numFmtId="0" fontId="21" fillId="21" borderId="54" xfId="0" applyFont="1" applyFill="1" applyBorder="1" applyAlignment="1">
      <alignment horizontal="center" vertical="center" wrapText="1"/>
    </xf>
    <xf numFmtId="14" fontId="34" fillId="10" borderId="8" xfId="0" applyNumberFormat="1" applyFont="1" applyFill="1" applyBorder="1" applyAlignment="1">
      <alignment horizontal="center" vertical="center" wrapText="1"/>
    </xf>
    <xf numFmtId="0" fontId="34" fillId="10" borderId="8" xfId="0" applyFont="1" applyFill="1" applyBorder="1" applyAlignment="1">
      <alignment horizontal="center" vertical="center" wrapText="1"/>
    </xf>
    <xf numFmtId="0" fontId="58" fillId="4" borderId="0" xfId="0" applyFont="1" applyFill="1" applyAlignment="1">
      <alignment horizontal="justify" vertical="center"/>
    </xf>
    <xf numFmtId="0" fontId="30" fillId="2" borderId="8" xfId="0" applyFont="1" applyFill="1" applyBorder="1" applyAlignment="1">
      <alignment horizontal="center" vertical="center" wrapText="1"/>
    </xf>
    <xf numFmtId="0" fontId="33" fillId="2" borderId="8" xfId="0" applyFont="1" applyFill="1" applyBorder="1" applyAlignment="1">
      <alignment horizontal="justify" vertical="center" wrapText="1"/>
    </xf>
    <xf numFmtId="0" fontId="33" fillId="2" borderId="8" xfId="0" applyFont="1" applyFill="1" applyBorder="1" applyAlignment="1">
      <alignment horizontal="center" vertical="center" wrapText="1"/>
    </xf>
    <xf numFmtId="14" fontId="6" fillId="2" borderId="8" xfId="0" applyNumberFormat="1" applyFont="1" applyFill="1" applyBorder="1" applyAlignment="1">
      <alignment horizontal="justify" vertical="center" wrapText="1"/>
    </xf>
    <xf numFmtId="0" fontId="30" fillId="2" borderId="32" xfId="0" applyFont="1" applyFill="1" applyBorder="1" applyAlignment="1">
      <alignment horizontal="center" vertical="center" wrapText="1"/>
    </xf>
    <xf numFmtId="0" fontId="6" fillId="2" borderId="32" xfId="0" applyFont="1" applyFill="1" applyBorder="1" applyAlignment="1">
      <alignment horizontal="justify" vertical="center" wrapText="1"/>
    </xf>
    <xf numFmtId="0" fontId="6" fillId="4" borderId="0" xfId="0" applyFont="1" applyFill="1" applyAlignment="1">
      <alignment horizontal="justify" vertical="center"/>
    </xf>
    <xf numFmtId="0" fontId="33" fillId="2" borderId="1" xfId="0" applyFont="1" applyFill="1" applyBorder="1" applyAlignment="1">
      <alignment horizontal="justify" vertical="center" wrapText="1"/>
    </xf>
    <xf numFmtId="0" fontId="7" fillId="4" borderId="0" xfId="0" applyFont="1" applyFill="1" applyAlignment="1">
      <alignment horizontal="justify" vertical="center"/>
    </xf>
    <xf numFmtId="0" fontId="33" fillId="0" borderId="8" xfId="0" applyFont="1" applyBorder="1" applyAlignment="1">
      <alignment horizontal="justify" vertical="center" wrapText="1"/>
    </xf>
    <xf numFmtId="0" fontId="6" fillId="2" borderId="32" xfId="0" applyFont="1" applyFill="1" applyBorder="1" applyAlignment="1">
      <alignment horizontal="center" vertical="center" wrapText="1"/>
    </xf>
    <xf numFmtId="0" fontId="33" fillId="0" borderId="1" xfId="0" applyFont="1" applyBorder="1" applyAlignment="1">
      <alignment horizontal="justify" vertical="center" wrapText="1"/>
    </xf>
    <xf numFmtId="0" fontId="6" fillId="0" borderId="33" xfId="0" applyFont="1" applyBorder="1" applyAlignment="1">
      <alignment vertical="center" wrapText="1"/>
    </xf>
    <xf numFmtId="0" fontId="33" fillId="2" borderId="32" xfId="0" applyFont="1" applyFill="1" applyBorder="1" applyAlignment="1">
      <alignment horizontal="center" vertical="center" wrapText="1"/>
    </xf>
    <xf numFmtId="0" fontId="33" fillId="0" borderId="37" xfId="0" applyFont="1" applyBorder="1" applyAlignment="1">
      <alignment horizontal="justify" vertical="center" wrapText="1"/>
    </xf>
    <xf numFmtId="0" fontId="33" fillId="0" borderId="36" xfId="0" applyFont="1" applyBorder="1" applyAlignment="1">
      <alignment horizontal="justify" vertical="center" wrapText="1"/>
    </xf>
    <xf numFmtId="0" fontId="58" fillId="4" borderId="0" xfId="0" applyFont="1" applyFill="1" applyAlignment="1">
      <alignment vertical="center"/>
    </xf>
    <xf numFmtId="0" fontId="6" fillId="0" borderId="33" xfId="0" applyFont="1" applyBorder="1" applyAlignment="1">
      <alignment horizontal="center" vertical="center" wrapText="1"/>
    </xf>
    <xf numFmtId="0" fontId="33" fillId="0" borderId="8" xfId="0" applyFont="1" applyBorder="1" applyAlignment="1">
      <alignment horizontal="left" vertical="top" wrapText="1"/>
    </xf>
    <xf numFmtId="0" fontId="33" fillId="2" borderId="49" xfId="0" applyFont="1" applyFill="1" applyBorder="1" applyAlignment="1">
      <alignment horizontal="center" vertical="center" wrapText="1"/>
    </xf>
    <xf numFmtId="0" fontId="33" fillId="2" borderId="48" xfId="0" applyFont="1" applyFill="1" applyBorder="1" applyAlignment="1">
      <alignment horizontal="center" vertical="center" wrapText="1"/>
    </xf>
    <xf numFmtId="0" fontId="6" fillId="0" borderId="33" xfId="0" applyFont="1" applyBorder="1" applyAlignment="1">
      <alignment horizontal="justify" vertical="center" wrapText="1"/>
    </xf>
    <xf numFmtId="0" fontId="33"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14" fontId="0" fillId="2" borderId="8" xfId="0" applyNumberFormat="1" applyFill="1" applyBorder="1" applyAlignment="1">
      <alignment horizontal="center" vertical="center" wrapText="1"/>
    </xf>
    <xf numFmtId="0" fontId="30" fillId="2" borderId="0" xfId="0" applyFont="1" applyFill="1" applyAlignment="1">
      <alignment horizontal="center" vertical="center" wrapText="1"/>
    </xf>
    <xf numFmtId="9" fontId="6" fillId="2" borderId="0" xfId="2" applyFont="1" applyFill="1" applyAlignment="1" applyProtection="1">
      <alignment horizontal="center" vertical="center" wrapText="1"/>
    </xf>
    <xf numFmtId="0" fontId="27" fillId="2" borderId="0" xfId="0" applyFont="1" applyFill="1" applyAlignment="1">
      <alignment horizontal="justify" vertical="center" wrapText="1"/>
    </xf>
    <xf numFmtId="0" fontId="30" fillId="2" borderId="0" xfId="0" applyFont="1" applyFill="1" applyAlignment="1">
      <alignment horizontal="justify" vertical="center" wrapText="1"/>
    </xf>
    <xf numFmtId="14" fontId="6" fillId="2" borderId="0" xfId="0" applyNumberFormat="1" applyFont="1" applyFill="1" applyAlignment="1">
      <alignment horizontal="justify" vertical="center"/>
    </xf>
    <xf numFmtId="0" fontId="28" fillId="4" borderId="0" xfId="0" applyFont="1" applyFill="1" applyAlignment="1">
      <alignment horizontal="center" vertical="center"/>
    </xf>
    <xf numFmtId="0" fontId="6" fillId="4" borderId="0" xfId="0" applyFont="1" applyFill="1" applyAlignment="1">
      <alignment horizontal="justify" vertical="center" wrapText="1"/>
    </xf>
    <xf numFmtId="0" fontId="6" fillId="4" borderId="0" xfId="0" applyFont="1" applyFill="1" applyAlignment="1">
      <alignment horizontal="center" vertical="center" wrapText="1"/>
    </xf>
    <xf numFmtId="0" fontId="30" fillId="4" borderId="0" xfId="0" applyFont="1" applyFill="1" applyAlignment="1">
      <alignment horizontal="center" vertical="center" wrapText="1"/>
    </xf>
    <xf numFmtId="0" fontId="27" fillId="4" borderId="0" xfId="0" applyFont="1" applyFill="1" applyAlignment="1">
      <alignment horizontal="justify" vertical="center" wrapText="1"/>
    </xf>
    <xf numFmtId="0" fontId="27" fillId="4" borderId="0" xfId="0" applyFont="1" applyFill="1" applyAlignment="1">
      <alignment horizontal="center" vertical="center" wrapText="1"/>
    </xf>
    <xf numFmtId="0" fontId="30" fillId="4" borderId="0" xfId="0" applyFont="1" applyFill="1" applyAlignment="1">
      <alignment horizontal="justify" vertical="center" wrapText="1"/>
    </xf>
    <xf numFmtId="14" fontId="6" fillId="4" borderId="0" xfId="0" applyNumberFormat="1" applyFont="1" applyFill="1" applyAlignment="1">
      <alignment horizontal="justify" vertical="center"/>
    </xf>
    <xf numFmtId="0" fontId="6" fillId="2" borderId="8" xfId="0" applyFont="1" applyFill="1" applyBorder="1" applyAlignment="1">
      <alignment horizontal="justify" vertical="center" wrapText="1"/>
    </xf>
    <xf numFmtId="14" fontId="6" fillId="2" borderId="8" xfId="0" applyNumberFormat="1" applyFont="1" applyFill="1" applyBorder="1" applyAlignment="1">
      <alignment horizontal="center" vertical="center"/>
    </xf>
    <xf numFmtId="0" fontId="0" fillId="2" borderId="8" xfId="0" applyFill="1" applyBorder="1" applyAlignment="1">
      <alignment horizontal="center" vertical="center" wrapText="1"/>
    </xf>
    <xf numFmtId="0" fontId="0" fillId="2" borderId="0" xfId="0" applyFill="1" applyAlignment="1">
      <alignment horizontal="center" wrapText="1"/>
    </xf>
    <xf numFmtId="0" fontId="50" fillId="2" borderId="0" xfId="0" applyFont="1" applyFill="1" applyAlignment="1">
      <alignment horizontal="right" vertical="top" wrapText="1"/>
    </xf>
    <xf numFmtId="0" fontId="61" fillId="10" borderId="10" xfId="0" applyFont="1" applyFill="1" applyBorder="1" applyAlignment="1">
      <alignment horizontal="center" vertical="center"/>
    </xf>
    <xf numFmtId="0" fontId="61" fillId="10" borderId="9" xfId="0" applyFont="1" applyFill="1" applyBorder="1" applyAlignment="1">
      <alignment horizontal="center" vertical="center"/>
    </xf>
    <xf numFmtId="0" fontId="61" fillId="10" borderId="11" xfId="0" applyFont="1" applyFill="1" applyBorder="1" applyAlignment="1">
      <alignment horizontal="center" vertical="center"/>
    </xf>
    <xf numFmtId="0" fontId="61" fillId="10" borderId="12" xfId="0" applyFont="1" applyFill="1" applyBorder="1" applyAlignment="1">
      <alignment horizontal="center" vertical="center"/>
    </xf>
    <xf numFmtId="0" fontId="61" fillId="10" borderId="0" xfId="0" applyFont="1" applyFill="1" applyAlignment="1">
      <alignment horizontal="center" vertical="center"/>
    </xf>
    <xf numFmtId="0" fontId="61" fillId="10" borderId="13" xfId="0" applyFont="1" applyFill="1" applyBorder="1" applyAlignment="1">
      <alignment horizontal="center" vertical="center"/>
    </xf>
    <xf numFmtId="0" fontId="61" fillId="10" borderId="14" xfId="0" applyFont="1" applyFill="1" applyBorder="1" applyAlignment="1">
      <alignment horizontal="center" vertical="center"/>
    </xf>
    <xf numFmtId="0" fontId="61" fillId="10" borderId="15" xfId="0" applyFont="1" applyFill="1" applyBorder="1" applyAlignment="1">
      <alignment horizontal="center" vertical="center"/>
    </xf>
    <xf numFmtId="0" fontId="61" fillId="10" borderId="16" xfId="0" applyFont="1" applyFill="1" applyBorder="1" applyAlignment="1">
      <alignment horizontal="center" vertical="center"/>
    </xf>
    <xf numFmtId="0" fontId="45" fillId="11" borderId="10" xfId="0" applyFont="1" applyFill="1" applyBorder="1" applyAlignment="1">
      <alignment horizontal="center" vertical="top"/>
    </xf>
    <xf numFmtId="0" fontId="45" fillId="11" borderId="9" xfId="0" applyFont="1" applyFill="1" applyBorder="1" applyAlignment="1">
      <alignment horizontal="center" vertical="top"/>
    </xf>
    <xf numFmtId="0" fontId="45" fillId="11" borderId="11" xfId="0" applyFont="1" applyFill="1" applyBorder="1" applyAlignment="1">
      <alignment horizontal="center" vertical="top"/>
    </xf>
    <xf numFmtId="0" fontId="46" fillId="11" borderId="12" xfId="0" applyFont="1" applyFill="1" applyBorder="1" applyAlignment="1">
      <alignment horizontal="center" vertical="top"/>
    </xf>
    <xf numFmtId="0" fontId="46" fillId="11" borderId="0" xfId="0" applyFont="1" applyFill="1" applyAlignment="1">
      <alignment horizontal="center" vertical="top"/>
    </xf>
    <xf numFmtId="0" fontId="46" fillId="11" borderId="13" xfId="0" applyFont="1" applyFill="1" applyBorder="1" applyAlignment="1">
      <alignment horizontal="center" vertical="top"/>
    </xf>
    <xf numFmtId="0" fontId="46" fillId="11" borderId="14" xfId="0" applyFont="1" applyFill="1" applyBorder="1" applyAlignment="1">
      <alignment horizontal="center" vertical="top"/>
    </xf>
    <xf numFmtId="0" fontId="46" fillId="11" borderId="15" xfId="0" applyFont="1" applyFill="1" applyBorder="1" applyAlignment="1">
      <alignment horizontal="center" vertical="top"/>
    </xf>
    <xf numFmtId="0" fontId="46" fillId="11" borderId="16" xfId="0" applyFont="1" applyFill="1" applyBorder="1" applyAlignment="1">
      <alignment horizontal="center" vertical="top"/>
    </xf>
    <xf numFmtId="0" fontId="45" fillId="11" borderId="12" xfId="0" applyFont="1" applyFill="1" applyBorder="1" applyAlignment="1">
      <alignment horizontal="center" vertical="top"/>
    </xf>
    <xf numFmtId="0" fontId="45" fillId="11" borderId="0" xfId="0" applyFont="1" applyFill="1" applyAlignment="1">
      <alignment horizontal="center" vertical="top"/>
    </xf>
    <xf numFmtId="0" fontId="45" fillId="11" borderId="13" xfId="0" applyFont="1" applyFill="1" applyBorder="1" applyAlignment="1">
      <alignment horizontal="center" vertical="top"/>
    </xf>
    <xf numFmtId="0" fontId="45" fillId="11" borderId="14" xfId="0" applyFont="1" applyFill="1" applyBorder="1" applyAlignment="1">
      <alignment horizontal="center" vertical="top"/>
    </xf>
    <xf numFmtId="0" fontId="45" fillId="11" borderId="15" xfId="0" applyFont="1" applyFill="1" applyBorder="1" applyAlignment="1">
      <alignment horizontal="center" vertical="top"/>
    </xf>
    <xf numFmtId="0" fontId="45" fillId="11" borderId="16" xfId="0" applyFont="1" applyFill="1" applyBorder="1" applyAlignment="1">
      <alignment horizontal="center" vertical="top"/>
    </xf>
    <xf numFmtId="0" fontId="63" fillId="13" borderId="0" xfId="1" applyFont="1" applyFill="1" applyAlignment="1" applyProtection="1">
      <alignment horizontal="center" wrapText="1"/>
    </xf>
    <xf numFmtId="0" fontId="25" fillId="0" borderId="32" xfId="0" applyFont="1" applyBorder="1" applyAlignment="1">
      <alignment vertical="top" wrapText="1"/>
    </xf>
    <xf numFmtId="0" fontId="25" fillId="0" borderId="35" xfId="0" applyFont="1" applyBorder="1" applyAlignment="1">
      <alignment vertical="top" wrapText="1"/>
    </xf>
    <xf numFmtId="0" fontId="25" fillId="0" borderId="29" xfId="0" applyFont="1" applyBorder="1" applyAlignment="1">
      <alignment vertical="top" wrapText="1"/>
    </xf>
    <xf numFmtId="0" fontId="62" fillId="0" borderId="8" xfId="0" applyFont="1" applyBorder="1" applyAlignment="1">
      <alignment horizontal="center" vertical="center" wrapText="1"/>
    </xf>
    <xf numFmtId="0" fontId="0" fillId="0" borderId="8" xfId="0" applyBorder="1" applyAlignment="1">
      <alignment horizontal="center"/>
    </xf>
    <xf numFmtId="0" fontId="62" fillId="0" borderId="3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50" xfId="0" applyFont="1" applyBorder="1" applyAlignment="1">
      <alignment horizontal="center" vertical="center" wrapText="1"/>
    </xf>
    <xf numFmtId="0" fontId="62" fillId="0" borderId="51"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52" xfId="0" applyFont="1" applyBorder="1" applyAlignment="1">
      <alignment horizontal="center" vertical="center" wrapText="1"/>
    </xf>
    <xf numFmtId="0" fontId="62" fillId="0" borderId="17" xfId="0" applyFont="1" applyBorder="1" applyAlignment="1">
      <alignment horizontal="center" vertical="center" wrapText="1"/>
    </xf>
    <xf numFmtId="0" fontId="62" fillId="0" borderId="53" xfId="0" applyFont="1" applyBorder="1" applyAlignment="1">
      <alignment horizontal="center" vertical="center" wrapText="1"/>
    </xf>
    <xf numFmtId="0" fontId="43" fillId="12" borderId="33" xfId="0" applyFont="1" applyFill="1" applyBorder="1" applyAlignment="1">
      <alignment horizontal="center" vertical="center" wrapText="1"/>
    </xf>
    <xf numFmtId="0" fontId="43" fillId="12" borderId="34" xfId="0" applyFont="1" applyFill="1" applyBorder="1" applyAlignment="1">
      <alignment horizontal="center" vertical="center" wrapText="1"/>
    </xf>
    <xf numFmtId="0" fontId="43" fillId="12" borderId="7"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38" fillId="0" borderId="0" xfId="1" applyFont="1" applyBorder="1" applyAlignment="1" applyProtection="1">
      <alignment horizontal="left" vertical="center" wrapText="1"/>
    </xf>
    <xf numFmtId="0" fontId="38" fillId="0" borderId="17" xfId="1" applyFont="1" applyBorder="1" applyAlignment="1" applyProtection="1">
      <alignment horizontal="left" vertical="center" wrapText="1"/>
    </xf>
    <xf numFmtId="0" fontId="43" fillId="10" borderId="33" xfId="0" applyFont="1" applyFill="1" applyBorder="1" applyAlignment="1">
      <alignment horizontal="center" vertical="center" wrapText="1"/>
    </xf>
    <xf numFmtId="0" fontId="43" fillId="10" borderId="34" xfId="0" applyFont="1" applyFill="1" applyBorder="1" applyAlignment="1">
      <alignment horizontal="center" vertical="center" wrapText="1"/>
    </xf>
    <xf numFmtId="0" fontId="43" fillId="10" borderId="7"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41" fillId="10" borderId="1" xfId="0" applyFont="1" applyFill="1" applyBorder="1" applyAlignment="1">
      <alignment horizontal="center" vertical="center" wrapText="1"/>
    </xf>
    <xf numFmtId="0" fontId="21" fillId="11" borderId="18" xfId="0" applyFont="1" applyFill="1" applyBorder="1" applyAlignment="1">
      <alignment horizontal="center"/>
    </xf>
    <xf numFmtId="0" fontId="20" fillId="22" borderId="42" xfId="0" applyFont="1" applyFill="1" applyBorder="1" applyAlignment="1">
      <alignment horizontal="center"/>
    </xf>
    <xf numFmtId="0" fontId="20" fillId="22" borderId="43" xfId="0" applyFont="1" applyFill="1" applyBorder="1" applyAlignment="1">
      <alignment horizontal="center"/>
    </xf>
    <xf numFmtId="0" fontId="20" fillId="22" borderId="44" xfId="0" applyFont="1" applyFill="1" applyBorder="1" applyAlignment="1">
      <alignment horizontal="center"/>
    </xf>
    <xf numFmtId="0" fontId="20" fillId="12" borderId="42" xfId="0" applyFont="1" applyFill="1" applyBorder="1" applyAlignment="1">
      <alignment horizontal="center"/>
    </xf>
    <xf numFmtId="0" fontId="20" fillId="12" borderId="43" xfId="0" applyFont="1" applyFill="1" applyBorder="1" applyAlignment="1">
      <alignment horizontal="center"/>
    </xf>
    <xf numFmtId="0" fontId="20" fillId="12" borderId="44" xfId="0" applyFont="1" applyFill="1" applyBorder="1" applyAlignment="1">
      <alignment horizontal="center"/>
    </xf>
    <xf numFmtId="0" fontId="28" fillId="0" borderId="0" xfId="0" applyFont="1" applyAlignment="1">
      <alignment horizontal="center" vertical="center"/>
    </xf>
    <xf numFmtId="0" fontId="21" fillId="11" borderId="55" xfId="0" applyFont="1" applyFill="1" applyBorder="1" applyAlignment="1">
      <alignment horizontal="center" vertical="center" wrapText="1"/>
    </xf>
    <xf numFmtId="0" fontId="21" fillId="11" borderId="56" xfId="0" applyFont="1" applyFill="1" applyBorder="1" applyAlignment="1">
      <alignment horizontal="center" vertical="center" wrapText="1"/>
    </xf>
    <xf numFmtId="0" fontId="48" fillId="0" borderId="55" xfId="0" applyFont="1" applyBorder="1" applyAlignment="1">
      <alignment horizontal="center" vertical="center"/>
    </xf>
    <xf numFmtId="0" fontId="48" fillId="0" borderId="57" xfId="0" applyFont="1" applyBorder="1" applyAlignment="1">
      <alignment horizontal="center" vertical="center"/>
    </xf>
    <xf numFmtId="0" fontId="48" fillId="0" borderId="58" xfId="0" applyFont="1" applyBorder="1" applyAlignment="1">
      <alignment horizontal="center" vertical="center"/>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8" fillId="2" borderId="8" xfId="0" applyFont="1" applyFill="1" applyBorder="1" applyAlignment="1">
      <alignment horizontal="center" vertical="center"/>
    </xf>
    <xf numFmtId="0" fontId="6" fillId="9" borderId="8" xfId="0" applyFont="1" applyFill="1" applyBorder="1" applyAlignment="1">
      <alignment horizontal="justify" vertical="center" wrapText="1"/>
    </xf>
    <xf numFmtId="0" fontId="21" fillId="8" borderId="8" xfId="0" applyFont="1" applyFill="1" applyBorder="1" applyAlignment="1">
      <alignment horizontal="center"/>
    </xf>
    <xf numFmtId="0" fontId="28" fillId="2" borderId="8" xfId="0" applyFont="1" applyFill="1" applyBorder="1" applyAlignment="1">
      <alignment horizontal="center" vertical="center" wrapText="1"/>
    </xf>
    <xf numFmtId="0" fontId="28" fillId="2" borderId="8" xfId="0" applyFont="1" applyFill="1" applyBorder="1" applyAlignment="1">
      <alignment horizontal="center" wrapText="1"/>
    </xf>
    <xf numFmtId="0" fontId="55"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6" fillId="2" borderId="8" xfId="0" applyFont="1" applyFill="1" applyBorder="1" applyAlignment="1">
      <alignment horizontal="justify" vertical="center" wrapText="1"/>
    </xf>
    <xf numFmtId="0" fontId="4" fillId="8" borderId="8" xfId="0" applyFont="1" applyFill="1" applyBorder="1" applyAlignment="1">
      <alignment horizontal="center" vertical="center" wrapText="1"/>
    </xf>
    <xf numFmtId="0" fontId="28" fillId="2" borderId="33" xfId="0" applyFont="1" applyFill="1" applyBorder="1" applyAlignment="1">
      <alignment horizontal="center" wrapText="1"/>
    </xf>
    <xf numFmtId="0" fontId="28" fillId="2" borderId="34" xfId="0" applyFont="1" applyFill="1" applyBorder="1" applyAlignment="1">
      <alignment horizontal="center" wrapText="1"/>
    </xf>
    <xf numFmtId="0" fontId="28" fillId="2" borderId="7" xfId="0" applyFont="1" applyFill="1" applyBorder="1" applyAlignment="1">
      <alignment horizontal="center" wrapText="1"/>
    </xf>
    <xf numFmtId="0" fontId="28" fillId="2" borderId="0" xfId="0" applyFont="1" applyFill="1" applyAlignment="1">
      <alignment horizontal="center" vertical="center" textRotation="90" wrapText="1"/>
    </xf>
    <xf numFmtId="0" fontId="28" fillId="2" borderId="0" xfId="0" applyFont="1" applyFill="1" applyAlignment="1">
      <alignment horizontal="center" vertical="center" textRotation="90"/>
    </xf>
    <xf numFmtId="0" fontId="4" fillId="11" borderId="33" xfId="0" applyFont="1" applyFill="1" applyBorder="1" applyAlignment="1">
      <alignment horizontal="center" vertical="center"/>
    </xf>
    <xf numFmtId="0" fontId="4" fillId="11" borderId="7" xfId="0" applyFont="1" applyFill="1" applyBorder="1" applyAlignment="1">
      <alignment horizontal="center" vertical="center"/>
    </xf>
    <xf numFmtId="0" fontId="28"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29" xfId="0" applyFont="1" applyFill="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8" fillId="2" borderId="8" xfId="0" applyFont="1" applyFill="1" applyBorder="1" applyAlignment="1">
      <alignment horizontal="left" vertical="center"/>
    </xf>
    <xf numFmtId="0" fontId="4" fillId="11" borderId="34" xfId="0" applyFont="1" applyFill="1" applyBorder="1" applyAlignment="1">
      <alignment horizontal="center" vertical="center"/>
    </xf>
    <xf numFmtId="0" fontId="36" fillId="10" borderId="10"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1" xfId="0" applyFont="1" applyFill="1" applyBorder="1" applyAlignment="1">
      <alignment horizontal="center" vertical="center"/>
    </xf>
    <xf numFmtId="0" fontId="36" fillId="10" borderId="12" xfId="0" applyFont="1" applyFill="1" applyBorder="1" applyAlignment="1">
      <alignment horizontal="center" vertical="center"/>
    </xf>
    <xf numFmtId="0" fontId="36" fillId="10" borderId="0" xfId="0" applyFont="1" applyFill="1" applyAlignment="1">
      <alignment horizontal="center" vertical="center"/>
    </xf>
    <xf numFmtId="0" fontId="36" fillId="10" borderId="13" xfId="0" applyFont="1" applyFill="1" applyBorder="1" applyAlignment="1">
      <alignment horizontal="center" vertical="center"/>
    </xf>
    <xf numFmtId="0" fontId="36" fillId="10" borderId="14"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25" fillId="0" borderId="8" xfId="0" applyFont="1" applyBorder="1" applyAlignment="1">
      <alignment vertical="top" wrapText="1"/>
    </xf>
    <xf numFmtId="0" fontId="47" fillId="11" borderId="59" xfId="0" applyFont="1" applyFill="1" applyBorder="1" applyAlignment="1">
      <alignment horizontal="center" vertical="center" wrapText="1"/>
    </xf>
    <xf numFmtId="0" fontId="47" fillId="11" borderId="29" xfId="0" applyFont="1" applyFill="1" applyBorder="1" applyAlignment="1">
      <alignment horizontal="center" vertical="center" wrapText="1"/>
    </xf>
    <xf numFmtId="0" fontId="28" fillId="2" borderId="33" xfId="0" applyFont="1" applyFill="1" applyBorder="1" applyAlignment="1">
      <alignment horizontal="center" vertical="center"/>
    </xf>
    <xf numFmtId="0" fontId="28" fillId="2" borderId="34"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50" xfId="0" applyFont="1" applyFill="1" applyBorder="1" applyAlignment="1">
      <alignment horizontal="center" vertical="center"/>
    </xf>
    <xf numFmtId="0" fontId="28" fillId="2" borderId="51" xfId="0" applyFont="1" applyFill="1" applyBorder="1" applyAlignment="1">
      <alignment horizontal="center" vertical="center"/>
    </xf>
    <xf numFmtId="0" fontId="28" fillId="2" borderId="52" xfId="0" applyFont="1" applyFill="1" applyBorder="1" applyAlignment="1">
      <alignment horizontal="center" vertical="center"/>
    </xf>
    <xf numFmtId="0" fontId="28" fillId="2" borderId="17" xfId="0" applyFont="1" applyFill="1" applyBorder="1" applyAlignment="1">
      <alignment horizontal="center" vertical="center"/>
    </xf>
    <xf numFmtId="0" fontId="4" fillId="11" borderId="25"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5" xfId="2" applyFont="1" applyFill="1" applyBorder="1" applyAlignment="1">
      <alignment horizontal="center" vertical="center"/>
    </xf>
    <xf numFmtId="9" fontId="4" fillId="11" borderId="8" xfId="2" applyFont="1" applyFill="1" applyBorder="1" applyAlignment="1">
      <alignment horizontal="center" vertical="center"/>
    </xf>
    <xf numFmtId="0" fontId="28" fillId="12" borderId="26"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3"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25"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4" fillId="11" borderId="25" xfId="0" applyFont="1" applyFill="1" applyBorder="1" applyAlignment="1">
      <alignment horizontal="center"/>
    </xf>
    <xf numFmtId="0" fontId="6" fillId="2" borderId="32" xfId="0" applyFont="1" applyFill="1" applyBorder="1" applyAlignment="1">
      <alignment horizontal="justify" vertical="center" wrapText="1"/>
    </xf>
    <xf numFmtId="0" fontId="6" fillId="2" borderId="29" xfId="0" applyFont="1" applyFill="1" applyBorder="1" applyAlignment="1">
      <alignment horizontal="justify" vertical="center" wrapText="1"/>
    </xf>
    <xf numFmtId="14" fontId="6" fillId="2" borderId="32" xfId="0" applyNumberFormat="1" applyFont="1" applyFill="1" applyBorder="1" applyAlignment="1">
      <alignment horizontal="center" vertical="center" wrapText="1"/>
    </xf>
    <xf numFmtId="14" fontId="6" fillId="2" borderId="35" xfId="0" applyNumberFormat="1" applyFont="1" applyFill="1" applyBorder="1" applyAlignment="1">
      <alignment horizontal="center" vertical="center" wrapText="1"/>
    </xf>
    <xf numFmtId="14" fontId="6" fillId="2" borderId="29" xfId="0" applyNumberFormat="1" applyFont="1" applyFill="1" applyBorder="1" applyAlignment="1">
      <alignment horizontal="center" vertical="center" wrapText="1"/>
    </xf>
    <xf numFmtId="0" fontId="6" fillId="2" borderId="35" xfId="0" applyFont="1" applyFill="1" applyBorder="1" applyAlignment="1">
      <alignment horizontal="justify" vertical="center" wrapText="1"/>
    </xf>
    <xf numFmtId="0" fontId="6" fillId="2" borderId="32" xfId="0" applyFont="1" applyFill="1" applyBorder="1" applyAlignment="1" applyProtection="1">
      <alignment horizontal="justify" vertical="center" wrapText="1"/>
      <protection locked="0"/>
    </xf>
    <xf numFmtId="0" fontId="6" fillId="2" borderId="35" xfId="0" applyFont="1" applyFill="1" applyBorder="1" applyAlignment="1" applyProtection="1">
      <alignment horizontal="justify" vertical="center" wrapText="1"/>
      <protection locked="0"/>
    </xf>
    <xf numFmtId="0" fontId="6" fillId="2" borderId="29" xfId="0" applyFont="1" applyFill="1" applyBorder="1" applyAlignment="1" applyProtection="1">
      <alignment horizontal="justify" vertical="center" wrapText="1"/>
      <protection locked="0"/>
    </xf>
    <xf numFmtId="14" fontId="6" fillId="2" borderId="32" xfId="0" applyNumberFormat="1" applyFont="1" applyFill="1" applyBorder="1" applyAlignment="1" applyProtection="1">
      <alignment horizontal="center" vertical="center" wrapText="1"/>
      <protection locked="0"/>
    </xf>
    <xf numFmtId="14" fontId="6" fillId="2" borderId="29" xfId="0" applyNumberFormat="1" applyFont="1" applyFill="1" applyBorder="1" applyAlignment="1" applyProtection="1">
      <alignment horizontal="center" vertical="center" wrapText="1"/>
      <protection locked="0"/>
    </xf>
    <xf numFmtId="14" fontId="6" fillId="2" borderId="35" xfId="0" applyNumberFormat="1" applyFont="1" applyFill="1" applyBorder="1" applyAlignment="1" applyProtection="1">
      <alignment horizontal="center" vertical="center" wrapText="1"/>
      <protection locked="0"/>
    </xf>
    <xf numFmtId="14" fontId="6" fillId="2" borderId="8" xfId="0" applyNumberFormat="1" applyFont="1" applyFill="1" applyBorder="1" applyAlignment="1">
      <alignment horizontal="center" vertical="center" wrapText="1"/>
    </xf>
    <xf numFmtId="14" fontId="6" fillId="2" borderId="8" xfId="0" applyNumberFormat="1" applyFont="1" applyFill="1" applyBorder="1" applyAlignment="1">
      <alignment horizontal="center" vertical="center"/>
    </xf>
    <xf numFmtId="14" fontId="6" fillId="2" borderId="7" xfId="0" applyNumberFormat="1" applyFont="1" applyFill="1" applyBorder="1" applyAlignment="1">
      <alignment horizontal="center" vertical="center"/>
    </xf>
    <xf numFmtId="0" fontId="6" fillId="2" borderId="3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28" fillId="15" borderId="8" xfId="0" applyFont="1" applyFill="1" applyBorder="1" applyAlignment="1">
      <alignment horizontal="center" vertical="center" wrapText="1"/>
    </xf>
    <xf numFmtId="0" fontId="43" fillId="15" borderId="8" xfId="0" applyFont="1" applyFill="1" applyBorder="1" applyAlignment="1">
      <alignment horizontal="center" vertical="center"/>
    </xf>
    <xf numFmtId="0" fontId="6" fillId="0" borderId="8" xfId="0" applyFont="1" applyBorder="1" applyAlignment="1">
      <alignment horizontal="center" vertical="center" wrapText="1"/>
    </xf>
    <xf numFmtId="0" fontId="6" fillId="2" borderId="35" xfId="0" applyFont="1" applyFill="1" applyBorder="1" applyAlignment="1">
      <alignment horizontal="center" vertical="center" wrapText="1"/>
    </xf>
    <xf numFmtId="1" fontId="6" fillId="2" borderId="8" xfId="0" applyNumberFormat="1" applyFont="1" applyFill="1" applyBorder="1" applyAlignment="1">
      <alignment horizontal="center" vertical="center" wrapText="1"/>
    </xf>
    <xf numFmtId="9" fontId="6" fillId="2" borderId="8" xfId="2" applyFont="1" applyFill="1" applyBorder="1" applyAlignment="1" applyProtection="1">
      <alignment horizontal="center" vertical="center" wrapText="1"/>
    </xf>
    <xf numFmtId="1" fontId="6" fillId="2" borderId="32" xfId="0" applyNumberFormat="1" applyFont="1" applyFill="1" applyBorder="1" applyAlignment="1">
      <alignment horizontal="center" vertical="center" wrapText="1"/>
    </xf>
    <xf numFmtId="1" fontId="6" fillId="2" borderId="35" xfId="0" applyNumberFormat="1" applyFont="1" applyFill="1" applyBorder="1" applyAlignment="1">
      <alignment horizontal="center" vertical="center" wrapText="1"/>
    </xf>
    <xf numFmtId="1" fontId="6" fillId="2" borderId="29" xfId="0" applyNumberFormat="1" applyFont="1" applyFill="1" applyBorder="1" applyAlignment="1">
      <alignment horizontal="center" vertical="center" wrapText="1"/>
    </xf>
    <xf numFmtId="0" fontId="28" fillId="15" borderId="32" xfId="0" applyFont="1" applyFill="1" applyBorder="1" applyAlignment="1">
      <alignment horizontal="center" vertical="center" wrapText="1"/>
    </xf>
    <xf numFmtId="0" fontId="28" fillId="15" borderId="35" xfId="0" applyFont="1" applyFill="1" applyBorder="1" applyAlignment="1">
      <alignment horizontal="center" vertical="center" wrapText="1"/>
    </xf>
    <xf numFmtId="0" fontId="28" fillId="15" borderId="29" xfId="0" applyFont="1" applyFill="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8" xfId="0" applyFont="1" applyBorder="1" applyAlignment="1">
      <alignment horizontal="justify" vertical="center" wrapText="1"/>
    </xf>
    <xf numFmtId="0" fontId="30" fillId="2" borderId="8" xfId="0" applyFont="1" applyFill="1" applyBorder="1" applyAlignment="1">
      <alignment horizontal="center" vertical="center" wrapText="1"/>
    </xf>
    <xf numFmtId="9" fontId="6" fillId="2" borderId="32" xfId="0" applyNumberFormat="1" applyFont="1" applyFill="1" applyBorder="1" applyAlignment="1">
      <alignment horizontal="center" vertical="center" wrapText="1"/>
    </xf>
    <xf numFmtId="9" fontId="6" fillId="2" borderId="29" xfId="0" applyNumberFormat="1" applyFont="1" applyFill="1" applyBorder="1" applyAlignment="1">
      <alignment horizontal="center" vertical="center" wrapText="1"/>
    </xf>
    <xf numFmtId="0" fontId="33" fillId="2" borderId="8" xfId="4" applyNumberFormat="1" applyFont="1" applyFill="1" applyBorder="1" applyAlignment="1" applyProtection="1">
      <alignment horizontal="center" vertical="center" wrapText="1"/>
    </xf>
    <xf numFmtId="0" fontId="30" fillId="2" borderId="32"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29" xfId="0" applyFont="1" applyBorder="1" applyAlignment="1">
      <alignment horizontal="center" vertical="center" wrapText="1"/>
    </xf>
    <xf numFmtId="9" fontId="6" fillId="2" borderId="32" xfId="2" applyFont="1" applyFill="1" applyBorder="1" applyAlignment="1" applyProtection="1">
      <alignment horizontal="center" vertical="center" wrapText="1"/>
    </xf>
    <xf numFmtId="9" fontId="6" fillId="2" borderId="35" xfId="2" applyFont="1" applyFill="1" applyBorder="1" applyAlignment="1" applyProtection="1">
      <alignment horizontal="center" vertical="center" wrapText="1"/>
    </xf>
    <xf numFmtId="9" fontId="6" fillId="2" borderId="29" xfId="2" applyFont="1" applyFill="1" applyBorder="1" applyAlignment="1" applyProtection="1">
      <alignment horizontal="center" vertical="center" wrapText="1"/>
    </xf>
    <xf numFmtId="0" fontId="30" fillId="2" borderId="29" xfId="0" applyFont="1" applyFill="1" applyBorder="1" applyAlignment="1">
      <alignment horizontal="center" vertical="center" wrapText="1"/>
    </xf>
    <xf numFmtId="9" fontId="6" fillId="2" borderId="35" xfId="0" applyNumberFormat="1" applyFont="1" applyFill="1" applyBorder="1" applyAlignment="1">
      <alignment horizontal="center" vertical="center" wrapText="1"/>
    </xf>
    <xf numFmtId="9" fontId="33" fillId="2" borderId="32" xfId="2" applyFont="1" applyFill="1" applyBorder="1" applyAlignment="1" applyProtection="1">
      <alignment horizontal="center" vertical="center" wrapText="1"/>
    </xf>
    <xf numFmtId="9" fontId="33" fillId="2" borderId="35" xfId="2" applyFont="1" applyFill="1" applyBorder="1" applyAlignment="1" applyProtection="1">
      <alignment horizontal="center" vertical="center" wrapText="1"/>
    </xf>
    <xf numFmtId="9" fontId="33" fillId="2" borderId="29" xfId="2" applyFont="1" applyFill="1" applyBorder="1" applyAlignment="1" applyProtection="1">
      <alignment horizontal="center" vertical="center" wrapText="1"/>
    </xf>
    <xf numFmtId="0" fontId="21" fillId="11" borderId="36" xfId="0" applyFont="1" applyFill="1" applyBorder="1" applyAlignment="1">
      <alignment horizontal="center" vertical="center" wrapText="1"/>
    </xf>
    <xf numFmtId="0" fontId="21" fillId="11" borderId="37" xfId="0" applyFont="1" applyFill="1" applyBorder="1" applyAlignment="1">
      <alignment horizontal="center" vertical="center" wrapText="1"/>
    </xf>
    <xf numFmtId="0" fontId="21" fillId="11" borderId="40" xfId="0" applyFont="1" applyFill="1" applyBorder="1" applyAlignment="1">
      <alignment horizontal="center" vertical="center" wrapText="1"/>
    </xf>
    <xf numFmtId="0" fontId="21" fillId="11" borderId="41" xfId="0" applyFont="1" applyFill="1" applyBorder="1" applyAlignment="1">
      <alignment horizontal="center" vertical="center" wrapText="1"/>
    </xf>
    <xf numFmtId="14" fontId="33" fillId="2" borderId="8" xfId="4" applyNumberFormat="1" applyFont="1" applyFill="1" applyBorder="1" applyAlignment="1" applyProtection="1">
      <alignment horizontal="center" vertical="center"/>
    </xf>
    <xf numFmtId="0" fontId="33" fillId="2" borderId="8" xfId="4" applyNumberFormat="1" applyFont="1" applyFill="1" applyBorder="1" applyAlignment="1" applyProtection="1">
      <alignment horizontal="justify" vertical="center" wrapText="1"/>
    </xf>
    <xf numFmtId="14" fontId="33" fillId="2" borderId="8" xfId="4" applyNumberFormat="1" applyFont="1" applyFill="1" applyBorder="1" applyAlignment="1" applyProtection="1">
      <alignment horizontal="center" vertical="center" wrapText="1"/>
    </xf>
    <xf numFmtId="9" fontId="6" fillId="2" borderId="8" xfId="0" applyNumberFormat="1" applyFont="1" applyFill="1" applyBorder="1" applyAlignment="1">
      <alignment horizontal="center" vertical="center" wrapText="1"/>
    </xf>
    <xf numFmtId="9" fontId="33" fillId="2" borderId="8" xfId="2" applyFont="1" applyFill="1" applyBorder="1" applyAlignment="1" applyProtection="1">
      <alignment horizontal="center" vertical="center" wrapText="1"/>
    </xf>
    <xf numFmtId="0" fontId="0" fillId="2" borderId="0" xfId="0" applyFill="1" applyAlignment="1">
      <alignment horizontal="center" vertical="center" wrapText="1"/>
    </xf>
    <xf numFmtId="0" fontId="21" fillId="21" borderId="62" xfId="0" applyFont="1" applyFill="1" applyBorder="1" applyAlignment="1">
      <alignment horizontal="center" vertical="center"/>
    </xf>
    <xf numFmtId="0" fontId="21" fillId="21" borderId="5" xfId="0" applyFont="1" applyFill="1" applyBorder="1" applyAlignment="1">
      <alignment horizontal="center" vertical="center"/>
    </xf>
    <xf numFmtId="0" fontId="21" fillId="21" borderId="63" xfId="0" applyFont="1" applyFill="1" applyBorder="1" applyAlignment="1">
      <alignment horizontal="center" vertical="center"/>
    </xf>
    <xf numFmtId="0" fontId="21" fillId="21" borderId="64" xfId="0" applyFont="1" applyFill="1" applyBorder="1" applyAlignment="1">
      <alignment horizontal="center" vertical="center"/>
    </xf>
    <xf numFmtId="0" fontId="20" fillId="12" borderId="8" xfId="0" applyFont="1" applyFill="1" applyBorder="1" applyAlignment="1">
      <alignment horizontal="center" vertical="center" wrapText="1"/>
    </xf>
    <xf numFmtId="0" fontId="21" fillId="11" borderId="1" xfId="0" applyFont="1" applyFill="1" applyBorder="1" applyAlignment="1">
      <alignment horizontal="center" vertical="center"/>
    </xf>
    <xf numFmtId="0" fontId="21" fillId="11" borderId="2"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3" xfId="0" applyFont="1" applyFill="1" applyBorder="1" applyAlignment="1">
      <alignment horizontal="center" vertical="center"/>
    </xf>
    <xf numFmtId="0" fontId="21" fillId="21" borderId="2" xfId="0" applyFont="1" applyFill="1" applyBorder="1" applyAlignment="1">
      <alignment horizontal="center" vertical="center"/>
    </xf>
    <xf numFmtId="0" fontId="62" fillId="2" borderId="8" xfId="0" applyFont="1" applyFill="1" applyBorder="1" applyAlignment="1">
      <alignment horizontal="center" vertical="center" wrapText="1"/>
    </xf>
    <xf numFmtId="0" fontId="10" fillId="0" borderId="1" xfId="0" applyFont="1" applyBorder="1" applyAlignment="1">
      <alignment horizontal="left" vertical="center" wrapText="1"/>
    </xf>
    <xf numFmtId="0" fontId="2" fillId="11" borderId="1" xfId="0" applyFont="1" applyFill="1" applyBorder="1" applyAlignment="1">
      <alignment vertical="center" wrapText="1"/>
    </xf>
    <xf numFmtId="1" fontId="10" fillId="0" borderId="1" xfId="0" applyNumberFormat="1" applyFont="1" applyBorder="1" applyAlignment="1">
      <alignment horizontal="center" vertical="center" wrapText="1"/>
    </xf>
    <xf numFmtId="0" fontId="13" fillId="11"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1" fontId="13" fillId="11" borderId="2" xfId="0" applyNumberFormat="1" applyFont="1" applyFill="1" applyBorder="1" applyAlignment="1">
      <alignment horizontal="center" vertical="center" wrapText="1"/>
    </xf>
    <xf numFmtId="1" fontId="13" fillId="11" borderId="3" xfId="0" applyNumberFormat="1" applyFont="1" applyFill="1" applyBorder="1" applyAlignment="1">
      <alignment horizontal="center" vertical="center" wrapText="1"/>
    </xf>
    <xf numFmtId="1" fontId="10" fillId="0" borderId="36" xfId="0" applyNumberFormat="1" applyFont="1" applyBorder="1" applyAlignment="1">
      <alignment horizontal="center" vertical="center" wrapText="1"/>
    </xf>
    <xf numFmtId="1" fontId="10" fillId="0" borderId="37" xfId="0" applyNumberFormat="1" applyFont="1" applyBorder="1" applyAlignment="1">
      <alignment horizontal="center" vertical="center" wrapText="1"/>
    </xf>
    <xf numFmtId="1" fontId="10" fillId="0" borderId="40" xfId="0" applyNumberFormat="1" applyFont="1" applyBorder="1" applyAlignment="1">
      <alignment horizontal="center" vertical="center" wrapText="1"/>
    </xf>
    <xf numFmtId="1" fontId="10" fillId="0" borderId="41" xfId="0" applyNumberFormat="1" applyFont="1" applyBorder="1" applyAlignment="1">
      <alignment horizontal="center" vertical="center" wrapText="1"/>
    </xf>
    <xf numFmtId="1" fontId="10" fillId="0" borderId="38" xfId="0" applyNumberFormat="1" applyFont="1" applyBorder="1" applyAlignment="1">
      <alignment horizontal="center" vertical="center" wrapText="1"/>
    </xf>
    <xf numFmtId="1" fontId="10" fillId="0" borderId="39"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 fillId="11" borderId="2" xfId="0" applyFont="1" applyFill="1" applyBorder="1" applyAlignment="1">
      <alignment vertical="center" wrapText="1"/>
    </xf>
    <xf numFmtId="0" fontId="2" fillId="11" borderId="3" xfId="0" applyFont="1" applyFill="1" applyBorder="1" applyAlignment="1">
      <alignment vertical="center" wrapText="1"/>
    </xf>
    <xf numFmtId="0" fontId="10" fillId="20" borderId="2" xfId="0" applyFont="1" applyFill="1" applyBorder="1" applyAlignment="1">
      <alignment horizontal="center" vertical="center" wrapText="1"/>
    </xf>
    <xf numFmtId="0" fontId="10" fillId="20" borderId="3" xfId="0" applyFont="1" applyFill="1" applyBorder="1" applyAlignment="1">
      <alignment horizontal="center" vertical="center" wrapText="1"/>
    </xf>
    <xf numFmtId="0" fontId="9" fillId="11" borderId="4" xfId="0" applyFont="1" applyFill="1" applyBorder="1" applyAlignment="1">
      <alignment horizontal="right" vertical="center" wrapText="1"/>
    </xf>
    <xf numFmtId="0" fontId="9" fillId="11" borderId="6" xfId="0" applyFont="1" applyFill="1" applyBorder="1" applyAlignment="1">
      <alignment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9" xfId="0" applyFont="1" applyFill="1" applyBorder="1" applyAlignment="1">
      <alignment horizontal="center" vertical="center" wrapText="1"/>
    </xf>
    <xf numFmtId="0" fontId="62" fillId="2" borderId="52" xfId="0" applyFont="1" applyFill="1" applyBorder="1" applyAlignment="1">
      <alignment horizontal="center" vertical="center" wrapText="1"/>
    </xf>
    <xf numFmtId="0" fontId="62" fillId="2" borderId="17"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25" fillId="2" borderId="8" xfId="0" applyFont="1" applyFill="1" applyBorder="1" applyAlignment="1">
      <alignment horizontal="center" vertical="top" wrapText="1"/>
    </xf>
    <xf numFmtId="0" fontId="0" fillId="2" borderId="0" xfId="0" applyFill="1" applyAlignment="1">
      <alignment horizontal="right" vertical="top" wrapText="1"/>
    </xf>
    <xf numFmtId="0" fontId="8" fillId="11" borderId="6" xfId="0" applyFont="1" applyFill="1" applyBorder="1" applyAlignment="1">
      <alignment horizontal="center"/>
    </xf>
    <xf numFmtId="0" fontId="8" fillId="11" borderId="1" xfId="0" applyFont="1" applyFill="1" applyBorder="1" applyAlignment="1">
      <alignment horizontal="center"/>
    </xf>
    <xf numFmtId="0" fontId="2" fillId="11" borderId="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36" xfId="0" applyFont="1" applyFill="1" applyBorder="1" applyAlignment="1">
      <alignment horizontal="center" vertical="center" wrapText="1"/>
    </xf>
    <xf numFmtId="0" fontId="2" fillId="11" borderId="37" xfId="0" applyFont="1" applyFill="1" applyBorder="1" applyAlignment="1">
      <alignment horizontal="center" vertical="center" wrapText="1"/>
    </xf>
    <xf numFmtId="0" fontId="2" fillId="11" borderId="38" xfId="0" applyFont="1" applyFill="1" applyBorder="1" applyAlignment="1">
      <alignment horizontal="center" vertical="center" wrapText="1"/>
    </xf>
    <xf numFmtId="0" fontId="2" fillId="11" borderId="39"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5" fillId="0" borderId="8" xfId="0" applyFont="1" applyBorder="1" applyAlignment="1">
      <alignment horizontal="center" vertical="top" wrapText="1"/>
    </xf>
    <xf numFmtId="0" fontId="6" fillId="0" borderId="4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2" xfId="0" applyFont="1" applyBorder="1" applyAlignment="1">
      <alignment horizontal="justify" vertical="justify" wrapText="1"/>
    </xf>
    <xf numFmtId="0" fontId="6" fillId="0" borderId="35" xfId="0" applyFont="1" applyBorder="1" applyAlignment="1">
      <alignment horizontal="justify" vertical="justify"/>
    </xf>
    <xf numFmtId="14" fontId="6" fillId="0" borderId="47" xfId="0" applyNumberFormat="1" applyFont="1" applyBorder="1" applyAlignment="1">
      <alignment horizontal="center" vertical="center"/>
    </xf>
    <xf numFmtId="14" fontId="6" fillId="0" borderId="40" xfId="0" applyNumberFormat="1" applyFont="1" applyBorder="1" applyAlignment="1">
      <alignment horizontal="center" vertical="center"/>
    </xf>
    <xf numFmtId="14" fontId="6" fillId="0" borderId="38" xfId="0" applyNumberFormat="1" applyFont="1" applyBorder="1" applyAlignment="1">
      <alignment horizontal="center" vertical="center"/>
    </xf>
    <xf numFmtId="0" fontId="6" fillId="0" borderId="4"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9" xfId="0" applyFont="1" applyBorder="1" applyAlignment="1">
      <alignment horizontal="center" vertical="center" wrapText="1"/>
    </xf>
    <xf numFmtId="0" fontId="62" fillId="0" borderId="2"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36"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39" xfId="0" applyFont="1" applyBorder="1" applyAlignment="1">
      <alignment horizontal="center" vertical="center" wrapText="1"/>
    </xf>
    <xf numFmtId="0" fontId="25" fillId="0" borderId="4" xfId="0" applyFont="1" applyBorder="1" applyAlignment="1">
      <alignment vertical="top" wrapText="1"/>
    </xf>
    <xf numFmtId="0" fontId="25" fillId="0" borderId="45" xfId="0" applyFont="1" applyBorder="1" applyAlignment="1">
      <alignment vertical="top" wrapText="1"/>
    </xf>
    <xf numFmtId="0" fontId="25" fillId="0" borderId="6" xfId="0" applyFont="1" applyBorder="1" applyAlignment="1">
      <alignment vertical="top" wrapText="1"/>
    </xf>
    <xf numFmtId="0" fontId="6" fillId="0" borderId="4" xfId="0" applyFont="1" applyBorder="1" applyAlignment="1">
      <alignment horizontal="justify" vertical="justify" wrapText="1"/>
    </xf>
    <xf numFmtId="0" fontId="6" fillId="0" borderId="45" xfId="0" applyFont="1" applyBorder="1" applyAlignment="1">
      <alignment horizontal="justify" vertical="justify"/>
    </xf>
    <xf numFmtId="0" fontId="6" fillId="0" borderId="6" xfId="0" applyFont="1" applyBorder="1" applyAlignment="1">
      <alignment horizontal="justify" vertical="justify"/>
    </xf>
    <xf numFmtId="14" fontId="6" fillId="0" borderId="46" xfId="0" applyNumberFormat="1" applyFont="1" applyBorder="1" applyAlignment="1">
      <alignment horizontal="center" vertical="center"/>
    </xf>
    <xf numFmtId="14" fontId="6" fillId="0" borderId="45" xfId="0" applyNumberFormat="1" applyFont="1" applyBorder="1" applyAlignment="1">
      <alignment horizontal="center" vertical="center"/>
    </xf>
    <xf numFmtId="14" fontId="6" fillId="0" borderId="6" xfId="0" applyNumberFormat="1" applyFont="1" applyBorder="1" applyAlignment="1">
      <alignment horizontal="center" vertical="center"/>
    </xf>
    <xf numFmtId="0" fontId="6" fillId="0" borderId="46" xfId="0" applyFont="1" applyBorder="1" applyAlignment="1">
      <alignment horizontal="justify" vertical="justify" wrapText="1"/>
    </xf>
    <xf numFmtId="14" fontId="6" fillId="0" borderId="4" xfId="0" applyNumberFormat="1" applyFont="1" applyBorder="1" applyAlignment="1">
      <alignment horizontal="center" vertical="center"/>
    </xf>
    <xf numFmtId="0" fontId="0" fillId="2" borderId="0" xfId="0" applyFill="1" applyAlignment="1">
      <alignment horizontal="right" wrapText="1"/>
    </xf>
    <xf numFmtId="0" fontId="0" fillId="2" borderId="8" xfId="0" applyFill="1" applyBorder="1" applyAlignment="1">
      <alignment horizontal="center" vertical="center" wrapText="1"/>
    </xf>
    <xf numFmtId="0" fontId="6" fillId="2" borderId="8" xfId="0" applyFont="1" applyFill="1" applyBorder="1" applyAlignment="1">
      <alignment horizontal="justify" vertical="justify" wrapText="1"/>
    </xf>
    <xf numFmtId="14" fontId="6" fillId="2" borderId="32" xfId="0" applyNumberFormat="1" applyFont="1" applyFill="1" applyBorder="1" applyAlignment="1">
      <alignment horizontal="center" vertical="center"/>
    </xf>
    <xf numFmtId="14" fontId="6" fillId="2" borderId="35" xfId="0" applyNumberFormat="1" applyFont="1" applyFill="1" applyBorder="1" applyAlignment="1">
      <alignment horizontal="center" vertical="center"/>
    </xf>
    <xf numFmtId="14" fontId="6" fillId="2" borderId="29" xfId="0" applyNumberFormat="1" applyFont="1" applyFill="1" applyBorder="1" applyAlignment="1">
      <alignment horizontal="center" vertical="center"/>
    </xf>
    <xf numFmtId="14" fontId="6" fillId="0" borderId="8" xfId="0" applyNumberFormat="1" applyFont="1" applyBorder="1" applyAlignment="1">
      <alignment horizontal="center" vertical="center"/>
    </xf>
    <xf numFmtId="0" fontId="0" fillId="0" borderId="8" xfId="0" applyBorder="1" applyAlignment="1">
      <alignment horizontal="center" vertical="center" wrapText="1"/>
    </xf>
    <xf numFmtId="0" fontId="6" fillId="2" borderId="32" xfId="0" applyFont="1" applyFill="1" applyBorder="1" applyAlignment="1">
      <alignment horizontal="left" vertical="top" wrapText="1"/>
    </xf>
    <xf numFmtId="0" fontId="6" fillId="2" borderId="29" xfId="0" applyFont="1" applyFill="1" applyBorder="1" applyAlignment="1">
      <alignment horizontal="left" vertical="top" wrapText="1"/>
    </xf>
    <xf numFmtId="14" fontId="6" fillId="0" borderId="32" xfId="0" applyNumberFormat="1" applyFont="1" applyBorder="1" applyAlignment="1">
      <alignment horizontal="center" vertical="center"/>
    </xf>
    <xf numFmtId="14" fontId="6" fillId="0" borderId="29" xfId="0" applyNumberFormat="1" applyFont="1" applyBorder="1" applyAlignment="1">
      <alignment horizontal="center" vertical="center"/>
    </xf>
    <xf numFmtId="0" fontId="0" fillId="0" borderId="32" xfId="0" applyBorder="1" applyAlignment="1">
      <alignment horizontal="center" vertical="center" wrapText="1"/>
    </xf>
    <xf numFmtId="0" fontId="0" fillId="0" borderId="29" xfId="0" applyBorder="1" applyAlignment="1">
      <alignment horizontal="center" vertical="center" wrapText="1"/>
    </xf>
    <xf numFmtId="0" fontId="53" fillId="2" borderId="27" xfId="0" applyFont="1" applyFill="1" applyBorder="1" applyAlignment="1">
      <alignment horizontal="center" vertical="center"/>
    </xf>
    <xf numFmtId="0" fontId="12" fillId="13" borderId="32" xfId="0" applyFont="1" applyFill="1" applyBorder="1" applyAlignment="1">
      <alignment horizontal="center" vertical="center"/>
    </xf>
    <xf numFmtId="0" fontId="51" fillId="0" borderId="8" xfId="0" applyFont="1" applyBorder="1" applyAlignment="1" applyProtection="1">
      <alignment horizontal="center" vertical="center" wrapText="1"/>
      <protection locked="0"/>
    </xf>
    <xf numFmtId="0" fontId="51" fillId="0" borderId="22" xfId="0" applyFont="1" applyBorder="1" applyAlignment="1" applyProtection="1">
      <alignment horizontal="center" vertical="center" wrapText="1"/>
      <protection locked="0"/>
    </xf>
    <xf numFmtId="0" fontId="51" fillId="13" borderId="32" xfId="0" applyFont="1" applyFill="1" applyBorder="1" applyAlignment="1">
      <alignment horizontal="center" vertical="center"/>
    </xf>
    <xf numFmtId="0" fontId="47" fillId="13" borderId="32"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50" xfId="0" applyFont="1" applyFill="1" applyBorder="1" applyAlignment="1">
      <alignment horizontal="center" vertical="center" wrapText="1"/>
    </xf>
    <xf numFmtId="0" fontId="28" fillId="2" borderId="51" xfId="0" applyFont="1" applyFill="1" applyBorder="1" applyAlignment="1">
      <alignment horizontal="center" vertical="center" wrapText="1"/>
    </xf>
    <xf numFmtId="0" fontId="28" fillId="2" borderId="49" xfId="0" applyFont="1" applyFill="1" applyBorder="1" applyAlignment="1">
      <alignment horizontal="center" vertical="center" wrapText="1"/>
    </xf>
    <xf numFmtId="0" fontId="28" fillId="2" borderId="5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0" fillId="4" borderId="0" xfId="0" applyFill="1" applyAlignment="1" applyProtection="1">
      <alignment vertical="center"/>
    </xf>
    <xf numFmtId="0" fontId="6" fillId="2" borderId="8" xfId="0" applyFont="1" applyFill="1" applyBorder="1" applyAlignment="1" applyProtection="1">
      <alignment horizontal="center" vertical="center"/>
    </xf>
    <xf numFmtId="0" fontId="28" fillId="2" borderId="50" xfId="0" applyFont="1" applyFill="1" applyBorder="1" applyAlignment="1" applyProtection="1">
      <alignment horizontal="center" vertical="center" wrapText="1"/>
    </xf>
    <xf numFmtId="0" fontId="28" fillId="2" borderId="51" xfId="0" applyFont="1" applyFill="1" applyBorder="1" applyAlignment="1" applyProtection="1">
      <alignment horizontal="center" vertical="center" wrapText="1"/>
    </xf>
    <xf numFmtId="0" fontId="28" fillId="2" borderId="49" xfId="0" applyFont="1" applyFill="1" applyBorder="1" applyAlignment="1" applyProtection="1">
      <alignment horizontal="center" vertical="center" wrapText="1"/>
    </xf>
    <xf numFmtId="0" fontId="62" fillId="2" borderId="8" xfId="0" applyFont="1" applyFill="1" applyBorder="1" applyAlignment="1" applyProtection="1">
      <alignment horizontal="center" vertical="center" wrapText="1"/>
    </xf>
    <xf numFmtId="0" fontId="0" fillId="2" borderId="0" xfId="0" applyFill="1" applyAlignment="1" applyProtection="1">
      <alignment vertical="center"/>
    </xf>
    <xf numFmtId="0" fontId="28" fillId="2" borderId="52" xfId="0" applyFont="1" applyFill="1" applyBorder="1" applyAlignment="1" applyProtection="1">
      <alignment horizontal="center" vertical="center" wrapText="1"/>
    </xf>
    <xf numFmtId="0" fontId="28" fillId="2" borderId="17" xfId="0" applyFont="1" applyFill="1" applyBorder="1" applyAlignment="1" applyProtection="1">
      <alignment horizontal="center" vertical="center" wrapText="1"/>
    </xf>
    <xf numFmtId="0" fontId="28" fillId="2" borderId="53" xfId="0" applyFont="1" applyFill="1" applyBorder="1" applyAlignment="1" applyProtection="1">
      <alignment horizontal="center" vertical="center" wrapText="1"/>
    </xf>
    <xf numFmtId="0" fontId="62" fillId="0" borderId="8" xfId="0" applyFont="1" applyBorder="1" applyAlignment="1" applyProtection="1">
      <alignment horizontal="center" vertical="center" wrapText="1"/>
    </xf>
    <xf numFmtId="0" fontId="28" fillId="2" borderId="33" xfId="0" applyFont="1" applyFill="1" applyBorder="1" applyAlignment="1" applyProtection="1">
      <alignment horizontal="center" vertical="center" wrapText="1"/>
    </xf>
    <xf numFmtId="0" fontId="28" fillId="2" borderId="34" xfId="0" applyFont="1" applyFill="1" applyBorder="1" applyAlignment="1" applyProtection="1">
      <alignment horizontal="center" vertical="center" wrapText="1"/>
    </xf>
    <xf numFmtId="0" fontId="28" fillId="2" borderId="7" xfId="0" applyFont="1" applyFill="1" applyBorder="1" applyAlignment="1" applyProtection="1">
      <alignment horizontal="center" vertical="center" wrapText="1"/>
    </xf>
    <xf numFmtId="0" fontId="5" fillId="4" borderId="0" xfId="0" applyFont="1" applyFill="1" applyAlignment="1" applyProtection="1">
      <alignment vertical="center"/>
    </xf>
    <xf numFmtId="0" fontId="21" fillId="11" borderId="1" xfId="0" applyFont="1" applyFill="1" applyBorder="1" applyAlignment="1" applyProtection="1">
      <alignment horizontal="center" vertical="center"/>
    </xf>
    <xf numFmtId="0" fontId="21" fillId="21" borderId="2" xfId="0" applyFont="1" applyFill="1" applyBorder="1" applyAlignment="1" applyProtection="1">
      <alignment horizontal="center" vertical="center"/>
    </xf>
    <xf numFmtId="0" fontId="21" fillId="21" borderId="5" xfId="0" applyFont="1" applyFill="1" applyBorder="1" applyAlignment="1" applyProtection="1">
      <alignment horizontal="center" vertical="center"/>
    </xf>
    <xf numFmtId="0" fontId="21" fillId="21" borderId="3" xfId="0" applyFont="1" applyFill="1" applyBorder="1" applyAlignment="1" applyProtection="1">
      <alignment horizontal="center" vertical="center"/>
    </xf>
    <xf numFmtId="0" fontId="21" fillId="21" borderId="3" xfId="0" applyFont="1" applyFill="1" applyBorder="1" applyAlignment="1" applyProtection="1">
      <alignment horizontal="center" vertical="center"/>
    </xf>
    <xf numFmtId="0" fontId="21" fillId="21" borderId="1" xfId="0" applyFont="1" applyFill="1" applyBorder="1" applyAlignment="1" applyProtection="1">
      <alignment horizontal="center" vertical="center"/>
    </xf>
    <xf numFmtId="0" fontId="20" fillId="10" borderId="1" xfId="0" applyFont="1" applyFill="1" applyBorder="1" applyAlignment="1" applyProtection="1">
      <alignment horizontal="center" vertical="center" wrapText="1"/>
    </xf>
    <xf numFmtId="0" fontId="22" fillId="4" borderId="0" xfId="0" applyFont="1" applyFill="1" applyAlignment="1" applyProtection="1">
      <alignment vertical="center"/>
    </xf>
    <xf numFmtId="0" fontId="21" fillId="11" borderId="1" xfId="0" applyFont="1" applyFill="1" applyBorder="1" applyAlignment="1" applyProtection="1">
      <alignment horizontal="center" vertical="center" wrapText="1"/>
    </xf>
    <xf numFmtId="0" fontId="21" fillId="21" borderId="1" xfId="0" applyFont="1" applyFill="1" applyBorder="1" applyAlignment="1" applyProtection="1">
      <alignment horizontal="center" vertical="center" wrapText="1"/>
    </xf>
    <xf numFmtId="0" fontId="34" fillId="10" borderId="1" xfId="0" applyFont="1" applyFill="1" applyBorder="1" applyAlignment="1" applyProtection="1">
      <alignment horizontal="center" vertical="center" wrapText="1"/>
    </xf>
    <xf numFmtId="0" fontId="23" fillId="2" borderId="0" xfId="0" applyFont="1" applyFill="1" applyAlignment="1" applyProtection="1">
      <alignment vertical="center"/>
    </xf>
    <xf numFmtId="0" fontId="23" fillId="4" borderId="0" xfId="0" applyFont="1" applyFill="1" applyAlignment="1" applyProtection="1">
      <alignment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justify" vertical="center" wrapText="1"/>
    </xf>
    <xf numFmtId="0" fontId="6" fillId="0" borderId="1" xfId="0" applyFont="1" applyBorder="1" applyAlignment="1" applyProtection="1">
      <alignment horizontal="justify" vertical="center" wrapText="1"/>
    </xf>
    <xf numFmtId="0" fontId="0" fillId="2" borderId="1" xfId="0" applyFill="1" applyBorder="1" applyAlignment="1" applyProtection="1">
      <alignment horizontal="center" vertical="center" wrapText="1"/>
    </xf>
    <xf numFmtId="14" fontId="6" fillId="2" borderId="1" xfId="0" applyNumberFormat="1" applyFont="1" applyFill="1" applyBorder="1" applyAlignment="1" applyProtection="1">
      <alignment horizontal="justify" vertical="center" wrapText="1"/>
    </xf>
    <xf numFmtId="14" fontId="6" fillId="2" borderId="1" xfId="0" applyNumberFormat="1" applyFont="1" applyFill="1" applyBorder="1" applyAlignment="1" applyProtection="1">
      <alignment horizontal="center" vertical="center" wrapText="1"/>
    </xf>
    <xf numFmtId="14" fontId="6" fillId="2" borderId="8" xfId="0" applyNumberFormat="1" applyFont="1" applyFill="1" applyBorder="1" applyAlignment="1" applyProtection="1">
      <alignment horizontal="center" vertical="center" wrapText="1"/>
    </xf>
    <xf numFmtId="14" fontId="0" fillId="2" borderId="1" xfId="0" applyNumberFormat="1" applyFill="1" applyBorder="1" applyAlignment="1" applyProtection="1">
      <alignment horizontal="center" vertical="center"/>
    </xf>
    <xf numFmtId="0" fontId="0" fillId="2" borderId="1" xfId="0" applyFill="1" applyBorder="1" applyAlignment="1" applyProtection="1">
      <alignment horizontal="justify" vertical="center" wrapText="1"/>
    </xf>
    <xf numFmtId="0" fontId="6" fillId="2" borderId="1" xfId="0" applyFont="1" applyFill="1" applyBorder="1" applyAlignment="1" applyProtection="1">
      <alignment vertical="center" wrapText="1"/>
    </xf>
    <xf numFmtId="0" fontId="6" fillId="0" borderId="1" xfId="0" applyFont="1" applyBorder="1" applyAlignment="1" applyProtection="1">
      <alignment vertical="center" wrapText="1"/>
    </xf>
    <xf numFmtId="0" fontId="6" fillId="0" borderId="1" xfId="0" applyFont="1" applyBorder="1" applyAlignment="1" applyProtection="1">
      <alignment horizontal="left" vertical="center" wrapText="1"/>
    </xf>
    <xf numFmtId="0" fontId="6" fillId="2" borderId="4" xfId="0" applyFont="1" applyFill="1" applyBorder="1" applyAlignment="1" applyProtection="1">
      <alignment horizontal="center" vertical="center" wrapText="1"/>
    </xf>
    <xf numFmtId="0" fontId="6" fillId="2" borderId="4" xfId="0" applyFont="1" applyFill="1" applyBorder="1" applyAlignment="1" applyProtection="1">
      <alignment horizontal="justify" vertical="center" wrapText="1"/>
    </xf>
    <xf numFmtId="0" fontId="0" fillId="2" borderId="4" xfId="0" applyFill="1" applyBorder="1" applyAlignment="1" applyProtection="1">
      <alignment horizontal="center" vertical="center" wrapText="1"/>
    </xf>
    <xf numFmtId="14" fontId="6" fillId="2" borderId="4" xfId="0" applyNumberFormat="1" applyFont="1" applyFill="1" applyBorder="1" applyAlignment="1" applyProtection="1">
      <alignment horizontal="justify" vertical="center" wrapText="1"/>
    </xf>
    <xf numFmtId="14" fontId="6" fillId="2" borderId="4" xfId="0" applyNumberFormat="1" applyFont="1" applyFill="1" applyBorder="1" applyAlignment="1" applyProtection="1">
      <alignment horizontal="center" vertical="center" wrapText="1"/>
    </xf>
    <xf numFmtId="14" fontId="6" fillId="2" borderId="32" xfId="0" applyNumberFormat="1" applyFont="1" applyFill="1" applyBorder="1" applyAlignment="1" applyProtection="1">
      <alignment horizontal="center" vertical="center" wrapText="1"/>
    </xf>
    <xf numFmtId="14" fontId="0" fillId="2" borderId="4" xfId="0" applyNumberFormat="1" applyFill="1" applyBorder="1" applyAlignment="1" applyProtection="1">
      <alignment horizontal="center" vertical="center"/>
    </xf>
    <xf numFmtId="0" fontId="0" fillId="2" borderId="4" xfId="0" applyFill="1" applyBorder="1" applyAlignment="1" applyProtection="1">
      <alignment horizontal="justify" vertical="center" wrapText="1"/>
    </xf>
    <xf numFmtId="0" fontId="6" fillId="2" borderId="8" xfId="0" applyFont="1" applyFill="1" applyBorder="1" applyAlignment="1" applyProtection="1">
      <alignment horizontal="center" vertical="center" wrapText="1"/>
    </xf>
    <xf numFmtId="0" fontId="6" fillId="2" borderId="8" xfId="0" applyFont="1" applyFill="1" applyBorder="1" applyAlignment="1" applyProtection="1">
      <alignment horizontal="justify" vertical="center" wrapText="1"/>
    </xf>
    <xf numFmtId="0" fontId="0" fillId="2" borderId="8" xfId="0" applyFill="1" applyBorder="1" applyAlignment="1" applyProtection="1">
      <alignment horizontal="center" vertical="center" wrapText="1"/>
    </xf>
    <xf numFmtId="0" fontId="6" fillId="0" borderId="8" xfId="0" applyFont="1" applyBorder="1" applyAlignment="1" applyProtection="1">
      <alignment vertical="center" wrapText="1"/>
    </xf>
    <xf numFmtId="14" fontId="0" fillId="2" borderId="8" xfId="0" applyNumberFormat="1" applyFill="1" applyBorder="1" applyAlignment="1" applyProtection="1">
      <alignment horizontal="center" vertical="center"/>
    </xf>
    <xf numFmtId="0" fontId="0" fillId="2" borderId="8" xfId="0" applyFill="1" applyBorder="1" applyAlignment="1" applyProtection="1">
      <alignment horizontal="justify" vertical="center" wrapText="1"/>
    </xf>
    <xf numFmtId="0" fontId="6" fillId="2" borderId="0" xfId="0" applyFont="1" applyFill="1" applyAlignment="1" applyProtection="1">
      <alignment horizontal="center" vertical="center" wrapText="1"/>
    </xf>
    <xf numFmtId="0" fontId="6" fillId="2" borderId="0" xfId="0" applyFont="1" applyFill="1" applyAlignment="1" applyProtection="1">
      <alignment horizontal="justify" vertical="center" wrapText="1"/>
    </xf>
    <xf numFmtId="0" fontId="0" fillId="2" borderId="0" xfId="0" applyFill="1" applyAlignment="1" applyProtection="1">
      <alignment horizontal="center" vertical="center" wrapText="1"/>
    </xf>
    <xf numFmtId="0" fontId="6" fillId="2" borderId="0" xfId="0" applyFont="1" applyFill="1" applyAlignment="1" applyProtection="1">
      <alignment vertical="center"/>
    </xf>
    <xf numFmtId="14" fontId="0" fillId="2" borderId="0" xfId="0" applyNumberFormat="1" applyFill="1" applyAlignment="1" applyProtection="1">
      <alignment horizontal="center" vertical="center"/>
    </xf>
    <xf numFmtId="0" fontId="0" fillId="2" borderId="0" xfId="0" applyFill="1" applyAlignment="1" applyProtection="1">
      <alignment horizontal="justify" vertical="center" wrapText="1"/>
    </xf>
    <xf numFmtId="0" fontId="0" fillId="2" borderId="0" xfId="0" applyFill="1" applyAlignment="1" applyProtection="1">
      <alignment horizontal="center" wrapText="1"/>
    </xf>
    <xf numFmtId="0" fontId="0" fillId="2" borderId="0" xfId="0" applyFill="1" applyAlignment="1" applyProtection="1">
      <alignment wrapText="1"/>
    </xf>
    <xf numFmtId="0" fontId="50" fillId="2" borderId="0" xfId="0" applyFont="1" applyFill="1" applyAlignment="1" applyProtection="1">
      <alignment horizontal="right" vertical="top" wrapText="1"/>
    </xf>
    <xf numFmtId="0" fontId="6" fillId="4" borderId="0" xfId="0" applyFont="1" applyFill="1" applyAlignment="1" applyProtection="1">
      <alignment horizontal="center" vertical="center"/>
    </xf>
    <xf numFmtId="0" fontId="6" fillId="4" borderId="0" xfId="0" applyFont="1" applyFill="1" applyAlignment="1" applyProtection="1">
      <alignment vertical="center" wrapText="1"/>
    </xf>
    <xf numFmtId="0" fontId="6" fillId="4" borderId="0" xfId="0" applyFont="1" applyFill="1" applyAlignment="1" applyProtection="1">
      <alignment vertical="center"/>
    </xf>
    <xf numFmtId="0" fontId="0" fillId="4" borderId="0" xfId="0" applyFill="1" applyAlignment="1" applyProtection="1">
      <alignment horizontal="center" vertical="center"/>
    </xf>
    <xf numFmtId="0" fontId="0" fillId="4" borderId="0" xfId="0" applyFill="1" applyAlignment="1" applyProtection="1">
      <alignment horizontal="justify" vertical="center" wrapText="1"/>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783">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0"/>
      </font>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00EA00"/>
      <color rgb="FF00482B"/>
      <color rgb="FFDAAA00"/>
      <color rgb="FFFC5D0A"/>
      <color rgb="FFFBE122"/>
      <color rgb="FF007B3E"/>
      <color rgb="FF4E4B48"/>
      <color rgb="FFFC5D04"/>
      <color rgb="FFFC5E2C"/>
      <color rgb="FF00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13" Type="http://schemas.openxmlformats.org/officeDocument/2006/relationships/image" Target="../media/image6.png"/><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12.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12.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 Id="rId9"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6.emf"/><Relationship Id="rId7" Type="http://schemas.openxmlformats.org/officeDocument/2006/relationships/image" Target="../media/image20.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14</xdr:row>
      <xdr:rowOff>38100</xdr:rowOff>
    </xdr:from>
    <xdr:to>
      <xdr:col>6</xdr:col>
      <xdr:colOff>55844</xdr:colOff>
      <xdr:row>18</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14</xdr:row>
      <xdr:rowOff>57150</xdr:rowOff>
    </xdr:from>
    <xdr:to>
      <xdr:col>13</xdr:col>
      <xdr:colOff>396732</xdr:colOff>
      <xdr:row>18</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22</xdr:row>
      <xdr:rowOff>140621</xdr:rowOff>
    </xdr:from>
    <xdr:to>
      <xdr:col>6</xdr:col>
      <xdr:colOff>204996</xdr:colOff>
      <xdr:row>28</xdr:row>
      <xdr:rowOff>68096</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23</xdr:row>
      <xdr:rowOff>66674</xdr:rowOff>
    </xdr:from>
    <xdr:to>
      <xdr:col>13</xdr:col>
      <xdr:colOff>441659</xdr:colOff>
      <xdr:row>27</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26</xdr:row>
      <xdr:rowOff>28575</xdr:rowOff>
    </xdr:from>
    <xdr:to>
      <xdr:col>16</xdr:col>
      <xdr:colOff>247650</xdr:colOff>
      <xdr:row>28</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104775</xdr:colOff>
      <xdr:row>0</xdr:row>
      <xdr:rowOff>66675</xdr:rowOff>
    </xdr:from>
    <xdr:to>
      <xdr:col>1</xdr:col>
      <xdr:colOff>678958</xdr:colOff>
      <xdr:row>3</xdr:row>
      <xdr:rowOff>167962</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66700" y="66675"/>
          <a:ext cx="574183" cy="815662"/>
        </a:xfrm>
        <a:prstGeom prst="rect">
          <a:avLst/>
        </a:prstGeom>
      </xdr:spPr>
    </xdr:pic>
    <xdr:clientData/>
  </xdr:twoCellAnchor>
  <xdr:twoCellAnchor editAs="oneCell">
    <xdr:from>
      <xdr:col>2</xdr:col>
      <xdr:colOff>142875</xdr:colOff>
      <xdr:row>7</xdr:row>
      <xdr:rowOff>28575</xdr:rowOff>
    </xdr:from>
    <xdr:to>
      <xdr:col>2</xdr:col>
      <xdr:colOff>639248</xdr:colOff>
      <xdr:row>10</xdr:row>
      <xdr:rowOff>162730</xdr:rowOff>
    </xdr:to>
    <xdr:pic>
      <xdr:nvPicPr>
        <xdr:cNvPr id="6" name="Imagen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66800" y="1552575"/>
          <a:ext cx="496373" cy="7056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6</xdr:row>
      <xdr:rowOff>57150</xdr:rowOff>
    </xdr:from>
    <xdr:to>
      <xdr:col>0</xdr:col>
      <xdr:colOff>525991</xdr:colOff>
      <xdr:row>7</xdr:row>
      <xdr:rowOff>152400</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23825" y="1647825"/>
          <a:ext cx="402166" cy="28575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752475</xdr:colOff>
      <xdr:row>7</xdr:row>
      <xdr:rowOff>0</xdr:rowOff>
    </xdr:from>
    <xdr:to>
      <xdr:col>3</xdr:col>
      <xdr:colOff>0</xdr:colOff>
      <xdr:row>8</xdr:row>
      <xdr:rowOff>561975</xdr:rowOff>
    </xdr:to>
    <xdr:cxnSp macro="">
      <xdr:nvCxnSpPr>
        <xdr:cNvPr id="6" name="Conector recto 5">
          <a:extLst>
            <a:ext uri="{FF2B5EF4-FFF2-40B4-BE49-F238E27FC236}">
              <a16:creationId xmlns:a16="http://schemas.microsoft.com/office/drawing/2014/main" id="{00000000-0008-0000-0A00-000006000000}"/>
            </a:ext>
          </a:extLst>
        </xdr:cNvPr>
        <xdr:cNvCxnSpPr/>
      </xdr:nvCxnSpPr>
      <xdr:spPr>
        <a:xfrm>
          <a:off x="752475" y="1495425"/>
          <a:ext cx="21812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285750</xdr:colOff>
      <xdr:row>0</xdr:row>
      <xdr:rowOff>66675</xdr:rowOff>
    </xdr:from>
    <xdr:to>
      <xdr:col>2</xdr:col>
      <xdr:colOff>862616</xdr:colOff>
      <xdr:row>3</xdr:row>
      <xdr:rowOff>161120</xdr:rowOff>
    </xdr:to>
    <xdr:pic>
      <xdr:nvPicPr>
        <xdr:cNvPr id="7" name="Imagen 6">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3050" y="257175"/>
          <a:ext cx="576866" cy="8183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1428750</xdr:colOff>
      <xdr:row>0</xdr:row>
      <xdr:rowOff>31751</xdr:rowOff>
    </xdr:from>
    <xdr:to>
      <xdr:col>4</xdr:col>
      <xdr:colOff>1984375</xdr:colOff>
      <xdr:row>4</xdr:row>
      <xdr:rowOff>1</xdr:rowOff>
    </xdr:to>
    <xdr:pic>
      <xdr:nvPicPr>
        <xdr:cNvPr id="4" name="Imagen 3">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0" y="31751"/>
          <a:ext cx="555625" cy="7302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2" name="Conector recto 1">
          <a:extLst>
            <a:ext uri="{FF2B5EF4-FFF2-40B4-BE49-F238E27FC236}">
              <a16:creationId xmlns:a16="http://schemas.microsoft.com/office/drawing/2014/main" id="{00000000-0008-0000-0C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7</xdr:row>
      <xdr:rowOff>0</xdr:rowOff>
    </xdr:from>
    <xdr:to>
      <xdr:col>3</xdr:col>
      <xdr:colOff>0</xdr:colOff>
      <xdr:row>8</xdr:row>
      <xdr:rowOff>561975</xdr:rowOff>
    </xdr:to>
    <xdr:cxnSp macro="">
      <xdr:nvCxnSpPr>
        <xdr:cNvPr id="4" name="Conector recto 3">
          <a:extLst>
            <a:ext uri="{FF2B5EF4-FFF2-40B4-BE49-F238E27FC236}">
              <a16:creationId xmlns:a16="http://schemas.microsoft.com/office/drawing/2014/main" id="{00000000-0008-0000-0C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6</xdr:row>
      <xdr:rowOff>0</xdr:rowOff>
    </xdr:from>
    <xdr:to>
      <xdr:col>0</xdr:col>
      <xdr:colOff>573616</xdr:colOff>
      <xdr:row>7</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276225</xdr:colOff>
      <xdr:row>0</xdr:row>
      <xdr:rowOff>95250</xdr:rowOff>
    </xdr:from>
    <xdr:to>
      <xdr:col>2</xdr:col>
      <xdr:colOff>809625</xdr:colOff>
      <xdr:row>3</xdr:row>
      <xdr:rowOff>142875</xdr:rowOff>
    </xdr:to>
    <xdr:pic>
      <xdr:nvPicPr>
        <xdr:cNvPr id="6" name="Imagen 5">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0200" y="95250"/>
          <a:ext cx="533400" cy="771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2</xdr:row>
      <xdr:rowOff>162032</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353785</xdr:colOff>
      <xdr:row>1</xdr:row>
      <xdr:rowOff>68036</xdr:rowOff>
    </xdr:from>
    <xdr:to>
      <xdr:col>1</xdr:col>
      <xdr:colOff>868135</xdr:colOff>
      <xdr:row>4</xdr:row>
      <xdr:rowOff>160565</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0035" y="258536"/>
          <a:ext cx="508000"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4</xdr:row>
      <xdr:rowOff>27214</xdr:rowOff>
    </xdr:from>
    <xdr:to>
      <xdr:col>2</xdr:col>
      <xdr:colOff>1135591</xdr:colOff>
      <xdr:row>5</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1362075</xdr:colOff>
      <xdr:row>0</xdr:row>
      <xdr:rowOff>38101</xdr:rowOff>
    </xdr:from>
    <xdr:to>
      <xdr:col>2</xdr:col>
      <xdr:colOff>1857375</xdr:colOff>
      <xdr:row>3</xdr:row>
      <xdr:rowOff>180976</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0225" y="38101"/>
          <a:ext cx="495300" cy="723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381000</xdr:colOff>
      <xdr:row>4</xdr:row>
      <xdr:rowOff>27214</xdr:rowOff>
    </xdr:from>
    <xdr:to>
      <xdr:col>2</xdr:col>
      <xdr:colOff>783166</xdr:colOff>
      <xdr:row>5</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163285</xdr:colOff>
      <xdr:row>0</xdr:row>
      <xdr:rowOff>68036</xdr:rowOff>
    </xdr:from>
    <xdr:to>
      <xdr:col>2</xdr:col>
      <xdr:colOff>653143</xdr:colOff>
      <xdr:row>3</xdr:row>
      <xdr:rowOff>163286</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4785" y="68036"/>
          <a:ext cx="489858" cy="6803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1053353</xdr:colOff>
      <xdr:row>5</xdr:row>
      <xdr:rowOff>56030</xdr:rowOff>
    </xdr:from>
    <xdr:to>
      <xdr:col>2</xdr:col>
      <xdr:colOff>273858</xdr:colOff>
      <xdr:row>6</xdr:row>
      <xdr:rowOff>116781</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210235" y="1019736"/>
          <a:ext cx="397123" cy="251251"/>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930649</xdr:colOff>
      <xdr:row>1</xdr:row>
      <xdr:rowOff>64996</xdr:rowOff>
    </xdr:from>
    <xdr:to>
      <xdr:col>2</xdr:col>
      <xdr:colOff>212912</xdr:colOff>
      <xdr:row>4</xdr:row>
      <xdr:rowOff>150721</xdr:rowOff>
    </xdr:to>
    <xdr:pic>
      <xdr:nvPicPr>
        <xdr:cNvPr id="3" name="Imagen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7531" y="255496"/>
          <a:ext cx="458881" cy="6684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5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497115</xdr:colOff>
      <xdr:row>135</xdr:row>
      <xdr:rowOff>62120</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5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5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5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5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5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5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5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5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6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266700</xdr:colOff>
          <xdr:row>16</xdr:row>
          <xdr:rowOff>114300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10</xdr:row>
          <xdr:rowOff>171450</xdr:rowOff>
        </xdr:from>
        <xdr:to>
          <xdr:col>5</xdr:col>
          <xdr:colOff>352425</xdr:colOff>
          <xdr:row>13</xdr:row>
          <xdr:rowOff>76200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6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9524</xdr:colOff>
      <xdr:row>15</xdr:row>
      <xdr:rowOff>95250</xdr:rowOff>
    </xdr:from>
    <xdr:to>
      <xdr:col>4</xdr:col>
      <xdr:colOff>645524</xdr:colOff>
      <xdr:row>22</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7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15</xdr:row>
      <xdr:rowOff>95250</xdr:rowOff>
    </xdr:from>
    <xdr:to>
      <xdr:col>7</xdr:col>
      <xdr:colOff>466930</xdr:colOff>
      <xdr:row>22</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7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15</xdr:row>
      <xdr:rowOff>95250</xdr:rowOff>
    </xdr:from>
    <xdr:to>
      <xdr:col>10</xdr:col>
      <xdr:colOff>288336</xdr:colOff>
      <xdr:row>22</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7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15</xdr:row>
      <xdr:rowOff>95250</xdr:rowOff>
    </xdr:from>
    <xdr:to>
      <xdr:col>13</xdr:col>
      <xdr:colOff>109742</xdr:colOff>
      <xdr:row>22</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7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15</xdr:row>
      <xdr:rowOff>95250</xdr:rowOff>
    </xdr:from>
    <xdr:to>
      <xdr:col>15</xdr:col>
      <xdr:colOff>693149</xdr:colOff>
      <xdr:row>22</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7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6</xdr:row>
      <xdr:rowOff>0</xdr:rowOff>
    </xdr:from>
    <xdr:to>
      <xdr:col>1</xdr:col>
      <xdr:colOff>603450</xdr:colOff>
      <xdr:row>8</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1</xdr:col>
      <xdr:colOff>142875</xdr:colOff>
      <xdr:row>1</xdr:row>
      <xdr:rowOff>57151</xdr:rowOff>
    </xdr:from>
    <xdr:to>
      <xdr:col>1</xdr:col>
      <xdr:colOff>628650</xdr:colOff>
      <xdr:row>4</xdr:row>
      <xdr:rowOff>133351</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4800" y="247651"/>
          <a:ext cx="485775" cy="647700"/>
        </a:xfrm>
        <a:prstGeom prst="rect">
          <a:avLst/>
        </a:prstGeom>
      </xdr:spPr>
    </xdr:pic>
    <xdr:clientData/>
  </xdr:twoCellAnchor>
  <xdr:twoCellAnchor editAs="oneCell">
    <xdr:from>
      <xdr:col>2</xdr:col>
      <xdr:colOff>428625</xdr:colOff>
      <xdr:row>7</xdr:row>
      <xdr:rowOff>66675</xdr:rowOff>
    </xdr:from>
    <xdr:to>
      <xdr:col>3</xdr:col>
      <xdr:colOff>148478</xdr:colOff>
      <xdr:row>10</xdr:row>
      <xdr:rowOff>156321</xdr:rowOff>
    </xdr:to>
    <xdr:pic>
      <xdr:nvPicPr>
        <xdr:cNvPr id="4" name="Imagen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52550" y="1409700"/>
          <a:ext cx="481853" cy="6611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52917</xdr:colOff>
      <xdr:row>4</xdr:row>
      <xdr:rowOff>50800</xdr:rowOff>
    </xdr:from>
    <xdr:to>
      <xdr:col>0</xdr:col>
      <xdr:colOff>455083</xdr:colOff>
      <xdr:row>5</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2116666</xdr:colOff>
      <xdr:row>0</xdr:row>
      <xdr:rowOff>74084</xdr:rowOff>
    </xdr:from>
    <xdr:to>
      <xdr:col>1</xdr:col>
      <xdr:colOff>2693532</xdr:colOff>
      <xdr:row>3</xdr:row>
      <xdr:rowOff>130429</xdr:rowOff>
    </xdr:to>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2249" y="74084"/>
          <a:ext cx="576866" cy="8183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209550</xdr:colOff>
          <xdr:row>6</xdr:row>
          <xdr:rowOff>590550</xdr:rowOff>
        </xdr:from>
        <xdr:to>
          <xdr:col>12</xdr:col>
          <xdr:colOff>1619250</xdr:colOff>
          <xdr:row>6</xdr:row>
          <xdr:rowOff>1019175</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9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30815</xdr:colOff>
      <xdr:row>5</xdr:row>
      <xdr:rowOff>70037</xdr:rowOff>
    </xdr:from>
    <xdr:to>
      <xdr:col>4</xdr:col>
      <xdr:colOff>459440</xdr:colOff>
      <xdr:row>5</xdr:row>
      <xdr:rowOff>324971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333374" y="1100978"/>
          <a:ext cx="428625" cy="254934"/>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400050</xdr:colOff>
          <xdr:row>6</xdr:row>
          <xdr:rowOff>638175</xdr:rowOff>
        </xdr:from>
        <xdr:to>
          <xdr:col>8</xdr:col>
          <xdr:colOff>1771650</xdr:colOff>
          <xdr:row>6</xdr:row>
          <xdr:rowOff>1038225</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9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5</xdr:row>
          <xdr:rowOff>38100</xdr:rowOff>
        </xdr:from>
        <xdr:to>
          <xdr:col>8</xdr:col>
          <xdr:colOff>1771650</xdr:colOff>
          <xdr:row>6</xdr:row>
          <xdr:rowOff>0</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9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1819275</xdr:colOff>
          <xdr:row>6</xdr:row>
          <xdr:rowOff>466725</xdr:rowOff>
        </xdr:from>
        <xdr:to>
          <xdr:col>16</xdr:col>
          <xdr:colOff>3228975</xdr:colOff>
          <xdr:row>6</xdr:row>
          <xdr:rowOff>904875</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9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6</xdr:row>
          <xdr:rowOff>504825</xdr:rowOff>
        </xdr:from>
        <xdr:to>
          <xdr:col>20</xdr:col>
          <xdr:colOff>1571625</xdr:colOff>
          <xdr:row>6</xdr:row>
          <xdr:rowOff>942975</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9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495300</xdr:rowOff>
        </xdr:from>
        <xdr:to>
          <xdr:col>21</xdr:col>
          <xdr:colOff>1790700</xdr:colOff>
          <xdr:row>6</xdr:row>
          <xdr:rowOff>933450</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9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6</xdr:row>
          <xdr:rowOff>590550</xdr:rowOff>
        </xdr:from>
        <xdr:to>
          <xdr:col>5</xdr:col>
          <xdr:colOff>1933575</xdr:colOff>
          <xdr:row>6</xdr:row>
          <xdr:rowOff>1000125</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9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6</xdr:row>
          <xdr:rowOff>438150</xdr:rowOff>
        </xdr:from>
        <xdr:to>
          <xdr:col>7</xdr:col>
          <xdr:colOff>1933575</xdr:colOff>
          <xdr:row>6</xdr:row>
          <xdr:rowOff>838200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9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1447160</xdr:colOff>
      <xdr:row>0</xdr:row>
      <xdr:rowOff>56030</xdr:rowOff>
    </xdr:from>
    <xdr:to>
      <xdr:col>4</xdr:col>
      <xdr:colOff>1905001</xdr:colOff>
      <xdr:row>3</xdr:row>
      <xdr:rowOff>179294</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6517" y="56030"/>
          <a:ext cx="457841" cy="6811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image" Target="../media/image18.emf"/><Relationship Id="rId18" Type="http://schemas.openxmlformats.org/officeDocument/2006/relationships/control" Target="../activeX/activeX10.xml"/><Relationship Id="rId3" Type="http://schemas.openxmlformats.org/officeDocument/2006/relationships/vmlDrawing" Target="../drawings/vmlDrawing2.vml"/><Relationship Id="rId7" Type="http://schemas.openxmlformats.org/officeDocument/2006/relationships/image" Target="../media/image15.emf"/><Relationship Id="rId12" Type="http://schemas.openxmlformats.org/officeDocument/2006/relationships/control" Target="../activeX/activeX7.xml"/><Relationship Id="rId17" Type="http://schemas.openxmlformats.org/officeDocument/2006/relationships/image" Target="../media/image20.emf"/><Relationship Id="rId2" Type="http://schemas.openxmlformats.org/officeDocument/2006/relationships/drawing" Target="../drawings/drawing9.xml"/><Relationship Id="rId16" Type="http://schemas.openxmlformats.org/officeDocument/2006/relationships/control" Target="../activeX/activeX9.xml"/><Relationship Id="rId1" Type="http://schemas.openxmlformats.org/officeDocument/2006/relationships/printerSettings" Target="../printerSettings/printerSettings8.bin"/><Relationship Id="rId6" Type="http://schemas.openxmlformats.org/officeDocument/2006/relationships/control" Target="../activeX/activeX4.xml"/><Relationship Id="rId11" Type="http://schemas.openxmlformats.org/officeDocument/2006/relationships/image" Target="../media/image17.emf"/><Relationship Id="rId5" Type="http://schemas.openxmlformats.org/officeDocument/2006/relationships/image" Target="../media/image14.emf"/><Relationship Id="rId15" Type="http://schemas.openxmlformats.org/officeDocument/2006/relationships/image" Target="../media/image19.emf"/><Relationship Id="rId10" Type="http://schemas.openxmlformats.org/officeDocument/2006/relationships/control" Target="../activeX/activeX6.xml"/><Relationship Id="rId19" Type="http://schemas.openxmlformats.org/officeDocument/2006/relationships/comments" Target="../comments1.xml"/><Relationship Id="rId4" Type="http://schemas.openxmlformats.org/officeDocument/2006/relationships/control" Target="../activeX/activeX3.xml"/><Relationship Id="rId9" Type="http://schemas.openxmlformats.org/officeDocument/2006/relationships/image" Target="../media/image16.emf"/><Relationship Id="rId14" Type="http://schemas.openxmlformats.org/officeDocument/2006/relationships/control" Target="../activeX/activeX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6.xml"/><Relationship Id="rId6" Type="http://schemas.openxmlformats.org/officeDocument/2006/relationships/image" Target="../media/image11.emf"/><Relationship Id="rId5" Type="http://schemas.openxmlformats.org/officeDocument/2006/relationships/control" Target="../activeX/activeX2.xml"/><Relationship Id="rId4" Type="http://schemas.openxmlformats.org/officeDocument/2006/relationships/image" Target="../media/image10.emf"/></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election activeCell="V2" sqref="V2"/>
    </sheetView>
  </sheetViews>
  <sheetFormatPr baseColWidth="10" defaultColWidth="11.42578125" defaultRowHeight="15" x14ac:dyDescent="0.25"/>
  <cols>
    <col min="9" max="9" width="48.140625" customWidth="1"/>
    <col min="12" max="12" width="12" customWidth="1"/>
    <col min="13" max="13" width="45.28515625" customWidth="1"/>
  </cols>
  <sheetData>
    <row r="1" spans="1:23" ht="120" x14ac:dyDescent="0.25">
      <c r="A1" t="s">
        <v>0</v>
      </c>
      <c r="D1" t="s">
        <v>1</v>
      </c>
      <c r="F1">
        <v>1</v>
      </c>
      <c r="I1" s="1" t="s">
        <v>2</v>
      </c>
      <c r="L1" t="s">
        <v>3</v>
      </c>
      <c r="M1" s="1" t="s">
        <v>4</v>
      </c>
      <c r="P1" t="s">
        <v>5</v>
      </c>
      <c r="R1">
        <v>0</v>
      </c>
      <c r="S1">
        <v>0</v>
      </c>
      <c r="T1">
        <v>0</v>
      </c>
      <c r="U1">
        <v>0</v>
      </c>
      <c r="V1">
        <v>0</v>
      </c>
      <c r="W1" t="s">
        <v>6</v>
      </c>
    </row>
    <row r="2" spans="1:23" ht="45" x14ac:dyDescent="0.25">
      <c r="A2" t="s">
        <v>7</v>
      </c>
      <c r="D2" t="s">
        <v>8</v>
      </c>
      <c r="F2">
        <v>2</v>
      </c>
      <c r="I2" s="1" t="s">
        <v>9</v>
      </c>
      <c r="L2" t="s">
        <v>10</v>
      </c>
      <c r="M2" s="1" t="s">
        <v>11</v>
      </c>
      <c r="P2" t="s">
        <v>12</v>
      </c>
      <c r="R2">
        <v>15</v>
      </c>
      <c r="S2">
        <v>30</v>
      </c>
      <c r="T2">
        <v>25</v>
      </c>
      <c r="U2">
        <v>10</v>
      </c>
      <c r="V2">
        <v>5</v>
      </c>
      <c r="W2" t="s">
        <v>13</v>
      </c>
    </row>
    <row r="3" spans="1:23" ht="90" x14ac:dyDescent="0.25">
      <c r="D3" t="s">
        <v>14</v>
      </c>
      <c r="F3">
        <v>3</v>
      </c>
      <c r="I3" s="1" t="s">
        <v>15</v>
      </c>
      <c r="M3" s="1" t="s">
        <v>16</v>
      </c>
      <c r="U3">
        <v>15</v>
      </c>
      <c r="V3">
        <v>10</v>
      </c>
      <c r="W3" t="s">
        <v>17</v>
      </c>
    </row>
    <row r="4" spans="1:23" ht="90" x14ac:dyDescent="0.25">
      <c r="F4">
        <v>4</v>
      </c>
      <c r="I4" s="1" t="s">
        <v>18</v>
      </c>
      <c r="M4" s="1" t="s">
        <v>19</v>
      </c>
    </row>
    <row r="5" spans="1:23" ht="75" x14ac:dyDescent="0.25">
      <c r="F5">
        <v>5</v>
      </c>
      <c r="I5" s="1" t="s">
        <v>20</v>
      </c>
      <c r="M5" s="1" t="s">
        <v>21</v>
      </c>
    </row>
    <row r="6" spans="1:23" ht="60" x14ac:dyDescent="0.25">
      <c r="I6" s="1" t="s">
        <v>22</v>
      </c>
      <c r="M6"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tabColor rgb="FFD5C93D"/>
  </sheetPr>
  <dimension ref="A1:CA374"/>
  <sheetViews>
    <sheetView showGridLines="0" view="pageBreakPreview" zoomScale="60" zoomScaleNormal="85" workbookViewId="0">
      <pane xSplit="5" ySplit="7" topLeftCell="F8" activePane="bottomRight" state="frozen"/>
      <selection pane="topRight" activeCell="F1" sqref="F1"/>
      <selection pane="bottomLeft" activeCell="D4" sqref="D4"/>
      <selection pane="bottomRight" activeCell="BZ8" sqref="BZ8:BZ10"/>
    </sheetView>
  </sheetViews>
  <sheetFormatPr baseColWidth="10" defaultColWidth="11.42578125" defaultRowHeight="15" x14ac:dyDescent="0.25"/>
  <cols>
    <col min="1" max="3" width="11.42578125" style="282" hidden="1" customWidth="1"/>
    <col min="4" max="4" width="4.5703125" style="304" customWidth="1"/>
    <col min="5" max="5" width="64.5703125" style="305" customWidth="1"/>
    <col min="6" max="7" width="37.7109375" style="305" customWidth="1"/>
    <col min="8" max="8" width="36.85546875" style="305" customWidth="1"/>
    <col min="9" max="9" width="31.7109375" style="306" customWidth="1"/>
    <col min="10" max="10" width="23.7109375" style="305" customWidth="1"/>
    <col min="11" max="11" width="12.42578125" style="306" customWidth="1"/>
    <col min="12" max="12" width="7.85546875" style="306" customWidth="1"/>
    <col min="13" max="13" width="27.42578125" style="306" customWidth="1"/>
    <col min="14" max="14" width="13.140625" style="306" customWidth="1"/>
    <col min="15" max="15" width="9" style="306" customWidth="1"/>
    <col min="16" max="16" width="18.28515625" style="307" customWidth="1"/>
    <col min="17" max="17" width="94.140625" style="305" customWidth="1"/>
    <col min="18" max="18" width="19.7109375" style="306" customWidth="1"/>
    <col min="19" max="19" width="32.5703125" style="305" customWidth="1"/>
    <col min="20" max="20" width="35.28515625" style="305" customWidth="1"/>
    <col min="21" max="21" width="26.7109375" style="306" customWidth="1"/>
    <col min="22" max="22" width="32" style="306" customWidth="1"/>
    <col min="23" max="23" width="19.28515625" style="306" customWidth="1"/>
    <col min="24" max="24" width="22" style="305" customWidth="1"/>
    <col min="25" max="25" width="20.85546875" style="165" customWidth="1"/>
    <col min="26" max="27" width="20.85546875" style="306" customWidth="1"/>
    <col min="28" max="28" width="20.85546875" style="305" customWidth="1"/>
    <col min="29" max="29" width="19.85546875" style="308" customWidth="1"/>
    <col min="30" max="30" width="19.85546875" style="308" hidden="1" customWidth="1"/>
    <col min="31" max="31" width="42.140625" style="308" hidden="1" customWidth="1"/>
    <col min="32" max="32" width="19.85546875" style="308" hidden="1" customWidth="1"/>
    <col min="33" max="33" width="41.7109375" style="308" hidden="1" customWidth="1"/>
    <col min="34" max="34" width="19.85546875" style="308" hidden="1" customWidth="1"/>
    <col min="35" max="35" width="41.7109375" style="308" hidden="1" customWidth="1"/>
    <col min="36" max="36" width="19.85546875" style="308" hidden="1" customWidth="1"/>
    <col min="37" max="37" width="43.5703125" style="308" hidden="1" customWidth="1"/>
    <col min="38" max="38" width="19.85546875" style="308" hidden="1" customWidth="1"/>
    <col min="39" max="39" width="43.28515625" style="308" hidden="1" customWidth="1"/>
    <col min="40" max="40" width="19.85546875" style="308" hidden="1" customWidth="1"/>
    <col min="41" max="41" width="45" style="308" hidden="1" customWidth="1"/>
    <col min="42" max="42" width="21.85546875" style="308" hidden="1" customWidth="1"/>
    <col min="43" max="43" width="62.5703125" style="308" hidden="1" customWidth="1"/>
    <col min="44" max="44" width="43.85546875" style="309" customWidth="1"/>
    <col min="45" max="45" width="51.28515625" style="309" customWidth="1"/>
    <col min="46" max="46" width="38.5703125" style="309" customWidth="1"/>
    <col min="47" max="47" width="51.28515625" style="309" customWidth="1"/>
    <col min="48" max="48" width="40" style="309" customWidth="1"/>
    <col min="49" max="49" width="51.28515625" style="309" customWidth="1"/>
    <col min="50" max="51" width="23.42578125" style="305" customWidth="1"/>
    <col min="52" max="52" width="22.28515625" style="305" customWidth="1"/>
    <col min="53" max="53" width="23.42578125" style="305" customWidth="1"/>
    <col min="54" max="54" width="27.42578125" style="310" customWidth="1"/>
    <col min="55" max="55" width="20.28515625" style="311" customWidth="1"/>
    <col min="56" max="56" width="41.42578125" style="305" customWidth="1"/>
    <col min="57" max="57" width="21" style="311" customWidth="1"/>
    <col min="58" max="58" width="41.42578125" style="305" customWidth="1"/>
    <col min="59" max="59" width="20.5703125" style="311" customWidth="1"/>
    <col min="60" max="60" width="41.42578125" style="305" customWidth="1"/>
    <col min="61" max="61" width="21" style="311" customWidth="1"/>
    <col min="62" max="62" width="41.42578125" style="305" customWidth="1"/>
    <col min="63" max="63" width="19.42578125" style="311" customWidth="1"/>
    <col min="64" max="64" width="41.42578125" style="305" customWidth="1"/>
    <col min="65" max="65" width="20.85546875" style="311" customWidth="1"/>
    <col min="66" max="66" width="41.42578125" style="305" customWidth="1"/>
    <col min="67" max="67" width="17.5703125" style="280" customWidth="1"/>
    <col min="68" max="68" width="35.42578125" style="280" customWidth="1"/>
    <col min="69" max="69" width="19.28515625" style="280" customWidth="1"/>
    <col min="70" max="70" width="32.28515625" style="280" customWidth="1"/>
    <col min="71" max="71" width="22" style="280" customWidth="1"/>
    <col min="72" max="76" width="29.7109375" style="280" customWidth="1"/>
    <col min="77" max="77" width="21.7109375" style="280" customWidth="1"/>
    <col min="78" max="78" width="30.42578125" style="280" customWidth="1"/>
    <col min="79" max="16384" width="11.42578125" style="280"/>
  </cols>
  <sheetData>
    <row r="1" spans="1:79" s="258" customFormat="1" ht="15" customHeight="1" x14ac:dyDescent="0.25">
      <c r="A1" s="257"/>
      <c r="B1" s="257"/>
      <c r="C1" s="257"/>
      <c r="D1" s="383"/>
      <c r="E1" s="383"/>
      <c r="F1" s="606" t="s">
        <v>24</v>
      </c>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607"/>
      <c r="AW1" s="607"/>
      <c r="AX1" s="607"/>
      <c r="AY1" s="607"/>
      <c r="AZ1" s="607"/>
      <c r="BA1" s="607"/>
      <c r="BB1" s="607"/>
      <c r="BC1" s="607"/>
      <c r="BD1" s="607"/>
      <c r="BE1" s="607"/>
      <c r="BF1" s="607"/>
      <c r="BG1" s="607"/>
      <c r="BH1" s="607"/>
      <c r="BI1" s="607"/>
      <c r="BJ1" s="607"/>
      <c r="BK1" s="607"/>
      <c r="BL1" s="607"/>
      <c r="BM1" s="607"/>
      <c r="BN1" s="607"/>
      <c r="BO1" s="607"/>
      <c r="BP1" s="607"/>
      <c r="BQ1" s="607"/>
      <c r="BR1" s="607"/>
      <c r="BS1" s="607"/>
      <c r="BT1" s="607"/>
      <c r="BU1" s="607"/>
      <c r="BV1" s="607"/>
      <c r="BW1" s="607"/>
      <c r="BX1" s="608"/>
      <c r="BY1" s="511" t="s">
        <v>25</v>
      </c>
      <c r="BZ1" s="511"/>
    </row>
    <row r="2" spans="1:79" s="258" customFormat="1" ht="15" customHeight="1" x14ac:dyDescent="0.25">
      <c r="A2" s="257"/>
      <c r="B2" s="257"/>
      <c r="C2" s="257"/>
      <c r="D2" s="383"/>
      <c r="E2" s="383"/>
      <c r="F2" s="606" t="s">
        <v>440</v>
      </c>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607"/>
      <c r="AO2" s="607"/>
      <c r="AP2" s="607"/>
      <c r="AQ2" s="607"/>
      <c r="AR2" s="607"/>
      <c r="AS2" s="607"/>
      <c r="AT2" s="607"/>
      <c r="AU2" s="607"/>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8"/>
      <c r="BY2" s="345" t="s">
        <v>870</v>
      </c>
      <c r="BZ2" s="345"/>
    </row>
    <row r="3" spans="1:79" s="258" customFormat="1" ht="14.25" customHeight="1" x14ac:dyDescent="0.25">
      <c r="A3" s="257"/>
      <c r="B3" s="257"/>
      <c r="C3" s="257"/>
      <c r="D3" s="383"/>
      <c r="E3" s="383"/>
      <c r="F3" s="609" t="s">
        <v>27</v>
      </c>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1"/>
      <c r="BY3" s="345" t="s">
        <v>871</v>
      </c>
      <c r="BZ3" s="345"/>
    </row>
    <row r="4" spans="1:79" s="258" customFormat="1" ht="15" customHeight="1" x14ac:dyDescent="0.25">
      <c r="A4" s="257"/>
      <c r="B4" s="257"/>
      <c r="C4" s="257"/>
      <c r="D4" s="383"/>
      <c r="E4" s="383"/>
      <c r="F4" s="612"/>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c r="BO4" s="613"/>
      <c r="BP4" s="613"/>
      <c r="BQ4" s="613"/>
      <c r="BR4" s="613"/>
      <c r="BS4" s="613"/>
      <c r="BT4" s="613"/>
      <c r="BU4" s="613"/>
      <c r="BV4" s="613"/>
      <c r="BW4" s="613"/>
      <c r="BX4" s="614"/>
      <c r="BY4" s="511" t="s">
        <v>567</v>
      </c>
      <c r="BZ4" s="511"/>
    </row>
    <row r="5" spans="1:79" s="258" customFormat="1" ht="21.75" customHeight="1" x14ac:dyDescent="0.25">
      <c r="A5" s="257"/>
      <c r="B5" s="257"/>
      <c r="C5" s="257"/>
      <c r="D5" s="37"/>
      <c r="E5" s="259" t="s">
        <v>39</v>
      </c>
      <c r="F5" s="23"/>
      <c r="G5" s="23"/>
      <c r="H5" s="23"/>
      <c r="I5" s="23"/>
      <c r="J5" s="23"/>
      <c r="K5" s="23"/>
      <c r="L5" s="23"/>
      <c r="M5" s="23"/>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229"/>
      <c r="BZ5" s="229"/>
    </row>
    <row r="6" spans="1:79" s="262" customFormat="1" ht="32.25" customHeight="1" x14ac:dyDescent="0.25">
      <c r="A6" s="260"/>
      <c r="B6" s="260"/>
      <c r="C6" s="260"/>
      <c r="D6" s="506" t="s">
        <v>55</v>
      </c>
      <c r="E6" s="506"/>
      <c r="F6" s="506"/>
      <c r="G6" s="506"/>
      <c r="H6" s="506"/>
      <c r="I6" s="507" t="s">
        <v>1014</v>
      </c>
      <c r="J6" s="508"/>
      <c r="K6" s="508"/>
      <c r="L6" s="508"/>
      <c r="M6" s="508"/>
      <c r="N6" s="508"/>
      <c r="O6" s="508"/>
      <c r="P6" s="508"/>
      <c r="Q6" s="508"/>
      <c r="R6" s="508"/>
      <c r="S6" s="508"/>
      <c r="T6" s="509"/>
      <c r="U6" s="510" t="s">
        <v>715</v>
      </c>
      <c r="V6" s="502"/>
      <c r="W6" s="503"/>
      <c r="X6" s="501" t="s">
        <v>1015</v>
      </c>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502"/>
      <c r="AW6" s="503"/>
      <c r="AX6" s="501" t="s">
        <v>1015</v>
      </c>
      <c r="AY6" s="502"/>
      <c r="AZ6" s="502"/>
      <c r="BA6" s="502"/>
      <c r="BB6" s="504"/>
      <c r="BC6" s="505" t="s">
        <v>717</v>
      </c>
      <c r="BD6" s="505"/>
      <c r="BE6" s="505"/>
      <c r="BF6" s="505"/>
      <c r="BG6" s="505"/>
      <c r="BH6" s="505"/>
      <c r="BI6" s="505"/>
      <c r="BJ6" s="505"/>
      <c r="BK6" s="505"/>
      <c r="BL6" s="505"/>
      <c r="BM6" s="505"/>
      <c r="BN6" s="505"/>
      <c r="BO6" s="505"/>
      <c r="BP6" s="505"/>
      <c r="BQ6" s="505"/>
      <c r="BR6" s="505"/>
      <c r="BS6" s="505"/>
      <c r="BT6" s="505"/>
      <c r="BU6" s="505"/>
      <c r="BV6" s="505"/>
      <c r="BW6" s="505"/>
      <c r="BX6" s="505"/>
      <c r="BY6" s="505"/>
      <c r="BZ6" s="505"/>
      <c r="CA6" s="261"/>
    </row>
    <row r="7" spans="1:79" s="262" customFormat="1" ht="88.5" customHeight="1" x14ac:dyDescent="0.25">
      <c r="A7" s="260" t="s">
        <v>568</v>
      </c>
      <c r="B7" s="260" t="s">
        <v>569</v>
      </c>
      <c r="C7" s="260" t="s">
        <v>570</v>
      </c>
      <c r="D7" s="263" t="s">
        <v>42</v>
      </c>
      <c r="E7" s="263" t="s">
        <v>571</v>
      </c>
      <c r="F7" s="264" t="s">
        <v>572</v>
      </c>
      <c r="G7" s="263" t="s">
        <v>61</v>
      </c>
      <c r="H7" s="264" t="s">
        <v>288</v>
      </c>
      <c r="I7" s="264" t="s">
        <v>573</v>
      </c>
      <c r="J7" s="263" t="s">
        <v>574</v>
      </c>
      <c r="K7" s="491" t="s">
        <v>575</v>
      </c>
      <c r="L7" s="492"/>
      <c r="M7" s="264" t="s">
        <v>576</v>
      </c>
      <c r="N7" s="493" t="s">
        <v>577</v>
      </c>
      <c r="O7" s="494"/>
      <c r="P7" s="265" t="s">
        <v>578</v>
      </c>
      <c r="Q7" s="266" t="s">
        <v>579</v>
      </c>
      <c r="R7" s="265" t="s">
        <v>580</v>
      </c>
      <c r="S7" s="265" t="s">
        <v>581</v>
      </c>
      <c r="T7" s="265" t="s">
        <v>582</v>
      </c>
      <c r="U7" s="267" t="s">
        <v>583</v>
      </c>
      <c r="V7" s="267" t="s">
        <v>584</v>
      </c>
      <c r="W7" s="268" t="s">
        <v>585</v>
      </c>
      <c r="X7" s="268" t="s">
        <v>586</v>
      </c>
      <c r="Y7" s="161" t="s">
        <v>587</v>
      </c>
      <c r="Z7" s="268" t="s">
        <v>588</v>
      </c>
      <c r="AA7" s="268" t="s">
        <v>589</v>
      </c>
      <c r="AB7" s="268" t="s">
        <v>590</v>
      </c>
      <c r="AC7" s="268" t="s">
        <v>591</v>
      </c>
      <c r="AD7" s="268" t="s">
        <v>592</v>
      </c>
      <c r="AE7" s="269" t="s">
        <v>593</v>
      </c>
      <c r="AF7" s="268" t="s">
        <v>592</v>
      </c>
      <c r="AG7" s="269" t="s">
        <v>593</v>
      </c>
      <c r="AH7" s="268" t="s">
        <v>592</v>
      </c>
      <c r="AI7" s="269" t="s">
        <v>593</v>
      </c>
      <c r="AJ7" s="268" t="s">
        <v>592</v>
      </c>
      <c r="AK7" s="269" t="s">
        <v>593</v>
      </c>
      <c r="AL7" s="268" t="s">
        <v>592</v>
      </c>
      <c r="AM7" s="269" t="s">
        <v>593</v>
      </c>
      <c r="AN7" s="268" t="s">
        <v>592</v>
      </c>
      <c r="AO7" s="269" t="s">
        <v>593</v>
      </c>
      <c r="AP7" s="268" t="s">
        <v>592</v>
      </c>
      <c r="AQ7" s="269" t="s">
        <v>593</v>
      </c>
      <c r="AR7" s="268" t="s">
        <v>592</v>
      </c>
      <c r="AS7" s="269" t="s">
        <v>593</v>
      </c>
      <c r="AT7" s="268" t="s">
        <v>592</v>
      </c>
      <c r="AU7" s="269" t="s">
        <v>593</v>
      </c>
      <c r="AV7" s="268" t="s">
        <v>592</v>
      </c>
      <c r="AW7" s="269" t="s">
        <v>593</v>
      </c>
      <c r="AX7" s="270" t="s">
        <v>594</v>
      </c>
      <c r="AY7" s="268" t="s">
        <v>594</v>
      </c>
      <c r="AZ7" s="268" t="s">
        <v>576</v>
      </c>
      <c r="BA7" s="268" t="s">
        <v>595</v>
      </c>
      <c r="BB7" s="269" t="s">
        <v>46</v>
      </c>
      <c r="BC7" s="271" t="s">
        <v>592</v>
      </c>
      <c r="BD7" s="272" t="s">
        <v>596</v>
      </c>
      <c r="BE7" s="271" t="s">
        <v>592</v>
      </c>
      <c r="BF7" s="272" t="s">
        <v>596</v>
      </c>
      <c r="BG7" s="271" t="s">
        <v>592</v>
      </c>
      <c r="BH7" s="272" t="s">
        <v>596</v>
      </c>
      <c r="BI7" s="271" t="s">
        <v>592</v>
      </c>
      <c r="BJ7" s="272" t="s">
        <v>596</v>
      </c>
      <c r="BK7" s="271" t="s">
        <v>592</v>
      </c>
      <c r="BL7" s="272" t="s">
        <v>596</v>
      </c>
      <c r="BM7" s="271" t="s">
        <v>592</v>
      </c>
      <c r="BN7" s="272" t="s">
        <v>596</v>
      </c>
      <c r="BO7" s="271" t="s">
        <v>592</v>
      </c>
      <c r="BP7" s="272" t="s">
        <v>596</v>
      </c>
      <c r="BQ7" s="271" t="s">
        <v>592</v>
      </c>
      <c r="BR7" s="272" t="s">
        <v>596</v>
      </c>
      <c r="BS7" s="271" t="s">
        <v>592</v>
      </c>
      <c r="BT7" s="272" t="s">
        <v>596</v>
      </c>
      <c r="BU7" s="271" t="s">
        <v>592</v>
      </c>
      <c r="BV7" s="272" t="s">
        <v>596</v>
      </c>
      <c r="BW7" s="271" t="s">
        <v>592</v>
      </c>
      <c r="BX7" s="272" t="s">
        <v>596</v>
      </c>
      <c r="BY7" s="271" t="s">
        <v>592</v>
      </c>
      <c r="BZ7" s="272" t="s">
        <v>596</v>
      </c>
      <c r="CA7" s="261"/>
    </row>
    <row r="8" spans="1:79" ht="168.75" customHeight="1" x14ac:dyDescent="0.25">
      <c r="A8" s="273">
        <f>IF(OR(AX8=0,AZ8=0),"",IF(AND(AX8&lt;=0.2,AZ8&lt;=0.2),1,IF(AND(AX8&lt;=0.2,AZ8&lt;=0.4),2,IF(AND(AX8&lt;=0.2,AZ8&lt;=0.6),3,IF(AND(AX8&lt;=0.2,AZ8&lt;=0.8),4,IF(AND(AX8&lt;=0.2,AZ8&lt;=1),5,IF(AND(AX8&lt;=0.4,AZ8&lt;=0.2),6,IF(AND(AX8&lt;=0.4,AZ8&lt;=0.4),7,IF(AND(AX8&lt;=0.4,AZ8&lt;=0.6),8,IF(AND(AX8&lt;=0.4,AZ8&lt;=0.8),9,IF(AND(AX8&lt;=0.4,AZ8&lt;=1),10,IF(AND(AX8&lt;=0.6,AZ8&lt;=0.2),11,IF(AND(AX8&lt;=0.6,AZ8&lt;=0.4),12,IF(AND(AX8&lt;=0.6,AZ8&lt;=0.6),13,IF(AND(AX8&lt;=0.6,AZ8&lt;=0.8),14,IF(AND(AX8&lt;=0.6,AZ8&lt;=1),15,IF(AND(AX8&lt;=0.8,AZ8&lt;=0.2),16,IF(AND(AX8&lt;=0.8,AZ8&lt;=0.4),17,IF(AND(AX8&lt;=0.8,AZ8&lt;=0.6),18,IF(AND(AX8&lt;=0.8,AZ8&lt;=0.8),19,IF(AND(AX8&lt;=0.8,AZ8&lt;=1),20,IF(AND(AX8&lt;=1,AZ8&lt;=0.2),21,IF(AND(AX8&lt;=1,AZ8&lt;=0.4),22,IF(AND(AX8&lt;=1,AZ8&lt;=0.6),23,IF(AND(AX8&lt;=1,AZ8&lt;=0.8),24,IF(AND(AX8&lt;=1,AZ8&lt;=1),25,""))))))))))))))))))))))))))</f>
        <v>8</v>
      </c>
      <c r="B8" s="273">
        <f>IF(A8="","",1/100)</f>
        <v>0.01</v>
      </c>
      <c r="C8" s="273">
        <f>IFERROR(A8+B8,"")</f>
        <v>8.01</v>
      </c>
      <c r="D8" s="461">
        <v>1</v>
      </c>
      <c r="E8" s="32" t="s">
        <v>597</v>
      </c>
      <c r="F8" s="389" t="s">
        <v>598</v>
      </c>
      <c r="G8" s="389" t="s">
        <v>599</v>
      </c>
      <c r="H8" s="389" t="s">
        <v>600</v>
      </c>
      <c r="I8" s="473">
        <f>(300+36)</f>
        <v>336</v>
      </c>
      <c r="J8" s="463" t="s">
        <v>601</v>
      </c>
      <c r="K8" s="389" t="str">
        <f>IF(I8&lt;=0,"",IF(I8&lt;=2,"Muy Baja",IF(I8&lt;=10,"Baja",IF(I8&lt;=30,"Media",IF(I8&lt;=100,"Alta",IF(I8&gt;100,"Muy Alta"))))))</f>
        <v>Muy Alta</v>
      </c>
      <c r="L8" s="466">
        <f>IF(K8="","",IF(K8="Muy Baja",0.2,IF(K8="Baja",0.4,IF(K8="Media",0.6,IF(K8="Alta",0.8,IF(K8="Muy Alta",1,))))))</f>
        <v>1</v>
      </c>
      <c r="M8" s="389" t="s">
        <v>362</v>
      </c>
      <c r="N8" s="389" t="str">
        <f>IF(OR(M8=CRITERIOS!$C$182,M8=CRITERIOS!$D$182),"Leve",IF(OR(M8=CRITERIOS!$C$183,M8=CRITERIOS!$D$183),"Menor",IF(OR(M8=CRITERIOS!$C$184,M8=CRITERIOS!$D$184),"Moderado",IF(OR(M8=CRITERIOS!$C$185,M8=CRITERIOS!$D$185),"Mayor",IF(OR(M8=CRITERIOS!$C$186,M8=CRITERIOS!$D$186),"Catastrófico","")))))</f>
        <v>Mayor</v>
      </c>
      <c r="O8" s="466">
        <f>IF(N8="","",IF(N8="Leve",0.2,IF(N8="Menor",0.4,IF(N8="Moderado",0.6,IF(N8="Mayor",0.8,IF(N8="Catastrófico",1,))))))</f>
        <v>0.8</v>
      </c>
      <c r="P8" s="475"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Alta",N8="Moderado"),YX8="Muy Alta",N8="Mayor"),"ALTO",IF(OR(AND(K8="Muy Baja",N8="Catastrófico"),AND(K8="Baja",N8="Catastrófico"),AND(K8="Media",N8="Catastrófico"),AND(K8="Alta",N8="Catastrófico"),AND(K8="Muy Alta",N8="Catastrófico")),"EXTREMO",""))))</f>
        <v>ALTO</v>
      </c>
      <c r="Q8" s="275" t="s">
        <v>1021</v>
      </c>
      <c r="R8" s="276" t="s">
        <v>416</v>
      </c>
      <c r="S8" s="275" t="s">
        <v>1022</v>
      </c>
      <c r="T8" s="275" t="s">
        <v>602</v>
      </c>
      <c r="U8" s="19" t="s">
        <v>10</v>
      </c>
      <c r="V8" s="19" t="s">
        <v>381</v>
      </c>
      <c r="W8" s="19" t="str">
        <f>IF(OR(U8="PREVENTIVO",U8="DETECTIVO"),"PROBABILIDAD",IF(U8="CORRECTIVO","IMPACTO",""))</f>
        <v>PROBABILIDAD</v>
      </c>
      <c r="X8" s="19" t="str">
        <f t="shared" ref="X8:X16" si="0">IF(AND(U8="PREVENTIVO",V8="AUTOMÁTICO"),"50%",IF(AND(U8="PREVENTIVO",V8="MANUAL"),"40%",IF(AND(U8="DETECTIVO",V8="AUTOMÁTICO"),"40%",IF(AND(U8="DETECTIVO",V8="MANUAL"),"30%",IF(AND(U8="CORRECTIVO",V8="AUTOMÁTICO"),"35%",IF(AND(U8="CORRECTIVO",V8="MANUAL"),"25%",""))))))</f>
        <v>40%</v>
      </c>
      <c r="Y8" s="145">
        <f>IFERROR(IF(W8="Probabilidad",(L8-(L8*X8)),IF(W8="Impacto",L8,"")),"")</f>
        <v>0.6</v>
      </c>
      <c r="Z8" s="145" t="str">
        <f t="shared" ref="Z8:Z16" si="1">IFERROR(IF(Y8="","",IF(Y8&lt;=0.2,"MUY BAJA",IF(Y8&lt;=0.4,"BAJA",IF(Y8&lt;=0.6,"MEDIA",IF(Y8&lt;=0.8,"ALTA",IF(Y8=1,"MUY ALTA")))))),"")</f>
        <v>MEDIA</v>
      </c>
      <c r="AA8" s="145">
        <f>IFERROR(IF(W8="Impacto",(O8-(O8*X8)),IF(W8="Probabilidad",O8,"")),"")</f>
        <v>0.8</v>
      </c>
      <c r="AB8" s="145" t="str">
        <f t="shared" ref="AB8:AB16" si="2">IFERROR(IF(AA8="","",IF(AA8&lt;=0.2,"LEVE",IF(AA8&lt;=0.4,"MENOR",IF(AA8&lt;=0.6,"MODERADO",IF(AA8&lt;=0.8,"MAYOR",IF(AA8=1,"CATASTRÓFICO")))))),"")</f>
        <v>MAYOR</v>
      </c>
      <c r="AC8" s="274" t="str">
        <f t="shared" ref="AC8:AC16" si="3">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ALTO</v>
      </c>
      <c r="AD8" s="162">
        <v>43585</v>
      </c>
      <c r="AE8" s="163" t="s">
        <v>603</v>
      </c>
      <c r="AF8" s="162">
        <v>43697</v>
      </c>
      <c r="AG8" s="163" t="s">
        <v>604</v>
      </c>
      <c r="AH8" s="162">
        <v>43915</v>
      </c>
      <c r="AI8" s="163" t="s">
        <v>605</v>
      </c>
      <c r="AJ8" s="162">
        <v>44148</v>
      </c>
      <c r="AK8" s="8" t="s">
        <v>606</v>
      </c>
      <c r="AL8" s="162">
        <v>44252</v>
      </c>
      <c r="AM8" s="8" t="s">
        <v>607</v>
      </c>
      <c r="AN8" s="277">
        <v>44494</v>
      </c>
      <c r="AO8" s="8" t="s">
        <v>608</v>
      </c>
      <c r="AP8" s="156">
        <v>44635</v>
      </c>
      <c r="AQ8" s="8" t="s">
        <v>609</v>
      </c>
      <c r="AR8" s="156">
        <v>45139</v>
      </c>
      <c r="AS8" s="8" t="s">
        <v>610</v>
      </c>
      <c r="AT8" s="156">
        <v>45539</v>
      </c>
      <c r="AU8" s="8" t="s">
        <v>611</v>
      </c>
      <c r="AV8" s="156">
        <v>45729</v>
      </c>
      <c r="AW8" s="8" t="s">
        <v>612</v>
      </c>
      <c r="AX8" s="476">
        <f>IF(Y8="","",MIN(Y8:Y10))</f>
        <v>0.36</v>
      </c>
      <c r="AY8" s="476" t="str">
        <f>IFERROR(IF(AX8="","",IF(AX8&lt;=0.2,"MUY BAJA",IF(AX8&lt;=0.4,"BAJA",IF(AX8&lt;=0.6,"MEDIA",IF(AX8&lt;=0.8,"ALTA",IF(AX8=1,"MUY ALTA")))))),"")</f>
        <v>BAJA</v>
      </c>
      <c r="AZ8" s="476">
        <f>IF(AA8="","",MIN(AA8:AA10))</f>
        <v>0.60000000000000009</v>
      </c>
      <c r="BA8" s="476" t="str">
        <f>IFERROR(IF(AZ8="","",IF(AZ8&lt;=0.2,"LEVE",IF(AZ8&lt;=0.4,"MENOR",IF(AZ8&lt;=0.6,"MODERADO",IF(AZ8&lt;=0.8,"MAYOR",IF(AZ8=1,"CATASTRÓFICO")))))),"")</f>
        <v>MODERADO</v>
      </c>
      <c r="BB8" s="479" t="str">
        <f>IFERROR(IF(OR(AND(AY8="Muy Baja",BA8="Leve"),AND(AY8="Muy Baja",BA8="Menor"),AND(AY8="Baja",BA8="Leve")),"BAJO",IF(OR(AND(AY8="Muy baja",BA8="Moderado"),AND(AY8="Baja",BA8="Menor"),AND(AY8="Baja",BA8="Moderado"),AND(AY8="Media",BA8="Leve"),AND(AY8="Media",BA8="Menor"),AND(AY8="Media",BA8="Moderado"),AND(AY8="Alta",BA8="Leve"),AND(AY8="Alta",BA8="Menor")),"MODERADO",IF(OR(AND(AY8="Muy Baja",BA8="Mayor"),AND(AY8="Baja",BA8="Mayor"),AND(AY8="Media",BA8="Mayor"),AND(AY8="Alta",BA8="Moderado"),AND(AY8="Alta",BA8="Mayor"),AND(AY8="Muy Alta",BA8="Leve"),AND(AY8="Muy Alta",BA8="Menor"),AND(AY8="Muy Alta",BA8="Moderado"),AND(AY8="Muy Alta",BA8="Mayor")),"ALTO",IF(OR(AND(AY8="Muy Baja",BA8="Catastrófico"),AND(AY8="Baja",BA8="Catastrófico"),AND(AY8="Media",BA8="Catastrófico"),AND(AY8="Alta",BA8="Catastrófico"),AND(AY8="Muy Alta",BA8="Catastrófico")),"EXTREMO","")))),"")</f>
        <v>MODERADO</v>
      </c>
      <c r="BC8" s="457">
        <v>43718</v>
      </c>
      <c r="BD8" s="389" t="s">
        <v>613</v>
      </c>
      <c r="BE8" s="456">
        <v>43859</v>
      </c>
      <c r="BF8" s="389" t="s">
        <v>614</v>
      </c>
      <c r="BG8" s="456">
        <v>44061</v>
      </c>
      <c r="BH8" s="389" t="s">
        <v>615</v>
      </c>
      <c r="BI8" s="456">
        <v>44294</v>
      </c>
      <c r="BJ8" s="389" t="s">
        <v>616</v>
      </c>
      <c r="BK8" s="456">
        <v>44586</v>
      </c>
      <c r="BL8" s="389" t="s">
        <v>617</v>
      </c>
      <c r="BM8" s="456">
        <v>44790</v>
      </c>
      <c r="BN8" s="389" t="s">
        <v>618</v>
      </c>
      <c r="BO8" s="456">
        <v>44960</v>
      </c>
      <c r="BP8" s="389" t="s">
        <v>619</v>
      </c>
      <c r="BQ8" s="456">
        <v>45401</v>
      </c>
      <c r="BR8" s="392" t="s">
        <v>620</v>
      </c>
      <c r="BS8" s="446">
        <v>45555</v>
      </c>
      <c r="BT8" s="444" t="s">
        <v>621</v>
      </c>
      <c r="BU8" s="446">
        <v>45742</v>
      </c>
      <c r="BV8" s="444" t="s">
        <v>622</v>
      </c>
      <c r="BW8" s="453">
        <v>45912</v>
      </c>
      <c r="BX8" s="450" t="s">
        <v>1032</v>
      </c>
      <c r="BY8" s="453"/>
      <c r="BZ8" s="450"/>
      <c r="CA8" s="258"/>
    </row>
    <row r="9" spans="1:79" ht="144.75" customHeight="1" x14ac:dyDescent="0.25">
      <c r="A9" s="273"/>
      <c r="B9" s="273"/>
      <c r="C9" s="273"/>
      <c r="D9" s="461"/>
      <c r="E9" s="32" t="s">
        <v>489</v>
      </c>
      <c r="F9" s="389"/>
      <c r="G9" s="389"/>
      <c r="H9" s="389"/>
      <c r="I9" s="473"/>
      <c r="J9" s="463"/>
      <c r="K9" s="389"/>
      <c r="L9" s="466"/>
      <c r="M9" s="389"/>
      <c r="N9" s="389"/>
      <c r="O9" s="466"/>
      <c r="P9" s="475"/>
      <c r="Q9" s="275" t="s">
        <v>1023</v>
      </c>
      <c r="R9" s="276" t="s">
        <v>415</v>
      </c>
      <c r="S9" s="281" t="s">
        <v>623</v>
      </c>
      <c r="T9" s="281" t="s">
        <v>624</v>
      </c>
      <c r="U9" s="19" t="s">
        <v>10</v>
      </c>
      <c r="V9" s="19" t="s">
        <v>381</v>
      </c>
      <c r="W9" s="19" t="str">
        <f>IF(OR(U9="PREVENTIVO",U9="DETECTIVO"),"PROBABILIDAD",IF(U9="CORRECTIVO","IMPACTO",""))</f>
        <v>PROBABILIDAD</v>
      </c>
      <c r="X9" s="19" t="str">
        <f t="shared" si="0"/>
        <v>40%</v>
      </c>
      <c r="Y9" s="148">
        <f>IFERROR(IF(AND(W8="Probabilidad",W9="Probabilidad"),(Y8-(Y8*X9)),IF(W9="Probabilidad",(L8-(L8*X9)),IF(W9="Impacto",Y8,""))),"")</f>
        <v>0.36</v>
      </c>
      <c r="Z9" s="145" t="str">
        <f t="shared" si="1"/>
        <v>BAJA</v>
      </c>
      <c r="AA9" s="145">
        <f t="shared" ref="AA9:AA12" si="4">IFERROR(IF(AND(W8="Impacto",W9="Impacto"),(AA8-(AA8*X9)),IF(W9="Impacto",(O7-(+O7*X9)),IF(W9="Probabilidad",AA8,""))),"")</f>
        <v>0.8</v>
      </c>
      <c r="AB9" s="145" t="str">
        <f t="shared" si="2"/>
        <v>MAYOR</v>
      </c>
      <c r="AC9" s="274" t="str">
        <f t="shared" si="3"/>
        <v>ALTO</v>
      </c>
      <c r="AD9" s="162"/>
      <c r="AE9" s="163"/>
      <c r="AF9" s="162"/>
      <c r="AG9" s="163"/>
      <c r="AH9" s="162"/>
      <c r="AI9" s="163"/>
      <c r="AJ9" s="162"/>
      <c r="AK9" s="8"/>
      <c r="AL9" s="162"/>
      <c r="AM9" s="8"/>
      <c r="AN9" s="277"/>
      <c r="AO9" s="8"/>
      <c r="AP9" s="156"/>
      <c r="AQ9" s="8"/>
      <c r="AR9" s="156">
        <v>45139</v>
      </c>
      <c r="AS9" s="8" t="s">
        <v>625</v>
      </c>
      <c r="AT9" s="156">
        <v>45539</v>
      </c>
      <c r="AU9" s="8" t="s">
        <v>626</v>
      </c>
      <c r="AV9" s="156">
        <v>45729</v>
      </c>
      <c r="AW9" s="8" t="s">
        <v>627</v>
      </c>
      <c r="AX9" s="487"/>
      <c r="AY9" s="487"/>
      <c r="AZ9" s="487"/>
      <c r="BA9" s="487"/>
      <c r="BB9" s="480"/>
      <c r="BC9" s="457"/>
      <c r="BD9" s="389"/>
      <c r="BE9" s="456"/>
      <c r="BF9" s="389"/>
      <c r="BG9" s="456"/>
      <c r="BH9" s="389"/>
      <c r="BI9" s="456"/>
      <c r="BJ9" s="389"/>
      <c r="BK9" s="456"/>
      <c r="BL9" s="389"/>
      <c r="BM9" s="456"/>
      <c r="BN9" s="389"/>
      <c r="BO9" s="456"/>
      <c r="BP9" s="389"/>
      <c r="BQ9" s="456"/>
      <c r="BR9" s="392"/>
      <c r="BS9" s="447"/>
      <c r="BT9" s="449"/>
      <c r="BU9" s="447"/>
      <c r="BV9" s="449"/>
      <c r="BW9" s="455"/>
      <c r="BX9" s="451"/>
      <c r="BY9" s="455"/>
      <c r="BZ9" s="451"/>
      <c r="CA9" s="258"/>
    </row>
    <row r="10" spans="1:79" ht="129.75" customHeight="1" x14ac:dyDescent="0.25">
      <c r="D10" s="461"/>
      <c r="E10" s="32" t="s">
        <v>451</v>
      </c>
      <c r="F10" s="389"/>
      <c r="G10" s="389"/>
      <c r="H10" s="389"/>
      <c r="I10" s="473"/>
      <c r="J10" s="463"/>
      <c r="K10" s="389"/>
      <c r="L10" s="466"/>
      <c r="M10" s="389"/>
      <c r="N10" s="389"/>
      <c r="O10" s="466"/>
      <c r="P10" s="475"/>
      <c r="Q10" s="283" t="s">
        <v>1024</v>
      </c>
      <c r="R10" s="276" t="s">
        <v>417</v>
      </c>
      <c r="S10" s="281" t="s">
        <v>628</v>
      </c>
      <c r="T10" s="281" t="s">
        <v>1025</v>
      </c>
      <c r="U10" s="19" t="s">
        <v>3</v>
      </c>
      <c r="V10" s="19" t="s">
        <v>381</v>
      </c>
      <c r="W10" s="19" t="str">
        <f t="shared" ref="W10:W17" si="5">IF(OR(U10="PREVENTIVO",U10="DETECTIVO"),"PROBABILIDAD",IF(U10="CORRECTIVO","IMPACTO",""))</f>
        <v>IMPACTO</v>
      </c>
      <c r="X10" s="19" t="str">
        <f t="shared" si="0"/>
        <v>25%</v>
      </c>
      <c r="Y10" s="148">
        <f>IFERROR(IF(AND(W9="Probabilidad",W10="Probabilidad"),(Y9-(Y9*X10)),IF(AND(W9="Impacto",W10="Probabilidad"),(Y8-(Y8*X10)),IF(W10="Impacto",Y9,""))),"")</f>
        <v>0.36</v>
      </c>
      <c r="Z10" s="145" t="str">
        <f t="shared" si="1"/>
        <v>BAJA</v>
      </c>
      <c r="AA10" s="145">
        <f t="shared" si="4"/>
        <v>0.60000000000000009</v>
      </c>
      <c r="AB10" s="145" t="str">
        <f t="shared" si="2"/>
        <v>MODERADO</v>
      </c>
      <c r="AC10" s="274" t="str">
        <f t="shared" si="3"/>
        <v>MODERADO</v>
      </c>
      <c r="AD10" s="162">
        <v>43585</v>
      </c>
      <c r="AE10" s="8" t="s">
        <v>629</v>
      </c>
      <c r="AF10" s="162">
        <v>43697</v>
      </c>
      <c r="AG10" s="163" t="s">
        <v>604</v>
      </c>
      <c r="AH10" s="162">
        <v>43915</v>
      </c>
      <c r="AI10" s="163" t="s">
        <v>605</v>
      </c>
      <c r="AJ10" s="162">
        <v>44148</v>
      </c>
      <c r="AK10" s="8" t="s">
        <v>630</v>
      </c>
      <c r="AL10" s="162">
        <v>44252</v>
      </c>
      <c r="AM10" s="8" t="s">
        <v>631</v>
      </c>
      <c r="AN10" s="277">
        <v>44494</v>
      </c>
      <c r="AO10" s="8" t="s">
        <v>632</v>
      </c>
      <c r="AP10" s="156">
        <v>44635</v>
      </c>
      <c r="AQ10" s="8" t="s">
        <v>633</v>
      </c>
      <c r="AR10" s="156">
        <v>45139</v>
      </c>
      <c r="AS10" s="8" t="s">
        <v>634</v>
      </c>
      <c r="AT10" s="156">
        <v>45539</v>
      </c>
      <c r="AU10" s="8" t="s">
        <v>635</v>
      </c>
      <c r="AV10" s="156">
        <v>45729</v>
      </c>
      <c r="AW10" s="8" t="s">
        <v>636</v>
      </c>
      <c r="AX10" s="477"/>
      <c r="AY10" s="477"/>
      <c r="AZ10" s="477"/>
      <c r="BA10" s="477"/>
      <c r="BB10" s="486"/>
      <c r="BC10" s="457"/>
      <c r="BD10" s="389"/>
      <c r="BE10" s="456"/>
      <c r="BF10" s="389"/>
      <c r="BG10" s="456"/>
      <c r="BH10" s="389"/>
      <c r="BI10" s="456"/>
      <c r="BJ10" s="389"/>
      <c r="BK10" s="456"/>
      <c r="BL10" s="389"/>
      <c r="BM10" s="456"/>
      <c r="BN10" s="389"/>
      <c r="BO10" s="456"/>
      <c r="BP10" s="389"/>
      <c r="BQ10" s="456"/>
      <c r="BR10" s="392"/>
      <c r="BS10" s="448"/>
      <c r="BT10" s="445"/>
      <c r="BU10" s="448"/>
      <c r="BV10" s="445"/>
      <c r="BW10" s="454"/>
      <c r="BX10" s="452"/>
      <c r="BY10" s="454"/>
      <c r="BZ10" s="452"/>
      <c r="CA10" s="258"/>
    </row>
    <row r="11" spans="1:79" ht="212.25" customHeight="1" x14ac:dyDescent="0.25">
      <c r="D11" s="461">
        <v>8</v>
      </c>
      <c r="E11" s="481" t="s">
        <v>1018</v>
      </c>
      <c r="F11" s="389" t="s">
        <v>637</v>
      </c>
      <c r="G11" s="389" t="s">
        <v>638</v>
      </c>
      <c r="H11" s="389" t="s">
        <v>600</v>
      </c>
      <c r="I11" s="473">
        <v>43</v>
      </c>
      <c r="J11" s="463" t="s">
        <v>639</v>
      </c>
      <c r="K11" s="389" t="str">
        <f>IF(I11&lt;=0,"",IF(I11&lt;=2,"Muy Baja",IF(I11&lt;=10,"Baja",IF(I11&lt;=30,"Media",IF(I11&lt;=100,"Alta",IF(I11&gt;100,"Muy Alta"))))))</f>
        <v>Alta</v>
      </c>
      <c r="L11" s="466">
        <f>IF(K11="","",IF(K11="Muy Baja",0.2,IF(K11="Baja",0.4,IF(K11="Media",0.6,IF(K11="Alta",0.8,IF(K11="Muy Alta",1,))))))</f>
        <v>0.8</v>
      </c>
      <c r="M11" s="389" t="s">
        <v>362</v>
      </c>
      <c r="N11" s="389" t="str">
        <f>IF(OR(M11=CRITERIOS!$C$182,M11=CRITERIOS!$D$182),"Leve",IF(OR(M11=CRITERIOS!$C$183,M11=CRITERIOS!$D$183),"Menor",IF(OR(M11=CRITERIOS!$C$184,M11=CRITERIOS!$D$184),"Moderado",IF(OR(M11=CRITERIOS!$C$185,M11=CRITERIOS!$D$185),"Mayor",IF(OR(M11=CRITERIOS!$C$186,M11=CRITERIOS!$D$186),"Catastrófico","")))))</f>
        <v>Mayor</v>
      </c>
      <c r="O11" s="466">
        <f>IF(N11="","",IF(N11="Leve",0.2,IF(N11="Menor",0.4,IF(N11="Moderado",0.6,IF(N11="Mayor",0.8,IF(N11="Catastrófico",1,))))))</f>
        <v>0.8</v>
      </c>
      <c r="P11" s="475" t="str">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Alta",N11="Moderado"),YX11="Muy Alta",N11="Mayor"),"ALTO",IF(OR(AND(K11="Muy Baja",N11="Catastrófico"),AND(K11="Baja",N11="Catastrófico"),AND(K11="Media",N11="Catastrófico"),AND(K11="Alta",N11="Catastrófico"),AND(K11="Muy Alta",N11="Catastrófico")),"EXTREMO",""))))</f>
        <v>ALTO</v>
      </c>
      <c r="Q11" s="283" t="s">
        <v>1026</v>
      </c>
      <c r="R11" s="276" t="s">
        <v>415</v>
      </c>
      <c r="S11" s="281" t="s">
        <v>640</v>
      </c>
      <c r="T11" s="281" t="s">
        <v>641</v>
      </c>
      <c r="U11" s="19" t="s">
        <v>358</v>
      </c>
      <c r="V11" s="19" t="s">
        <v>381</v>
      </c>
      <c r="W11" s="19" t="str">
        <f t="shared" si="5"/>
        <v>PROBABILIDAD</v>
      </c>
      <c r="X11" s="19" t="str">
        <f t="shared" si="0"/>
        <v>30%</v>
      </c>
      <c r="Y11" s="145">
        <f>IFERROR(IF(W11="Probabilidad",(L11-(L11*X11)),IF(W11="Impacto",L11,"")),"")</f>
        <v>0.56000000000000005</v>
      </c>
      <c r="Z11" s="145" t="str">
        <f t="shared" si="1"/>
        <v>MEDIA</v>
      </c>
      <c r="AA11" s="145">
        <f>IFERROR(IF(W11="Impacto",(O11-(O11*X11)),IF(W11="Probabilidad",O11,"")),"")</f>
        <v>0.8</v>
      </c>
      <c r="AB11" s="145" t="str">
        <f t="shared" si="2"/>
        <v>MAYOR</v>
      </c>
      <c r="AC11" s="274" t="str">
        <f t="shared" si="3"/>
        <v>ALTO</v>
      </c>
      <c r="AD11" s="162" t="s">
        <v>642</v>
      </c>
      <c r="AE11" s="19" t="s">
        <v>643</v>
      </c>
      <c r="AF11" s="162" t="s">
        <v>642</v>
      </c>
      <c r="AG11" s="19" t="s">
        <v>643</v>
      </c>
      <c r="AH11" s="162" t="s">
        <v>642</v>
      </c>
      <c r="AI11" s="19" t="s">
        <v>643</v>
      </c>
      <c r="AJ11" s="162" t="s">
        <v>642</v>
      </c>
      <c r="AK11" s="19" t="s">
        <v>643</v>
      </c>
      <c r="AL11" s="162" t="s">
        <v>642</v>
      </c>
      <c r="AM11" s="19" t="s">
        <v>643</v>
      </c>
      <c r="AN11" s="277">
        <v>44494</v>
      </c>
      <c r="AO11" s="8" t="s">
        <v>644</v>
      </c>
      <c r="AP11" s="156">
        <v>44679</v>
      </c>
      <c r="AQ11" s="8" t="s">
        <v>645</v>
      </c>
      <c r="AR11" s="156">
        <v>45139</v>
      </c>
      <c r="AS11" s="8" t="s">
        <v>646</v>
      </c>
      <c r="AT11" s="156">
        <v>45539</v>
      </c>
      <c r="AU11" s="8" t="s">
        <v>647</v>
      </c>
      <c r="AV11" s="156">
        <v>45729</v>
      </c>
      <c r="AW11" s="8" t="s">
        <v>648</v>
      </c>
      <c r="AX11" s="476">
        <f>IF(Y11="","",MIN(Y11:Y12))</f>
        <v>0.39200000000000002</v>
      </c>
      <c r="AY11" s="488" t="str">
        <f>IFERROR(IF(AX11="","",IF(AX11&lt;=0.2,"MUY BAJA",IF(AX11&lt;=0.4,"BAJA",IF(AX11&lt;=0.6,"MEDIA",IF(AX11&lt;=0.8,"ALTA",IF(AX11=1,"MUY ALTA")))))),"")</f>
        <v>BAJA</v>
      </c>
      <c r="AZ11" s="476">
        <f>IF(AA11="","",MIN(AA11:AA12))</f>
        <v>0.8</v>
      </c>
      <c r="BA11" s="476" t="str">
        <f>IFERROR(IF(AZ11="","",IF(AZ11&lt;=0.2,"LEVE",IF(AZ11&lt;=0.4,"MENOR",IF(AZ11&lt;=0.6,"MODERADO",IF(AZ11&lt;=0.8,"MAYOR",IF(AZ11=1,"CATASTRÓFICO")))))),"")</f>
        <v>MAYOR</v>
      </c>
      <c r="BB11" s="479" t="str">
        <f>IFERROR(IF(OR(AND(AY11="Muy Baja",BA11="Leve"),AND(AY11="Muy Baja",BA11="Menor"),AND(AY11="Baja",BA11="Leve")),"BAJO",IF(OR(AND(AY11="Muy baja",BA11="Moderado"),AND(AY11="Baja",BA11="Menor"),AND(AY11="Baja",BA11="Moderado"),AND(AY11="Media",BA11="Leve"),AND(AY11="Media",BA11="Menor"),AND(AY11="Media",BA11="Moderado"),AND(AY11="Alta",BA11="Leve"),AND(AY11="Alta",BA11="Menor")),"MODERADO",IF(OR(AND(AY11="Muy Baja",BA11="Mayor"),AND(AY11="Baja",BA11="Mayor"),AND(AY11="Media",BA11="Mayor"),AND(AY11="Alta",BA11="Moderado"),AND(AY11="Alta",BA11="Mayor"),AND(AY11="Muy Alta",BA11="Leve"),AND(AY11="Muy Alta",BA11="Menor"),AND(AY11="Muy Alta",BA11="Moderado"),AND(AY11="Muy Alta",BA11="Mayor")),"ALTO",IF(OR(AND(AY11="Muy Baja",BA11="Catastrófico"),AND(AY11="Baja",BA11="Catastrófico"),AND(AY11="Media",BA11="Catastrófico"),AND(AY11="Alta",BA11="Catastrófico"),AND(AY11="Muy Alta",BA11="Catastrófico")),"EXTREMO","")))),"")</f>
        <v>ALTO</v>
      </c>
      <c r="BC11" s="457"/>
      <c r="BD11" s="389"/>
      <c r="BE11" s="456"/>
      <c r="BF11" s="389"/>
      <c r="BG11" s="456"/>
      <c r="BH11" s="389"/>
      <c r="BI11" s="456"/>
      <c r="BJ11" s="389"/>
      <c r="BK11" s="456"/>
      <c r="BL11" s="389"/>
      <c r="BM11" s="456"/>
      <c r="BN11" s="389"/>
      <c r="BO11" s="456"/>
      <c r="BP11" s="389"/>
      <c r="BQ11" s="456"/>
      <c r="BR11" s="392"/>
      <c r="BS11" s="446">
        <v>45555</v>
      </c>
      <c r="BT11" s="444" t="s">
        <v>621</v>
      </c>
      <c r="BU11" s="446">
        <v>45742</v>
      </c>
      <c r="BV11" s="444" t="s">
        <v>649</v>
      </c>
      <c r="BW11" s="453">
        <v>45912</v>
      </c>
      <c r="BX11" s="450" t="s">
        <v>1032</v>
      </c>
      <c r="BY11" s="453"/>
      <c r="BZ11" s="450"/>
      <c r="CA11" s="258"/>
    </row>
    <row r="12" spans="1:79" ht="137.25" customHeight="1" x14ac:dyDescent="0.25">
      <c r="D12" s="461"/>
      <c r="E12" s="482"/>
      <c r="F12" s="389"/>
      <c r="G12" s="389"/>
      <c r="H12" s="389"/>
      <c r="I12" s="473"/>
      <c r="J12" s="463"/>
      <c r="K12" s="389"/>
      <c r="L12" s="466"/>
      <c r="M12" s="389"/>
      <c r="N12" s="389"/>
      <c r="O12" s="466"/>
      <c r="P12" s="475"/>
      <c r="Q12" s="283" t="s">
        <v>1027</v>
      </c>
      <c r="R12" s="276" t="s">
        <v>417</v>
      </c>
      <c r="S12" s="281" t="s">
        <v>650</v>
      </c>
      <c r="T12" s="281" t="s">
        <v>651</v>
      </c>
      <c r="U12" s="19" t="s">
        <v>358</v>
      </c>
      <c r="V12" s="19" t="s">
        <v>381</v>
      </c>
      <c r="W12" s="19" t="str">
        <f t="shared" si="5"/>
        <v>PROBABILIDAD</v>
      </c>
      <c r="X12" s="19" t="str">
        <f t="shared" si="0"/>
        <v>30%</v>
      </c>
      <c r="Y12" s="148">
        <f>IFERROR(IF(AND(W11="Probabilidad",W12="Probabilidad"),(Y11-(Y11*X12)),IF(W12="Probabilidad",(L11-(L11*X12)),IF(W12="Impacto",Y11,""))),"")</f>
        <v>0.39200000000000002</v>
      </c>
      <c r="Z12" s="145" t="str">
        <f t="shared" si="1"/>
        <v>BAJA</v>
      </c>
      <c r="AA12" s="145">
        <f t="shared" si="4"/>
        <v>0.8</v>
      </c>
      <c r="AB12" s="145" t="str">
        <f t="shared" si="2"/>
        <v>MAYOR</v>
      </c>
      <c r="AC12" s="274" t="str">
        <f t="shared" si="3"/>
        <v>ALTO</v>
      </c>
      <c r="AD12" s="162"/>
      <c r="AE12" s="8"/>
      <c r="AF12" s="162"/>
      <c r="AG12" s="8"/>
      <c r="AH12" s="162"/>
      <c r="AI12" s="8"/>
      <c r="AJ12" s="162"/>
      <c r="AK12" s="8"/>
      <c r="AL12" s="162"/>
      <c r="AM12" s="8"/>
      <c r="AN12" s="277"/>
      <c r="AO12" s="8"/>
      <c r="AP12" s="156">
        <v>44658</v>
      </c>
      <c r="AQ12" s="8" t="s">
        <v>652</v>
      </c>
      <c r="AR12" s="156">
        <v>45139</v>
      </c>
      <c r="AS12" s="8" t="s">
        <v>653</v>
      </c>
      <c r="AT12" s="156">
        <v>45539</v>
      </c>
      <c r="AU12" s="8" t="s">
        <v>654</v>
      </c>
      <c r="AV12" s="156">
        <v>45729</v>
      </c>
      <c r="AW12" s="8" t="s">
        <v>655</v>
      </c>
      <c r="AX12" s="477"/>
      <c r="AY12" s="490"/>
      <c r="AZ12" s="477"/>
      <c r="BA12" s="487"/>
      <c r="BB12" s="480"/>
      <c r="BC12" s="457"/>
      <c r="BD12" s="389"/>
      <c r="BE12" s="456"/>
      <c r="BF12" s="389"/>
      <c r="BG12" s="456"/>
      <c r="BH12" s="389"/>
      <c r="BI12" s="456"/>
      <c r="BJ12" s="389"/>
      <c r="BK12" s="456"/>
      <c r="BL12" s="389"/>
      <c r="BM12" s="456"/>
      <c r="BN12" s="389"/>
      <c r="BO12" s="456"/>
      <c r="BP12" s="389"/>
      <c r="BQ12" s="456"/>
      <c r="BR12" s="392"/>
      <c r="BS12" s="448"/>
      <c r="BT12" s="445"/>
      <c r="BU12" s="448"/>
      <c r="BV12" s="445"/>
      <c r="BW12" s="454"/>
      <c r="BX12" s="452"/>
      <c r="BY12" s="454"/>
      <c r="BZ12" s="452"/>
      <c r="CA12" s="258"/>
    </row>
    <row r="13" spans="1:79" ht="189" customHeight="1" x14ac:dyDescent="0.25">
      <c r="D13" s="470">
        <v>9</v>
      </c>
      <c r="E13" s="32" t="s">
        <v>450</v>
      </c>
      <c r="F13" s="459" t="s">
        <v>656</v>
      </c>
      <c r="G13" s="459" t="s">
        <v>657</v>
      </c>
      <c r="H13" s="459" t="s">
        <v>600</v>
      </c>
      <c r="I13" s="467">
        <v>490</v>
      </c>
      <c r="J13" s="459" t="s">
        <v>658</v>
      </c>
      <c r="K13" s="459" t="str">
        <f>IF(I13&lt;=0,"",IF(I13&lt;=2,"Muy Baja",IF(I13&lt;=10,"Baja",IF(I13&lt;=30,"Media",IF(I13&lt;=100,"Alta",IF(I13&gt;100,"Muy Alta"))))))</f>
        <v>Muy Alta</v>
      </c>
      <c r="L13" s="483">
        <f>IF(K13="","",IF(K13="Muy Baja",0.2,IF(K13="Baja",0.4,IF(K13="Media",0.6,IF(K13="Alta",0.8,IF(K13="Muy Alta",1,))))))</f>
        <v>1</v>
      </c>
      <c r="M13" s="459" t="s">
        <v>367</v>
      </c>
      <c r="N13" s="459" t="str">
        <f>IF(OR(M13=CRITERIOS!$C$182,M13=CRITERIOS!$D$182),"Leve",IF(OR(M13=CRITERIOS!$C$183,M13=CRITERIOS!$D$183),"Menor",IF(OR(M13=CRITERIOS!$C$184,M13=CRITERIOS!$D$184),"Moderado",IF(OR(M13=CRITERIOS!$C$185,M13=CRITERIOS!$D$185),"Mayor",IF(OR(M13=CRITERIOS!$C$186,M13=CRITERIOS!$D$186),"Catastrófico","")))))</f>
        <v>Catastrófico</v>
      </c>
      <c r="O13" s="483">
        <f>IF(N13="","",IF(N13="Leve",0.2,IF(N13="Menor",0.4,IF(N13="Moderado",0.6,IF(N13="Mayor",0.8,IF(N13="Catastrófico",1,))))))</f>
        <v>1</v>
      </c>
      <c r="P13" s="479" t="str">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Alta",N13="Moderado"),YX13="Muy Alta",N13="Mayor"),"ALTO",IF(OR(AND(K13="Muy Baja",N13="Catastrófico"),AND(K13="Baja",N13="Catastrófico"),AND(K13="Media",N13="Catastrófico"),AND(K13="Alta",N13="Catastrófico"),AND(K13="Muy Alta",N13="Catastrófico")),"EXTREMO",""))))</f>
        <v>EXTREMO</v>
      </c>
      <c r="Q13" s="283" t="s">
        <v>1028</v>
      </c>
      <c r="R13" s="276" t="s">
        <v>415</v>
      </c>
      <c r="S13" s="285" t="s">
        <v>659</v>
      </c>
      <c r="T13" s="285" t="s">
        <v>1029</v>
      </c>
      <c r="U13" s="19" t="s">
        <v>10</v>
      </c>
      <c r="V13" s="19" t="s">
        <v>381</v>
      </c>
      <c r="W13" s="19" t="str">
        <f t="shared" si="5"/>
        <v>PROBABILIDAD</v>
      </c>
      <c r="X13" s="19" t="str">
        <f t="shared" si="0"/>
        <v>40%</v>
      </c>
      <c r="Y13" s="145">
        <f>IFERROR(IF(W13="Probabilidad",(L13-(L13*X13)),IF(W13="Impacto",L13,"")),"")</f>
        <v>0.6</v>
      </c>
      <c r="Z13" s="145" t="str">
        <f t="shared" si="1"/>
        <v>MEDIA</v>
      </c>
      <c r="AA13" s="145">
        <f>IFERROR(IF(W13="Impacto",(O13-(O13*X13)),IF(W13="Probabilidad",O13,"")),"")</f>
        <v>1</v>
      </c>
      <c r="AB13" s="145" t="str">
        <f t="shared" si="2"/>
        <v>CATASTRÓFICO</v>
      </c>
      <c r="AC13" s="274" t="str">
        <f t="shared" si="3"/>
        <v>EXTREMO</v>
      </c>
      <c r="AD13" s="162" t="s">
        <v>642</v>
      </c>
      <c r="AE13" s="19" t="s">
        <v>643</v>
      </c>
      <c r="AF13" s="162" t="s">
        <v>642</v>
      </c>
      <c r="AG13" s="19" t="s">
        <v>643</v>
      </c>
      <c r="AH13" s="162" t="s">
        <v>642</v>
      </c>
      <c r="AI13" s="19" t="s">
        <v>643</v>
      </c>
      <c r="AJ13" s="162" t="s">
        <v>642</v>
      </c>
      <c r="AK13" s="19" t="s">
        <v>643</v>
      </c>
      <c r="AL13" s="162" t="s">
        <v>642</v>
      </c>
      <c r="AM13" s="19" t="s">
        <v>643</v>
      </c>
      <c r="AN13" s="277">
        <v>44494</v>
      </c>
      <c r="AO13" s="8" t="s">
        <v>644</v>
      </c>
      <c r="AP13" s="156">
        <v>44658</v>
      </c>
      <c r="AQ13" s="8" t="s">
        <v>660</v>
      </c>
      <c r="AR13" s="156">
        <v>45139</v>
      </c>
      <c r="AS13" s="8" t="s">
        <v>661</v>
      </c>
      <c r="AT13" s="156">
        <v>45539</v>
      </c>
      <c r="AU13" s="8" t="s">
        <v>662</v>
      </c>
      <c r="AV13" s="156">
        <v>45729</v>
      </c>
      <c r="AW13" s="8" t="s">
        <v>663</v>
      </c>
      <c r="AX13" s="476">
        <f>IF(Y13="","",MIN(Y13:Y15))</f>
        <v>0.6</v>
      </c>
      <c r="AY13" s="488" t="str">
        <f>IFERROR(IF(AX13="","",IF(AX13&lt;=0.2,"MUY BAJA",IF(AX13&lt;=0.4,"BAJA",IF(AX13&lt;=0.6,"MEDIA",IF(AX13&lt;=0.8,"ALTA",IF(AX13=1,"MUY ALTA")))))),"")</f>
        <v>MEDIA</v>
      </c>
      <c r="AZ13" s="476">
        <f>IF(AA13="","",MIN(AA13:AA15))</f>
        <v>0</v>
      </c>
      <c r="BA13" s="476" t="str">
        <f>IFERROR(IF(AZ13="","",IF(AZ13&lt;=0.2,"LEVE",IF(AZ13&lt;=0.4,"MENOR",IF(AZ13&lt;=0.6,"MODERADO",IF(AZ13&lt;=0.8,"MAYOR",IF(AZ13=1,"CATASTRÓFICO")))))),"")</f>
        <v>LEVE</v>
      </c>
      <c r="BB13" s="479" t="str">
        <f>IFERROR(IF(OR(AND(AY13="Muy Baja",BA13="Leve"),AND(AY13="Muy Baja",BA13="Menor"),AND(AY13="Baja",BA13="Leve")),"BAJO",IF(OR(AND(AY13="Muy baja",BA13="Moderado"),AND(AY13="Baja",BA13="Menor"),AND(AY13="Baja",BA13="Moderado"),AND(AY13="Media",BA13="Leve"),AND(AY13="Media",BA13="Menor"),AND(AY13="Media",BA13="Moderado"),AND(AY13="Alta",BA13="Leve"),AND(AY13="Alta",BA13="Menor")),"MODERADO",IF(OR(AND(AY13="Muy Baja",BA13="Mayor"),AND(AY13="Baja",BA13="Mayor"),AND(AY13="Media",BA13="Mayor"),AND(AY13="Alta",BA13="Moderado"),AND(AY13="Alta",BA13="Mayor"),AND(AY13="Muy Alta",BA13="Leve"),AND(AY13="Muy Alta",BA13="Menor"),AND(AY13="Muy Alta",BA13="Moderado"),AND(AY13="Muy Alta",BA13="Mayor")),"ALTO",IF(OR(AND(AY13="Muy Baja",BA13="Catastrófico"),AND(AY13="Baja",BA13="Catastrófico"),AND(AY13="Media",BA13="Catastrófico"),AND(AY13="Alta",BA13="Catastrófico"),AND(AY13="Muy Alta",BA13="Catastrófico")),"EXTREMO","")))),"")</f>
        <v>MODERADO</v>
      </c>
      <c r="BC13" s="457"/>
      <c r="BD13" s="389"/>
      <c r="BE13" s="456"/>
      <c r="BF13" s="389"/>
      <c r="BG13" s="456"/>
      <c r="BH13" s="389"/>
      <c r="BI13" s="456"/>
      <c r="BJ13" s="389"/>
      <c r="BK13" s="456"/>
      <c r="BL13" s="389"/>
      <c r="BM13" s="456"/>
      <c r="BN13" s="389"/>
      <c r="BO13" s="456"/>
      <c r="BP13" s="389"/>
      <c r="BQ13" s="456"/>
      <c r="BR13" s="392"/>
      <c r="BS13" s="446">
        <v>45555</v>
      </c>
      <c r="BT13" s="444" t="s">
        <v>621</v>
      </c>
      <c r="BU13" s="446">
        <v>45742</v>
      </c>
      <c r="BV13" s="444" t="s">
        <v>622</v>
      </c>
      <c r="BW13" s="453"/>
      <c r="BX13" s="450" t="s">
        <v>1033</v>
      </c>
      <c r="BY13" s="453"/>
      <c r="BZ13" s="450"/>
      <c r="CA13" s="258"/>
    </row>
    <row r="14" spans="1:79" ht="199.5" customHeight="1" x14ac:dyDescent="0.25">
      <c r="D14" s="471"/>
      <c r="E14" s="158" t="s">
        <v>664</v>
      </c>
      <c r="F14" s="464"/>
      <c r="G14" s="464"/>
      <c r="H14" s="464"/>
      <c r="I14" s="468"/>
      <c r="J14" s="464"/>
      <c r="K14" s="464"/>
      <c r="L14" s="484"/>
      <c r="M14" s="464"/>
      <c r="N14" s="464"/>
      <c r="O14" s="484"/>
      <c r="P14" s="480"/>
      <c r="Q14" s="283" t="s">
        <v>1030</v>
      </c>
      <c r="R14" s="276" t="s">
        <v>417</v>
      </c>
      <c r="S14" s="285" t="s">
        <v>665</v>
      </c>
      <c r="T14" s="285" t="s">
        <v>666</v>
      </c>
      <c r="U14" s="19" t="s">
        <v>3</v>
      </c>
      <c r="V14" s="19" t="s">
        <v>381</v>
      </c>
      <c r="W14" s="19" t="str">
        <f>IF(OR(U14="PREVENTIVO",U14="DETECTIVO"),"PROBABILIDAD",IF(U14="CORRECTIVO","IMPACTO",""))</f>
        <v>IMPACTO</v>
      </c>
      <c r="X14" s="19" t="str">
        <f t="shared" si="0"/>
        <v>25%</v>
      </c>
      <c r="Y14" s="148">
        <f>IFERROR(IF(AND(W13="Probabilidad",W14="Probabilidad"),(Y13-(Y13*X14)),IF(W14="Probabilidad",(L13-(L13*X14)),IF(W14="Impacto",Y13,""))),"")</f>
        <v>0.6</v>
      </c>
      <c r="Z14" s="145" t="str">
        <f t="shared" si="1"/>
        <v>MEDIA</v>
      </c>
      <c r="AA14" s="145">
        <f>IFERROR(IF(AND(W13="Impacto",W14="Impacto"),(AA13-(AA13*X14)),IF(W14="Impacto",(O12-(+O12*X14)),IF(W14="Probabilidad",AA13,""))),"")</f>
        <v>0</v>
      </c>
      <c r="AB14" s="145" t="str">
        <f t="shared" si="2"/>
        <v>LEVE</v>
      </c>
      <c r="AC14" s="274" t="str">
        <f t="shared" si="3"/>
        <v>MODERADO</v>
      </c>
      <c r="AD14" s="478" t="s">
        <v>642</v>
      </c>
      <c r="AE14" s="478" t="s">
        <v>667</v>
      </c>
      <c r="AF14" s="478" t="s">
        <v>642</v>
      </c>
      <c r="AG14" s="478" t="s">
        <v>667</v>
      </c>
      <c r="AH14" s="495">
        <v>43915</v>
      </c>
      <c r="AI14" s="496" t="s">
        <v>605</v>
      </c>
      <c r="AJ14" s="497">
        <v>44148</v>
      </c>
      <c r="AK14" s="392" t="s">
        <v>668</v>
      </c>
      <c r="AL14" s="497">
        <v>44252</v>
      </c>
      <c r="AM14" s="392" t="s">
        <v>669</v>
      </c>
      <c r="AN14" s="277">
        <v>44494</v>
      </c>
      <c r="AO14" s="8" t="s">
        <v>670</v>
      </c>
      <c r="AP14" s="156">
        <v>44673</v>
      </c>
      <c r="AQ14" s="8" t="s">
        <v>671</v>
      </c>
      <c r="AR14" s="156">
        <v>45139</v>
      </c>
      <c r="AS14" s="8" t="s">
        <v>672</v>
      </c>
      <c r="AT14" s="156">
        <v>45539</v>
      </c>
      <c r="AU14" s="8" t="s">
        <v>672</v>
      </c>
      <c r="AV14" s="156">
        <v>45729</v>
      </c>
      <c r="AW14" s="8" t="s">
        <v>673</v>
      </c>
      <c r="AX14" s="487"/>
      <c r="AY14" s="489"/>
      <c r="AZ14" s="487"/>
      <c r="BA14" s="487"/>
      <c r="BB14" s="480"/>
      <c r="BC14" s="457"/>
      <c r="BD14" s="389"/>
      <c r="BE14" s="456"/>
      <c r="BF14" s="389"/>
      <c r="BG14" s="456"/>
      <c r="BH14" s="389"/>
      <c r="BI14" s="456"/>
      <c r="BJ14" s="389"/>
      <c r="BK14" s="456"/>
      <c r="BL14" s="389"/>
      <c r="BM14" s="456"/>
      <c r="BN14" s="389"/>
      <c r="BO14" s="456"/>
      <c r="BP14" s="389"/>
      <c r="BQ14" s="456"/>
      <c r="BR14" s="392"/>
      <c r="BS14" s="447"/>
      <c r="BT14" s="449"/>
      <c r="BU14" s="447"/>
      <c r="BV14" s="449"/>
      <c r="BW14" s="455"/>
      <c r="BX14" s="451"/>
      <c r="BY14" s="455"/>
      <c r="BZ14" s="451"/>
      <c r="CA14" s="258"/>
    </row>
    <row r="15" spans="1:79" ht="106.5" customHeight="1" x14ac:dyDescent="0.25">
      <c r="D15" s="472"/>
      <c r="E15" s="286" t="s">
        <v>490</v>
      </c>
      <c r="F15" s="460"/>
      <c r="G15" s="460"/>
      <c r="H15" s="460"/>
      <c r="I15" s="469"/>
      <c r="J15" s="460"/>
      <c r="K15" s="460"/>
      <c r="L15" s="485"/>
      <c r="M15" s="460"/>
      <c r="N15" s="460"/>
      <c r="O15" s="485"/>
      <c r="P15" s="486"/>
      <c r="Q15" s="283" t="s">
        <v>674</v>
      </c>
      <c r="R15" s="287" t="s">
        <v>415</v>
      </c>
      <c r="S15" s="288" t="s">
        <v>675</v>
      </c>
      <c r="T15" s="289" t="s">
        <v>676</v>
      </c>
      <c r="U15" s="284" t="s">
        <v>3</v>
      </c>
      <c r="V15" s="284" t="s">
        <v>381</v>
      </c>
      <c r="W15" s="19" t="str">
        <f>IF(OR(U15="PREVENTIVO",U15="DETECTIVO"),"PROBABILIDAD",IF(U15="CORRECTIVO","IMPACTO",""))</f>
        <v>IMPACTO</v>
      </c>
      <c r="X15" s="19" t="str">
        <f t="shared" ref="X15" si="6">IF(AND(U15="PREVENTIVO",V15="AUTOMÁTICO"),"50%",IF(AND(U15="PREVENTIVO",V15="MANUAL"),"40%",IF(AND(U15="DETECTIVO",V15="AUTOMÁTICO"),"40%",IF(AND(U15="DETECTIVO",V15="MANUAL"),"30%",IF(AND(U15="CORRECTIVO",V15="AUTOMÁTICO"),"35%",IF(AND(U15="CORRECTIVO",V15="MANUAL"),"25%",""))))))</f>
        <v>25%</v>
      </c>
      <c r="Y15" s="148">
        <f>IFERROR(IF(AND(W14="Probabilidad",W15="Probabilidad"),(Y14-(Y14*X15)),IF(AND(W14="Impacto",W15="Probabilidad"),(Y13-(Y13*X15)),IF(W15="Impacto",Y14,""))),"")</f>
        <v>0.6</v>
      </c>
      <c r="Z15" s="145" t="str">
        <f t="shared" si="1"/>
        <v>MEDIA</v>
      </c>
      <c r="AA15" s="145">
        <f t="shared" ref="AA15" si="7">IFERROR(IF(AND(W14="Impacto",W15="Impacto"),(AA14-(AA14*X15)),IF(W15="Impacto",(O13-(+O13*X15)),IF(W15="Probabilidad",AA14,""))),"")</f>
        <v>0</v>
      </c>
      <c r="AB15" s="145" t="str">
        <f t="shared" si="2"/>
        <v>LEVE</v>
      </c>
      <c r="AC15" s="274" t="str">
        <f t="shared" si="3"/>
        <v>MODERADO</v>
      </c>
      <c r="AD15" s="478"/>
      <c r="AE15" s="478"/>
      <c r="AF15" s="478"/>
      <c r="AG15" s="478"/>
      <c r="AH15" s="495"/>
      <c r="AI15" s="496"/>
      <c r="AJ15" s="497"/>
      <c r="AK15" s="392"/>
      <c r="AL15" s="497"/>
      <c r="AM15" s="392"/>
      <c r="AN15" s="277"/>
      <c r="AO15" s="8"/>
      <c r="AP15" s="156"/>
      <c r="AQ15" s="8"/>
      <c r="AR15" s="157"/>
      <c r="AS15" s="279"/>
      <c r="AT15" s="156">
        <v>45539</v>
      </c>
      <c r="AU15" s="279" t="s">
        <v>677</v>
      </c>
      <c r="AV15" s="156">
        <v>45729</v>
      </c>
      <c r="AW15" s="279" t="s">
        <v>678</v>
      </c>
      <c r="AX15" s="477"/>
      <c r="AY15" s="490"/>
      <c r="AZ15" s="477"/>
      <c r="BA15" s="477"/>
      <c r="BB15" s="486"/>
      <c r="BC15" s="457"/>
      <c r="BD15" s="389"/>
      <c r="BE15" s="456"/>
      <c r="BF15" s="389"/>
      <c r="BG15" s="456"/>
      <c r="BH15" s="389"/>
      <c r="BI15" s="456"/>
      <c r="BJ15" s="389"/>
      <c r="BK15" s="456"/>
      <c r="BL15" s="389"/>
      <c r="BM15" s="456"/>
      <c r="BN15" s="389"/>
      <c r="BO15" s="456"/>
      <c r="BP15" s="389"/>
      <c r="BQ15" s="456"/>
      <c r="BR15" s="392"/>
      <c r="BS15" s="448"/>
      <c r="BT15" s="445"/>
      <c r="BU15" s="448"/>
      <c r="BV15" s="445"/>
      <c r="BW15" s="454"/>
      <c r="BX15" s="452"/>
      <c r="BY15" s="454"/>
      <c r="BZ15" s="452"/>
      <c r="CA15" s="258"/>
    </row>
    <row r="16" spans="1:79" ht="114.75" customHeight="1" x14ac:dyDescent="0.25">
      <c r="A16" s="290">
        <f>IF(OR(AX16=0,AZ16=0),"",IF(AND(AX16&lt;=0.2,AZ16&lt;=0.2),1,IF(AND(AX16&lt;=0.2,AZ16&lt;=0.4),2,IF(AND(AX16&lt;=0.2,AZ16&lt;=0.6),3,IF(AND(AX16&lt;=0.2,AZ16&lt;=0.8),4,IF(AND(AX16&lt;=0.2,AZ16&lt;=1),5,IF(AND(AX16&lt;=0.4,AZ16&lt;=0.2),6,IF(AND(AX16&lt;=0.4,AZ16&lt;=0.4),7,IF(AND(AX16&lt;=0.4,AZ16&lt;=0.6),8,IF(AND(AX16&lt;=0.4,AZ16&lt;=0.8),9,IF(AND(AX16&lt;=0.4,AZ16&lt;=1),10,IF(AND(AX16&lt;=0.6,AZ16&lt;=0.2),11,IF(AND(AX16&lt;=0.6,AZ16&lt;=0.4),12,IF(AND(AX16&lt;=0.6,AZ16&lt;=0.6),13,IF(AND(AX16&lt;=0.6,AZ16&lt;=0.8),14,IF(AND(AX16&lt;=0.6,AZ16&lt;=1),15,IF(AND(AX16&lt;=0.8,AZ16&lt;=0.2),16,IF(AND(AX16&lt;=0.8,AZ16&lt;=0.4),17,IF(AND(AX16&lt;=0.8,AZ16&lt;=0.6),18,IF(AND(AX16&lt;=0.8,AZ16&lt;=0.8),19,IF(AND(AX16&lt;=0.8,AZ16&lt;=1),20,IF(AND(AX16&lt;=1,AZ16&lt;=0.2),21,IF(AND(AX16&lt;=1,AZ16&lt;=0.4),22,IF(AND(AX16&lt;=1,AZ16&lt;=0.6),23,IF(AND(AX16&lt;=1,AZ16&lt;=0.8),24,IF(AND(AX16&lt;=1,AZ16&lt;=1),25,""))))))))))))))))))))))))))</f>
        <v>9</v>
      </c>
      <c r="B16" s="290"/>
      <c r="C16" s="290"/>
      <c r="D16" s="462">
        <v>10</v>
      </c>
      <c r="E16" s="291" t="s">
        <v>492</v>
      </c>
      <c r="F16" s="463" t="s">
        <v>679</v>
      </c>
      <c r="G16" s="389" t="s">
        <v>680</v>
      </c>
      <c r="H16" s="389" t="s">
        <v>600</v>
      </c>
      <c r="I16" s="465">
        <v>27</v>
      </c>
      <c r="J16" s="389" t="s">
        <v>681</v>
      </c>
      <c r="K16" s="389" t="str">
        <f>IF(I16&lt;=0,"",IF(I16&lt;=2,"Muy Baja",IF(I16&lt;=10,"Baja",IF(I16&lt;=30,"Media",IF(I16&lt;=100,"Alta",IF(I16&gt;100,"Muy Alta"))))))</f>
        <v>Media</v>
      </c>
      <c r="L16" s="466">
        <f>IF(K16="","",IF(K16="Muy Baja",0.2,IF(K16="Baja",0.4,IF(K16="Media",0.6,IF(K16="Alta",0.8,IF(K16="Muy Alta",1,))))))</f>
        <v>0.6</v>
      </c>
      <c r="M16" s="389" t="s">
        <v>362</v>
      </c>
      <c r="N16" s="389" t="str">
        <f>IF(OR(M16=CRITERIOS!$C$182,M16=CRITERIOS!$D$182),"Leve",IF(OR(M16=CRITERIOS!$C$183,M16=CRITERIOS!$D$183),"Menor",IF(OR(M16=CRITERIOS!$C$184,M16=CRITERIOS!$D$184),"Moderado",IF(OR(M16=CRITERIOS!$C$185,M16=CRITERIOS!$D$185),"Mayor",IF(OR(M16=CRITERIOS!$C$186,M16=CRITERIOS!$D$186),"Catastrófico","")))))</f>
        <v>Mayor</v>
      </c>
      <c r="O16" s="466">
        <f>IF(N16="","",IF(N16="Leve",0.2,IF(N16="Menor",0.4,IF(N16="Moderado",0.6,IF(N16="Mayor",0.8,IF(N16="Catastrófico",1,))))))</f>
        <v>0.8</v>
      </c>
      <c r="P16" s="475" t="str">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Alta",N16="Moderado"),YX16="Muy Alta",N16="Mayor"),"ALTO",IF(OR(AND(K16="Muy Baja",N16="Catastrófico"),AND(K16="Baja",N16="Catastrófico"),AND(K16="Media",N16="Catastrófico"),AND(K16="Alta",N16="Catastrófico"),AND(K16="Muy Alta",N16="Catastrófico")),"EXTREMO",""))))</f>
        <v>ALTO</v>
      </c>
      <c r="Q16" s="292" t="s">
        <v>682</v>
      </c>
      <c r="R16" s="293" t="s">
        <v>415</v>
      </c>
      <c r="S16" s="294" t="s">
        <v>683</v>
      </c>
      <c r="T16" s="285" t="s">
        <v>684</v>
      </c>
      <c r="U16" s="284" t="s">
        <v>358</v>
      </c>
      <c r="V16" s="284" t="s">
        <v>381</v>
      </c>
      <c r="W16" s="284" t="str">
        <f t="shared" si="5"/>
        <v>PROBABILIDAD</v>
      </c>
      <c r="X16" s="284" t="str">
        <f t="shared" si="0"/>
        <v>30%</v>
      </c>
      <c r="Y16" s="146">
        <f>IFERROR(IF(W16="Probabilidad",(L16-(L16*X16)),IF(W16="Impacto",L16,"")),"")</f>
        <v>0.42</v>
      </c>
      <c r="Z16" s="146" t="str">
        <f t="shared" si="1"/>
        <v>MEDIA</v>
      </c>
      <c r="AA16" s="146">
        <f>IFERROR(IF(W16="Impacto",(O16-(O16*X16)),IF(W16="Probabilidad",O16,"")),"")</f>
        <v>0.8</v>
      </c>
      <c r="AB16" s="146" t="str">
        <f t="shared" si="2"/>
        <v>MAYOR</v>
      </c>
      <c r="AC16" s="278" t="str">
        <f t="shared" si="3"/>
        <v>ALTO</v>
      </c>
      <c r="AD16" s="478"/>
      <c r="AE16" s="478"/>
      <c r="AF16" s="478"/>
      <c r="AG16" s="478"/>
      <c r="AH16" s="495"/>
      <c r="AI16" s="496"/>
      <c r="AJ16" s="497"/>
      <c r="AK16" s="392"/>
      <c r="AL16" s="497"/>
      <c r="AM16" s="392"/>
      <c r="AN16" s="277">
        <v>44494</v>
      </c>
      <c r="AO16" s="8" t="s">
        <v>685</v>
      </c>
      <c r="AP16" s="156">
        <v>44673</v>
      </c>
      <c r="AQ16" s="8" t="s">
        <v>686</v>
      </c>
      <c r="AR16" s="157">
        <v>45139</v>
      </c>
      <c r="AS16" s="279" t="s">
        <v>687</v>
      </c>
      <c r="AT16" s="156">
        <v>45539</v>
      </c>
      <c r="AU16" s="279" t="s">
        <v>688</v>
      </c>
      <c r="AV16" s="156">
        <v>45729</v>
      </c>
      <c r="AW16" s="279" t="s">
        <v>689</v>
      </c>
      <c r="AX16" s="498">
        <f>IF(Y16="","",MIN(Y16:Y17))</f>
        <v>0.252</v>
      </c>
      <c r="AY16" s="499" t="str">
        <f>IFERROR(IF(AX16="","",IF(AX16&lt;=0.2,"MUY BAJA",IF(AX16&lt;=0.4,"BAJA",IF(AX16&lt;=0.6,"MEDIA",IF(AX16&lt;=0.8,"ALTA",IF(AX16=1,"MUY ALTA")))))),"")</f>
        <v>BAJA</v>
      </c>
      <c r="AZ16" s="498">
        <f>IF(AA16="","",MIN(AA16:AA17))</f>
        <v>0.8</v>
      </c>
      <c r="BA16" s="498" t="str">
        <f>IFERROR(IF(AZ16="","",IF(AZ16&lt;=0.2,"LEVE",IF(AZ16&lt;=0.4,"MENOR",IF(AZ16&lt;=0.6,"MODERADO",IF(AZ16&lt;=0.8,"MAYOR",IF(AZ16=1,"CATASTRÓFICO")))))),"")</f>
        <v>MAYOR</v>
      </c>
      <c r="BB16" s="475" t="str">
        <f>IFERROR(IF(OR(AND(AY16="Muy Baja",BA16="Leve"),AND(AY16="Muy Baja",BA16="Menor"),AND(AY16="Baja",BA16="Leve")),"BAJO",IF(OR(AND(AY16="Muy baja",BA16="Moderado"),AND(AY16="Baja",BA16="Menor"),AND(AY16="Baja",BA16="Moderado"),AND(AY16="Media",BA16="Leve"),AND(AY16="Media",BA16="Menor"),AND(AY16="Media",BA16="Moderado"),AND(AY16="Alta",BA16="Leve"),AND(AY16="Alta",BA16="Menor")),"MODERADO",IF(OR(AND(AY16="Muy Baja",BA16="Mayor"),AND(AY16="Baja",BA16="Mayor"),AND(AY16="Media",BA16="Mayor"),AND(AY16="Alta",BA16="Moderado"),AND(AY16="Alta",BA16="Mayor"),AND(AY16="Muy Alta",BA16="Leve"),AND(AY16="Muy Alta",BA16="Menor"),AND(AY16="Muy Alta",BA16="Moderado"),AND(AY16="Muy Alta",BA16="Mayor")),"ALTO",IF(OR(AND(AY16="Muy Baja",BA16="Catastrófico"),AND(AY16="Baja",BA16="Catastrófico"),AND(AY16="Media",BA16="Catastrófico"),AND(AY16="Alta",BA16="Catastrófico"),AND(AY16="Muy Alta",BA16="Catastrófico")),"EXTREMO","")))),"")</f>
        <v>ALTO</v>
      </c>
      <c r="BC16" s="458"/>
      <c r="BD16" s="389"/>
      <c r="BE16" s="456"/>
      <c r="BF16" s="389"/>
      <c r="BG16" s="456"/>
      <c r="BH16" s="389"/>
      <c r="BI16" s="456"/>
      <c r="BJ16" s="389"/>
      <c r="BK16" s="456"/>
      <c r="BL16" s="389"/>
      <c r="BM16" s="456"/>
      <c r="BN16" s="389"/>
      <c r="BO16" s="456"/>
      <c r="BP16" s="389"/>
      <c r="BQ16" s="446">
        <v>45401</v>
      </c>
      <c r="BR16" s="459" t="s">
        <v>690</v>
      </c>
      <c r="BS16" s="446">
        <v>45555</v>
      </c>
      <c r="BT16" s="444" t="s">
        <v>621</v>
      </c>
      <c r="BU16" s="446">
        <v>45742</v>
      </c>
      <c r="BV16" s="444" t="s">
        <v>649</v>
      </c>
      <c r="BW16" s="453">
        <v>45912</v>
      </c>
      <c r="BX16" s="450" t="s">
        <v>1034</v>
      </c>
      <c r="BY16" s="453"/>
      <c r="BZ16" s="450"/>
      <c r="CA16" s="258"/>
    </row>
    <row r="17" spans="1:79" ht="194.25" customHeight="1" x14ac:dyDescent="0.25">
      <c r="A17" s="290"/>
      <c r="B17" s="290"/>
      <c r="C17" s="290"/>
      <c r="D17" s="462"/>
      <c r="E17" s="295" t="s">
        <v>495</v>
      </c>
      <c r="F17" s="463"/>
      <c r="G17" s="389"/>
      <c r="H17" s="389"/>
      <c r="I17" s="465"/>
      <c r="J17" s="389"/>
      <c r="K17" s="389"/>
      <c r="L17" s="466"/>
      <c r="M17" s="389"/>
      <c r="N17" s="389"/>
      <c r="O17" s="466"/>
      <c r="P17" s="475"/>
      <c r="Q17" s="275" t="s">
        <v>1031</v>
      </c>
      <c r="R17" s="296" t="s">
        <v>417</v>
      </c>
      <c r="S17" s="275" t="s">
        <v>691</v>
      </c>
      <c r="T17" s="275" t="s">
        <v>692</v>
      </c>
      <c r="U17" s="19" t="s">
        <v>10</v>
      </c>
      <c r="V17" s="19" t="s">
        <v>381</v>
      </c>
      <c r="W17" s="19" t="str">
        <f t="shared" si="5"/>
        <v>PROBABILIDAD</v>
      </c>
      <c r="X17" s="19" t="str">
        <f>IF(AND(U17="PREVENTIVO",V17="AUTOMÁTICO"),"50%",IF(AND(U17="PREVENTIVO",V17="MANUAL"),"40%",IF(AND(U17="DETECTIVO",V17="AUTOMÁTICO"),"40%",IF(AND(U17="DETECTIVO",V17="MANUAL"),"30%",IF(AND(U17="CORRECTIVO",V17="AUTOMÁTICO"),"35%",IF(AND(U17="CORRECTIVO",V17="MANUAL"),"25%",""))))))</f>
        <v>40%</v>
      </c>
      <c r="Y17" s="148">
        <f>IFERROR(IF(AND(W16="Probabilidad",W17="Probabilidad"),(Y16-(Y16*X17)),IF(W17="Probabilidad",(L16-(L16*X17)),IF(W17="Impacto",Y16,""))),"")</f>
        <v>0.252</v>
      </c>
      <c r="Z17" s="145" t="str">
        <f>IFERROR(IF(Y17="","",IF(Y17&lt;=0.2,"MUY BAJA",IF(Y17&lt;=0.4,"BAJA",IF(Y17&lt;=0.6,"MEDIA",IF(Y17&lt;=0.8,"ALTA",IF(Y17=1,"MUY ALTA")))))),"")</f>
        <v>BAJA</v>
      </c>
      <c r="AA17" s="145">
        <f>IFERROR(IF(AND(W16="Impacto",W17="Impacto"),(AA16-(AA16*X17)),IF(W17="Impacto",(O16-(+O16*X17)),IF(W17="Probabilidad",AA16,""))),"")</f>
        <v>0.8</v>
      </c>
      <c r="AB17" s="145" t="str">
        <f>IFERROR(IF(AA17="","",IF(AA17&lt;=0.2,"LEVE",IF(AA17&lt;=0.4,"MENOR",IF(AA17&lt;=0.6,"MODERADO",IF(AA17&lt;=0.8,"MAYOR",IF(AA17=1,"CATASTRÓFICO")))))),"")</f>
        <v>MAYOR</v>
      </c>
      <c r="AC17" s="274" t="str">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ALTO</v>
      </c>
      <c r="AD17" s="162" t="s">
        <v>642</v>
      </c>
      <c r="AE17" s="164" t="s">
        <v>667</v>
      </c>
      <c r="AF17" s="162" t="s">
        <v>642</v>
      </c>
      <c r="AG17" s="164" t="s">
        <v>667</v>
      </c>
      <c r="AH17" s="164" t="s">
        <v>642</v>
      </c>
      <c r="AI17" s="164" t="s">
        <v>667</v>
      </c>
      <c r="AJ17" s="162" t="s">
        <v>642</v>
      </c>
      <c r="AK17" s="19" t="s">
        <v>667</v>
      </c>
      <c r="AL17" s="162">
        <v>44252</v>
      </c>
      <c r="AM17" s="8" t="s">
        <v>693</v>
      </c>
      <c r="AN17" s="156">
        <v>44489</v>
      </c>
      <c r="AO17" s="8" t="s">
        <v>694</v>
      </c>
      <c r="AP17" s="156">
        <v>44635</v>
      </c>
      <c r="AQ17" s="8" t="s">
        <v>695</v>
      </c>
      <c r="AR17" s="156">
        <v>45139</v>
      </c>
      <c r="AS17" s="8" t="s">
        <v>696</v>
      </c>
      <c r="AT17" s="156">
        <v>45539</v>
      </c>
      <c r="AU17" s="8" t="s">
        <v>697</v>
      </c>
      <c r="AV17" s="156">
        <v>45729</v>
      </c>
      <c r="AW17" s="8" t="s">
        <v>698</v>
      </c>
      <c r="AX17" s="498"/>
      <c r="AY17" s="499"/>
      <c r="AZ17" s="498"/>
      <c r="BA17" s="498"/>
      <c r="BB17" s="475"/>
      <c r="BC17" s="256"/>
      <c r="BD17" s="297"/>
      <c r="BE17" s="298"/>
      <c r="BF17" s="151"/>
      <c r="BG17" s="298"/>
      <c r="BH17" s="151"/>
      <c r="BI17" s="298"/>
      <c r="BJ17" s="151"/>
      <c r="BK17" s="156"/>
      <c r="BL17" s="19"/>
      <c r="BM17" s="156"/>
      <c r="BN17" s="19"/>
      <c r="BO17" s="156"/>
      <c r="BP17" s="19"/>
      <c r="BQ17" s="448"/>
      <c r="BR17" s="460"/>
      <c r="BS17" s="448"/>
      <c r="BT17" s="445"/>
      <c r="BU17" s="448"/>
      <c r="BV17" s="445"/>
      <c r="BW17" s="454"/>
      <c r="BX17" s="452"/>
      <c r="BY17" s="454"/>
      <c r="BZ17" s="452"/>
      <c r="CA17" s="258"/>
    </row>
    <row r="18" spans="1:79" ht="20.25" hidden="1" customHeight="1" x14ac:dyDescent="0.25">
      <c r="A18" s="290"/>
      <c r="B18" s="290"/>
      <c r="C18" s="290"/>
      <c r="D18" s="290"/>
      <c r="E18" s="463" t="s">
        <v>699</v>
      </c>
      <c r="F18" s="474" t="s">
        <v>700</v>
      </c>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80"/>
      <c r="BM18" s="280"/>
      <c r="BN18" s="280"/>
      <c r="CA18" s="258"/>
    </row>
    <row r="19" spans="1:79" ht="24" hidden="1" customHeight="1" x14ac:dyDescent="0.25">
      <c r="A19" s="273" t="str">
        <f>IF(OR(AX19=0,AZ19=0),"",IF(AND(AX19&lt;=0.2,AZ19&lt;=0.2),1,IF(AND(AX19&lt;=0.2,AZ19&lt;=0.4),2,IF(AND(AX19&lt;=0.2,AZ19&lt;=0.6),3,IF(AND(AX19&lt;=0.2,AZ19&lt;=0.8),4,IF(AND(AX19&lt;=0.2,AZ19&lt;=1),5,IF(AND(AX19&lt;=0.4,AZ19&lt;=0.2),6,IF(AND(AX19&lt;=0.4,AZ19&lt;=0.4),7,IF(AND(AX19&lt;=0.4,AZ19&lt;=0.6),8,IF(AND(AX19&lt;=0.4,AZ19&lt;=0.8),9,IF(AND(AX19&lt;=0.4,AZ19&lt;=1),10,IF(AND(AX19&lt;=0.6,AZ19&lt;=0.2),11,IF(AND(AX19&lt;=0.6,AZ19&lt;=0.4),12,IF(AND(AX19&lt;=0.6,AZ19&lt;=0.6),13,IF(AND(AX19&lt;=0.6,AZ19&lt;=0.8),14,IF(AND(AX19&lt;=0.6,AZ19&lt;=1),15,IF(AND(AX19&lt;=0.8,AZ19&lt;=0.2),16,IF(AND(AX19&lt;=0.8,AZ19&lt;=0.4),17,IF(AND(AX19&lt;=0.8,AZ19&lt;=0.6),18,IF(AND(AX19&lt;=0.8,AZ19&lt;=0.8),19,IF(AND(AX19&lt;=0.8,AZ19&lt;=1),20,IF(AND(AX19&lt;=1,AZ19&lt;=0.2),21,IF(AND(AX19&lt;=1,AZ19&lt;=0.4),22,IF(AND(AX19&lt;=1,AZ19&lt;=0.6),23,IF(AND(AX19&lt;=1,AZ19&lt;=0.8),24,IF(AND(AX19&lt;=1,AZ19&lt;=1),25,""))))))))))))))))))))))))))</f>
        <v/>
      </c>
      <c r="B19" s="273" t="str">
        <f>IF(A19="","",(COUNTIF($A$8:A19,A19))/100)</f>
        <v/>
      </c>
      <c r="C19" s="273" t="str">
        <f>IFERROR(A19+B19,"")</f>
        <v/>
      </c>
      <c r="D19" s="280"/>
      <c r="E19" s="463"/>
      <c r="F19" s="474"/>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CA19" s="258"/>
    </row>
    <row r="20" spans="1:79" ht="27" hidden="1" customHeight="1" x14ac:dyDescent="0.25">
      <c r="D20" s="280"/>
      <c r="E20" s="463" t="s">
        <v>699</v>
      </c>
      <c r="F20" s="474" t="s">
        <v>701</v>
      </c>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c r="BE20" s="280"/>
      <c r="BF20" s="280"/>
      <c r="BG20" s="280"/>
      <c r="BH20" s="280"/>
      <c r="BI20" s="280"/>
      <c r="BJ20" s="280"/>
      <c r="BK20" s="280"/>
      <c r="BL20" s="280"/>
      <c r="BM20" s="280"/>
      <c r="BN20" s="280"/>
      <c r="CA20" s="258"/>
    </row>
    <row r="21" spans="1:79" ht="21.75" hidden="1" customHeight="1" x14ac:dyDescent="0.25">
      <c r="D21" s="280"/>
      <c r="E21" s="463"/>
      <c r="F21" s="474"/>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CA21" s="258"/>
    </row>
    <row r="22" spans="1:79" ht="42.75" hidden="1" x14ac:dyDescent="0.25">
      <c r="D22" s="280"/>
      <c r="E22" s="147" t="s">
        <v>699</v>
      </c>
      <c r="F22" s="32" t="s">
        <v>702</v>
      </c>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CA22" s="258"/>
    </row>
    <row r="23" spans="1:79" ht="19.5" hidden="1" customHeight="1" x14ac:dyDescent="0.25">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CA23" s="258"/>
    </row>
    <row r="24" spans="1:79" ht="19.5" hidden="1" customHeight="1" x14ac:dyDescent="0.25">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CA24" s="258"/>
    </row>
    <row r="25" spans="1:79" ht="18.75" hidden="1" customHeight="1" x14ac:dyDescent="0.25">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CA25" s="258"/>
    </row>
    <row r="26" spans="1:79" ht="14.25" x14ac:dyDescent="0.25">
      <c r="A26" s="273" t="str">
        <f>IF(OR(AX26=0,AZ26=0),"",IF(AND(AX26&lt;=0.2,AZ26&lt;=0.2),1,IF(AND(AX26&lt;=0.2,AZ26&lt;=0.4),2,IF(AND(AX26&lt;=0.2,AZ26&lt;=0.6),3,IF(AND(AX26&lt;=0.2,AZ26&lt;=0.8),4,IF(AND(AX26&lt;=0.2,AZ26&lt;=1),5,IF(AND(AX26&lt;=0.4,AZ26&lt;=0.2),6,IF(AND(AX26&lt;=0.4,AZ26&lt;=0.4),7,IF(AND(AX26&lt;=0.4,AZ26&lt;=0.6),8,IF(AND(AX26&lt;=0.4,AZ26&lt;=0.8),9,IF(AND(AX26&lt;=0.4,AZ26&lt;=1),10,IF(AND(AX26&lt;=0.6,AZ26&lt;=0.2),11,IF(AND(AX26&lt;=0.6,AZ26&lt;=0.4),12,IF(AND(AX26&lt;=0.6,AZ26&lt;=0.6),13,IF(AND(AX26&lt;=0.6,AZ26&lt;=0.8),14,IF(AND(AX26&lt;=0.6,AZ26&lt;=1),15,IF(AND(AX26&lt;=0.8,AZ26&lt;=0.2),16,IF(AND(AX26&lt;=0.8,AZ26&lt;=0.4),17,IF(AND(AX26&lt;=0.8,AZ26&lt;=0.6),18,IF(AND(AX26&lt;=0.8,AZ26&lt;=0.8),19,IF(AND(AX26&lt;=0.8,AZ26&lt;=1),20,IF(AND(AX26&lt;=1,AZ26&lt;=0.2),21,IF(AND(AX26&lt;=1,AZ26&lt;=0.4),22,IF(AND(AX26&lt;=1,AZ26&lt;=0.6),23,IF(AND(AX26&lt;=1,AZ26&lt;=0.8),24,IF(AND(AX26&lt;=1,AZ26&lt;=1),25,""))))))))))))))))))))))))))</f>
        <v/>
      </c>
      <c r="B26" s="273" t="str">
        <f>IF(A26="","",(COUNTIF($A$8:A26,A26))/100)</f>
        <v/>
      </c>
      <c r="C26" s="273" t="str">
        <f>IFERROR(A26+B26,"")</f>
        <v/>
      </c>
      <c r="D26" s="258"/>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8"/>
      <c r="BO26" s="258"/>
      <c r="BP26" s="258"/>
      <c r="BQ26" s="258"/>
      <c r="BR26" s="258"/>
      <c r="BS26" s="258"/>
      <c r="BT26" s="258"/>
      <c r="BU26" s="258"/>
      <c r="BV26" s="258"/>
      <c r="BW26" s="258"/>
      <c r="BX26" s="258"/>
      <c r="BY26" s="258"/>
      <c r="BZ26" s="258"/>
      <c r="CA26" s="258"/>
    </row>
    <row r="27" spans="1:79" ht="18.75" customHeight="1" x14ac:dyDescent="0.25">
      <c r="D27" s="258"/>
      <c r="E27" s="500" t="s">
        <v>872</v>
      </c>
      <c r="F27" s="500"/>
      <c r="G27" s="500"/>
      <c r="H27" s="500"/>
      <c r="I27" s="500"/>
      <c r="J27" s="500"/>
      <c r="K27" s="500"/>
      <c r="L27" s="500"/>
      <c r="M27" s="500"/>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c r="BM27" s="500"/>
      <c r="BN27" s="500"/>
      <c r="BO27" s="500"/>
      <c r="BP27" s="500"/>
      <c r="BQ27" s="500"/>
      <c r="BR27" s="500"/>
      <c r="BS27" s="500"/>
      <c r="BT27" s="500"/>
      <c r="BU27" s="500"/>
      <c r="BV27" s="500"/>
      <c r="BW27" s="500"/>
      <c r="BX27" s="500"/>
      <c r="BY27" s="500"/>
      <c r="BZ27" s="500"/>
      <c r="CA27" s="258"/>
    </row>
    <row r="28" spans="1:79" ht="46.5" customHeight="1" x14ac:dyDescent="0.25">
      <c r="D28" s="258"/>
      <c r="E28" s="500"/>
      <c r="F28" s="500"/>
      <c r="G28" s="500"/>
      <c r="H28" s="500"/>
      <c r="I28" s="500"/>
      <c r="J28" s="500"/>
      <c r="K28" s="500"/>
      <c r="L28" s="500"/>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258"/>
    </row>
    <row r="29" spans="1:79" ht="20.25" customHeight="1" x14ac:dyDescent="0.25">
      <c r="D29" s="258"/>
      <c r="E29" s="159"/>
      <c r="F29" s="159"/>
      <c r="G29" s="159"/>
      <c r="H29" s="159"/>
      <c r="I29" s="115"/>
      <c r="J29" s="159"/>
      <c r="K29" s="115"/>
      <c r="L29" s="115"/>
      <c r="M29" s="115"/>
      <c r="N29" s="115"/>
      <c r="O29" s="115"/>
      <c r="P29" s="299"/>
      <c r="Q29" s="159"/>
      <c r="R29" s="159"/>
      <c r="S29" s="159"/>
      <c r="T29" s="159"/>
      <c r="U29" s="115"/>
      <c r="V29" s="115"/>
      <c r="W29" s="115"/>
      <c r="X29" s="159"/>
      <c r="Y29" s="300"/>
      <c r="Z29" s="159"/>
      <c r="AA29" s="159"/>
      <c r="AB29" s="159"/>
      <c r="AC29" s="301"/>
      <c r="AD29" s="301"/>
      <c r="AE29" s="301"/>
      <c r="AF29" s="159"/>
      <c r="AG29" s="159"/>
      <c r="AH29" s="159"/>
      <c r="AI29" s="159"/>
      <c r="AJ29" s="302"/>
      <c r="AK29" s="303"/>
      <c r="AL29" s="159"/>
      <c r="AM29" s="303"/>
      <c r="AN29" s="159"/>
      <c r="AO29" s="303"/>
      <c r="AP29" s="159"/>
      <c r="AQ29" s="303"/>
      <c r="AR29" s="159"/>
      <c r="AS29" s="303"/>
      <c r="AT29" s="159"/>
      <c r="AU29" s="303"/>
      <c r="AV29" s="159"/>
      <c r="AW29" s="258"/>
      <c r="AX29" s="258"/>
      <c r="AY29" s="258"/>
      <c r="AZ29" s="258"/>
      <c r="BA29" s="258"/>
      <c r="BB29" s="258"/>
      <c r="BC29" s="258"/>
      <c r="BD29" s="258"/>
      <c r="BE29" s="258"/>
      <c r="BF29" s="258"/>
      <c r="BG29" s="258"/>
      <c r="BH29" s="258"/>
      <c r="BI29" s="258"/>
      <c r="BJ29" s="258"/>
      <c r="BK29" s="258"/>
      <c r="BL29" s="258"/>
      <c r="BM29" s="258"/>
      <c r="BN29" s="258"/>
      <c r="BO29" s="258"/>
      <c r="BP29" s="258"/>
      <c r="BQ29" s="258"/>
      <c r="BR29" s="258"/>
      <c r="BS29" s="258"/>
      <c r="BT29" s="258"/>
      <c r="BU29" s="258"/>
      <c r="BV29" s="258"/>
      <c r="BW29" s="258"/>
      <c r="BX29" s="258"/>
      <c r="BY29" s="258"/>
      <c r="BZ29" s="258"/>
      <c r="CA29" s="258"/>
    </row>
    <row r="30" spans="1:79" ht="33.75" customHeight="1" x14ac:dyDescent="0.25">
      <c r="D30" s="258"/>
      <c r="E30" s="316" t="s">
        <v>874</v>
      </c>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258"/>
    </row>
    <row r="31" spans="1:79" ht="18.75" customHeight="1" x14ac:dyDescent="0.25">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row>
    <row r="32" spans="1:79" ht="16.5" customHeight="1" x14ac:dyDescent="0.25">
      <c r="A32" s="273" t="str">
        <f>IF(OR(AX32=0,AZ32=0),"",IF(AND(AX32&lt;=0.2,AZ32&lt;=0.2),1,IF(AND(AX32&lt;=0.2,AZ32&lt;=0.4),2,IF(AND(AX32&lt;=0.2,AZ32&lt;=0.6),3,IF(AND(AX32&lt;=0.2,AZ32&lt;=0.8),4,IF(AND(AX32&lt;=0.2,AZ32&lt;=1),5,IF(AND(AX32&lt;=0.4,AZ32&lt;=0.2),6,IF(AND(AX32&lt;=0.4,AZ32&lt;=0.4),7,IF(AND(AX32&lt;=0.4,AZ32&lt;=0.6),8,IF(AND(AX32&lt;=0.4,AZ32&lt;=0.8),9,IF(AND(AX32&lt;=0.4,AZ32&lt;=1),10,IF(AND(AX32&lt;=0.6,AZ32&lt;=0.2),11,IF(AND(AX32&lt;=0.6,AZ32&lt;=0.4),12,IF(AND(AX32&lt;=0.6,AZ32&lt;=0.6),13,IF(AND(AX32&lt;=0.6,AZ32&lt;=0.8),14,IF(AND(AX32&lt;=0.6,AZ32&lt;=1),15,IF(AND(AX32&lt;=0.8,AZ32&lt;=0.2),16,IF(AND(AX32&lt;=0.8,AZ32&lt;=0.4),17,IF(AND(AX32&lt;=0.8,AZ32&lt;=0.6),18,IF(AND(AX32&lt;=0.8,AZ32&lt;=0.8),19,IF(AND(AX32&lt;=0.8,AZ32&lt;=1),20,IF(AND(AX32&lt;=1,AZ32&lt;=0.2),21,IF(AND(AX32&lt;=1,AZ32&lt;=0.4),22,IF(AND(AX32&lt;=1,AZ32&lt;=0.6),23,IF(AND(AX32&lt;=1,AZ32&lt;=0.8),24,IF(AND(AX32&lt;=1,AZ32&lt;=1),25,""))))))))))))))))))))))))))</f>
        <v/>
      </c>
      <c r="B32" s="273" t="str">
        <f>IF(A32="","",1/100)</f>
        <v/>
      </c>
      <c r="C32" s="273" t="str">
        <f>IFERROR(A32+B32,"")</f>
        <v/>
      </c>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c r="BJ32" s="280"/>
      <c r="BK32" s="280"/>
      <c r="BL32" s="280"/>
      <c r="BM32" s="280"/>
      <c r="BN32" s="280"/>
    </row>
    <row r="33" spans="1:66" ht="18.75" customHeight="1" x14ac:dyDescent="0.25">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row>
    <row r="34" spans="1:66" ht="18.75" customHeight="1" x14ac:dyDescent="0.25">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row>
    <row r="35" spans="1:66" ht="18.75" customHeight="1" x14ac:dyDescent="0.25">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row>
    <row r="36" spans="1:66" ht="18.75" customHeight="1" x14ac:dyDescent="0.25">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row>
    <row r="37" spans="1:66" ht="16.5" customHeight="1" x14ac:dyDescent="0.25">
      <c r="A37" s="273" t="str">
        <f>IF(OR(AX37=0,AZ37=0),"",IF(AND(AX37&lt;=0.2,AZ37&lt;=0.2),1,IF(AND(AX37&lt;=0.2,AZ37&lt;=0.4),2,IF(AND(AX37&lt;=0.2,AZ37&lt;=0.6),3,IF(AND(AX37&lt;=0.2,AZ37&lt;=0.8),4,IF(AND(AX37&lt;=0.2,AZ37&lt;=1),5,IF(AND(AX37&lt;=0.4,AZ37&lt;=0.2),6,IF(AND(AX37&lt;=0.4,AZ37&lt;=0.4),7,IF(AND(AX37&lt;=0.4,AZ37&lt;=0.6),8,IF(AND(AX37&lt;=0.4,AZ37&lt;=0.8),9,IF(AND(AX37&lt;=0.4,AZ37&lt;=1),10,IF(AND(AX37&lt;=0.6,AZ37&lt;=0.2),11,IF(AND(AX37&lt;=0.6,AZ37&lt;=0.4),12,IF(AND(AX37&lt;=0.6,AZ37&lt;=0.6),13,IF(AND(AX37&lt;=0.6,AZ37&lt;=0.8),14,IF(AND(AX37&lt;=0.6,AZ37&lt;=1),15,IF(AND(AX37&lt;=0.8,AZ37&lt;=0.2),16,IF(AND(AX37&lt;=0.8,AZ37&lt;=0.4),17,IF(AND(AX37&lt;=0.8,AZ37&lt;=0.6),18,IF(AND(AX37&lt;=0.8,AZ37&lt;=0.8),19,IF(AND(AX37&lt;=0.8,AZ37&lt;=1),20,IF(AND(AX37&lt;=1,AZ37&lt;=0.2),21,IF(AND(AX37&lt;=1,AZ37&lt;=0.4),22,IF(AND(AX37&lt;=1,AZ37&lt;=0.6),23,IF(AND(AX37&lt;=1,AZ37&lt;=0.8),24,IF(AND(AX37&lt;=1,AZ37&lt;=1),25,""))))))))))))))))))))))))))</f>
        <v/>
      </c>
      <c r="B37" s="273" t="str">
        <f>IF(A37="","",1/100)</f>
        <v/>
      </c>
      <c r="C37" s="273" t="str">
        <f>IFERROR(A37+B37,"")</f>
        <v/>
      </c>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row>
    <row r="38" spans="1:66" ht="18.75" customHeight="1" x14ac:dyDescent="0.25">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row>
    <row r="39" spans="1:66" ht="18.75" customHeight="1" x14ac:dyDescent="0.25">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row>
    <row r="40" spans="1:66" ht="18.75" customHeight="1" x14ac:dyDescent="0.25">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row>
    <row r="41" spans="1:66" ht="18.75" customHeight="1" x14ac:dyDescent="0.25">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row>
    <row r="42" spans="1:66" ht="16.5" customHeight="1" x14ac:dyDescent="0.25">
      <c r="A42" s="273" t="str">
        <f>IF(OR(AX42=0,AZ42=0),"",IF(AND(AX42&lt;=0.2,AZ42&lt;=0.2),1,IF(AND(AX42&lt;=0.2,AZ42&lt;=0.4),2,IF(AND(AX42&lt;=0.2,AZ42&lt;=0.6),3,IF(AND(AX42&lt;=0.2,AZ42&lt;=0.8),4,IF(AND(AX42&lt;=0.2,AZ42&lt;=1),5,IF(AND(AX42&lt;=0.4,AZ42&lt;=0.2),6,IF(AND(AX42&lt;=0.4,AZ42&lt;=0.4),7,IF(AND(AX42&lt;=0.4,AZ42&lt;=0.6),8,IF(AND(AX42&lt;=0.4,AZ42&lt;=0.8),9,IF(AND(AX42&lt;=0.4,AZ42&lt;=1),10,IF(AND(AX42&lt;=0.6,AZ42&lt;=0.2),11,IF(AND(AX42&lt;=0.6,AZ42&lt;=0.4),12,IF(AND(AX42&lt;=0.6,AZ42&lt;=0.6),13,IF(AND(AX42&lt;=0.6,AZ42&lt;=0.8),14,IF(AND(AX42&lt;=0.6,AZ42&lt;=1),15,IF(AND(AX42&lt;=0.8,AZ42&lt;=0.2),16,IF(AND(AX42&lt;=0.8,AZ42&lt;=0.4),17,IF(AND(AX42&lt;=0.8,AZ42&lt;=0.6),18,IF(AND(AX42&lt;=0.8,AZ42&lt;=0.8),19,IF(AND(AX42&lt;=0.8,AZ42&lt;=1),20,IF(AND(AX42&lt;=1,AZ42&lt;=0.2),21,IF(AND(AX42&lt;=1,AZ42&lt;=0.4),22,IF(AND(AX42&lt;=1,AZ42&lt;=0.6),23,IF(AND(AX42&lt;=1,AZ42&lt;=0.8),24,IF(AND(AX42&lt;=1,AZ42&lt;=1),25,""))))))))))))))))))))))))))</f>
        <v/>
      </c>
      <c r="B42" s="273" t="str">
        <f>IF(A42="","",1/100)</f>
        <v/>
      </c>
      <c r="C42" s="273" t="str">
        <f>IFERROR(A42+B42,"")</f>
        <v/>
      </c>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row>
    <row r="43" spans="1:66" ht="18.75" customHeight="1" x14ac:dyDescent="0.25">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row>
    <row r="44" spans="1:66" ht="18.75" customHeight="1" x14ac:dyDescent="0.25">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row>
    <row r="45" spans="1:66" ht="18.75" customHeight="1" x14ac:dyDescent="0.25">
      <c r="D45" s="280"/>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row>
    <row r="46" spans="1:66" ht="18.75" customHeight="1" x14ac:dyDescent="0.25">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row>
    <row r="47" spans="1:66" ht="16.5" customHeight="1" x14ac:dyDescent="0.25">
      <c r="A47" s="273" t="str">
        <f>IF(OR(AX47=0,AZ47=0),"",IF(AND(AX47&lt;=0.2,AZ47&lt;=0.2),1,IF(AND(AX47&lt;=0.2,AZ47&lt;=0.4),2,IF(AND(AX47&lt;=0.2,AZ47&lt;=0.6),3,IF(AND(AX47&lt;=0.2,AZ47&lt;=0.8),4,IF(AND(AX47&lt;=0.2,AZ47&lt;=1),5,IF(AND(AX47&lt;=0.4,AZ47&lt;=0.2),6,IF(AND(AX47&lt;=0.4,AZ47&lt;=0.4),7,IF(AND(AX47&lt;=0.4,AZ47&lt;=0.6),8,IF(AND(AX47&lt;=0.4,AZ47&lt;=0.8),9,IF(AND(AX47&lt;=0.4,AZ47&lt;=1),10,IF(AND(AX47&lt;=0.6,AZ47&lt;=0.2),11,IF(AND(AX47&lt;=0.6,AZ47&lt;=0.4),12,IF(AND(AX47&lt;=0.6,AZ47&lt;=0.6),13,IF(AND(AX47&lt;=0.6,AZ47&lt;=0.8),14,IF(AND(AX47&lt;=0.6,AZ47&lt;=1),15,IF(AND(AX47&lt;=0.8,AZ47&lt;=0.2),16,IF(AND(AX47&lt;=0.8,AZ47&lt;=0.4),17,IF(AND(AX47&lt;=0.8,AZ47&lt;=0.6),18,IF(AND(AX47&lt;=0.8,AZ47&lt;=0.8),19,IF(AND(AX47&lt;=0.8,AZ47&lt;=1),20,IF(AND(AX47&lt;=1,AZ47&lt;=0.2),21,IF(AND(AX47&lt;=1,AZ47&lt;=0.4),22,IF(AND(AX47&lt;=1,AZ47&lt;=0.6),23,IF(AND(AX47&lt;=1,AZ47&lt;=0.8),24,IF(AND(AX47&lt;=1,AZ47&lt;=1),25,""))))))))))))))))))))))))))</f>
        <v/>
      </c>
      <c r="B47" s="273" t="str">
        <f>IF(A47="","",1/100)</f>
        <v/>
      </c>
      <c r="C47" s="273" t="str">
        <f>IFERROR(A47+B47,"")</f>
        <v/>
      </c>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row>
    <row r="48" spans="1:66" ht="18.75" customHeight="1" x14ac:dyDescent="0.25">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row>
    <row r="49" spans="1:66" ht="18.75" customHeight="1" x14ac:dyDescent="0.25">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row>
    <row r="50" spans="1:66" ht="18.75" customHeight="1" x14ac:dyDescent="0.25">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row>
    <row r="51" spans="1:66" ht="18.75" customHeight="1" x14ac:dyDescent="0.25">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row>
    <row r="52" spans="1:66" ht="16.5" customHeight="1" x14ac:dyDescent="0.25">
      <c r="A52" s="273" t="str">
        <f>IF(OR(AX52=0,AZ52=0),"",IF(AND(AX52&lt;=0.2,AZ52&lt;=0.2),1,IF(AND(AX52&lt;=0.2,AZ52&lt;=0.4),2,IF(AND(AX52&lt;=0.2,AZ52&lt;=0.6),3,IF(AND(AX52&lt;=0.2,AZ52&lt;=0.8),4,IF(AND(AX52&lt;=0.2,AZ52&lt;=1),5,IF(AND(AX52&lt;=0.4,AZ52&lt;=0.2),6,IF(AND(AX52&lt;=0.4,AZ52&lt;=0.4),7,IF(AND(AX52&lt;=0.4,AZ52&lt;=0.6),8,IF(AND(AX52&lt;=0.4,AZ52&lt;=0.8),9,IF(AND(AX52&lt;=0.4,AZ52&lt;=1),10,IF(AND(AX52&lt;=0.6,AZ52&lt;=0.2),11,IF(AND(AX52&lt;=0.6,AZ52&lt;=0.4),12,IF(AND(AX52&lt;=0.6,AZ52&lt;=0.6),13,IF(AND(AX52&lt;=0.6,AZ52&lt;=0.8),14,IF(AND(AX52&lt;=0.6,AZ52&lt;=1),15,IF(AND(AX52&lt;=0.8,AZ52&lt;=0.2),16,IF(AND(AX52&lt;=0.8,AZ52&lt;=0.4),17,IF(AND(AX52&lt;=0.8,AZ52&lt;=0.6),18,IF(AND(AX52&lt;=0.8,AZ52&lt;=0.8),19,IF(AND(AX52&lt;=0.8,AZ52&lt;=1),20,IF(AND(AX52&lt;=1,AZ52&lt;=0.2),21,IF(AND(AX52&lt;=1,AZ52&lt;=0.4),22,IF(AND(AX52&lt;=1,AZ52&lt;=0.6),23,IF(AND(AX52&lt;=1,AZ52&lt;=0.8),24,IF(AND(AX52&lt;=1,AZ52&lt;=1),25,""))))))))))))))))))))))))))</f>
        <v/>
      </c>
      <c r="B52" s="273" t="str">
        <f>IF(A52="","",1/100)</f>
        <v/>
      </c>
      <c r="C52" s="273" t="str">
        <f>IFERROR(A52+B52,"")</f>
        <v/>
      </c>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row>
    <row r="53" spans="1:66" ht="18.75" customHeight="1" x14ac:dyDescent="0.25">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0"/>
      <c r="BN53" s="280"/>
    </row>
    <row r="54" spans="1:66" ht="18.75" customHeight="1" x14ac:dyDescent="0.25">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row>
    <row r="55" spans="1:66" ht="18.75" customHeight="1" x14ac:dyDescent="0.25">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row>
    <row r="56" spans="1:66" ht="18.75" customHeight="1" x14ac:dyDescent="0.25">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row>
    <row r="57" spans="1:66" ht="16.5" customHeight="1" x14ac:dyDescent="0.25">
      <c r="A57" s="273" t="str">
        <f>IF(OR(AX57=0,AZ57=0),"",IF(AND(AX57&lt;=0.2,AZ57&lt;=0.2),1,IF(AND(AX57&lt;=0.2,AZ57&lt;=0.4),2,IF(AND(AX57&lt;=0.2,AZ57&lt;=0.6),3,IF(AND(AX57&lt;=0.2,AZ57&lt;=0.8),4,IF(AND(AX57&lt;=0.2,AZ57&lt;=1),5,IF(AND(AX57&lt;=0.4,AZ57&lt;=0.2),6,IF(AND(AX57&lt;=0.4,AZ57&lt;=0.4),7,IF(AND(AX57&lt;=0.4,AZ57&lt;=0.6),8,IF(AND(AX57&lt;=0.4,AZ57&lt;=0.8),9,IF(AND(AX57&lt;=0.4,AZ57&lt;=1),10,IF(AND(AX57&lt;=0.6,AZ57&lt;=0.2),11,IF(AND(AX57&lt;=0.6,AZ57&lt;=0.4),12,IF(AND(AX57&lt;=0.6,AZ57&lt;=0.6),13,IF(AND(AX57&lt;=0.6,AZ57&lt;=0.8),14,IF(AND(AX57&lt;=0.6,AZ57&lt;=1),15,IF(AND(AX57&lt;=0.8,AZ57&lt;=0.2),16,IF(AND(AX57&lt;=0.8,AZ57&lt;=0.4),17,IF(AND(AX57&lt;=0.8,AZ57&lt;=0.6),18,IF(AND(AX57&lt;=0.8,AZ57&lt;=0.8),19,IF(AND(AX57&lt;=0.8,AZ57&lt;=1),20,IF(AND(AX57&lt;=1,AZ57&lt;=0.2),21,IF(AND(AX57&lt;=1,AZ57&lt;=0.4),22,IF(AND(AX57&lt;=1,AZ57&lt;=0.6),23,IF(AND(AX57&lt;=1,AZ57&lt;=0.8),24,IF(AND(AX57&lt;=1,AZ57&lt;=1),25,""))))))))))))))))))))))))))</f>
        <v/>
      </c>
      <c r="B57" s="273" t="str">
        <f>IF(A57="","",1/100)</f>
        <v/>
      </c>
      <c r="C57" s="273" t="str">
        <f>IFERROR(A57+B57,"")</f>
        <v/>
      </c>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row>
    <row r="58" spans="1:66" ht="18.75" customHeight="1" x14ac:dyDescent="0.25">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row>
    <row r="59" spans="1:66" ht="18.75" customHeight="1" x14ac:dyDescent="0.25">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row>
    <row r="60" spans="1:66" ht="18.75" customHeight="1" x14ac:dyDescent="0.25">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0"/>
      <c r="BN60" s="280"/>
    </row>
    <row r="61" spans="1:66" ht="18.75" customHeight="1" x14ac:dyDescent="0.25">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c r="BK61" s="280"/>
      <c r="BL61" s="280"/>
      <c r="BM61" s="280"/>
      <c r="BN61" s="280"/>
    </row>
    <row r="62" spans="1:66" ht="16.5" customHeight="1" x14ac:dyDescent="0.25">
      <c r="A62" s="273" t="str">
        <f>IF(OR(AX62=0,AZ62=0),"",IF(AND(AX62&lt;=0.2,AZ62&lt;=0.2),1,IF(AND(AX62&lt;=0.2,AZ62&lt;=0.4),2,IF(AND(AX62&lt;=0.2,AZ62&lt;=0.6),3,IF(AND(AX62&lt;=0.2,AZ62&lt;=0.8),4,IF(AND(AX62&lt;=0.2,AZ62&lt;=1),5,IF(AND(AX62&lt;=0.4,AZ62&lt;=0.2),6,IF(AND(AX62&lt;=0.4,AZ62&lt;=0.4),7,IF(AND(AX62&lt;=0.4,AZ62&lt;=0.6),8,IF(AND(AX62&lt;=0.4,AZ62&lt;=0.8),9,IF(AND(AX62&lt;=0.4,AZ62&lt;=1),10,IF(AND(AX62&lt;=0.6,AZ62&lt;=0.2),11,IF(AND(AX62&lt;=0.6,AZ62&lt;=0.4),12,IF(AND(AX62&lt;=0.6,AZ62&lt;=0.6),13,IF(AND(AX62&lt;=0.6,AZ62&lt;=0.8),14,IF(AND(AX62&lt;=0.6,AZ62&lt;=1),15,IF(AND(AX62&lt;=0.8,AZ62&lt;=0.2),16,IF(AND(AX62&lt;=0.8,AZ62&lt;=0.4),17,IF(AND(AX62&lt;=0.8,AZ62&lt;=0.6),18,IF(AND(AX62&lt;=0.8,AZ62&lt;=0.8),19,IF(AND(AX62&lt;=0.8,AZ62&lt;=1),20,IF(AND(AX62&lt;=1,AZ62&lt;=0.2),21,IF(AND(AX62&lt;=1,AZ62&lt;=0.4),22,IF(AND(AX62&lt;=1,AZ62&lt;=0.6),23,IF(AND(AX62&lt;=1,AZ62&lt;=0.8),24,IF(AND(AX62&lt;=1,AZ62&lt;=1),25,""))))))))))))))))))))))))))</f>
        <v/>
      </c>
      <c r="B62" s="273" t="str">
        <f>IF(A62="","",1/100)</f>
        <v/>
      </c>
      <c r="C62" s="273" t="str">
        <f>IFERROR(A62+B62,"")</f>
        <v/>
      </c>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row>
    <row r="63" spans="1:66" ht="18.75" customHeight="1" x14ac:dyDescent="0.25">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row>
    <row r="64" spans="1:66" ht="18.75" customHeight="1" x14ac:dyDescent="0.25">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row>
    <row r="65" spans="1:66" ht="18.75" customHeight="1" x14ac:dyDescent="0.25">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c r="BK65" s="280"/>
      <c r="BL65" s="280"/>
      <c r="BM65" s="280"/>
      <c r="BN65" s="280"/>
    </row>
    <row r="66" spans="1:66" ht="18.75" customHeight="1" x14ac:dyDescent="0.25">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row>
    <row r="67" spans="1:66" ht="16.5" customHeight="1" x14ac:dyDescent="0.25">
      <c r="A67" s="273" t="str">
        <f>IF(OR(AX67=0,AZ67=0),"",IF(AND(AX67&lt;=0.2,AZ67&lt;=0.2),1,IF(AND(AX67&lt;=0.2,AZ67&lt;=0.4),2,IF(AND(AX67&lt;=0.2,AZ67&lt;=0.6),3,IF(AND(AX67&lt;=0.2,AZ67&lt;=0.8),4,IF(AND(AX67&lt;=0.2,AZ67&lt;=1),5,IF(AND(AX67&lt;=0.4,AZ67&lt;=0.2),6,IF(AND(AX67&lt;=0.4,AZ67&lt;=0.4),7,IF(AND(AX67&lt;=0.4,AZ67&lt;=0.6),8,IF(AND(AX67&lt;=0.4,AZ67&lt;=0.8),9,IF(AND(AX67&lt;=0.4,AZ67&lt;=1),10,IF(AND(AX67&lt;=0.6,AZ67&lt;=0.2),11,IF(AND(AX67&lt;=0.6,AZ67&lt;=0.4),12,IF(AND(AX67&lt;=0.6,AZ67&lt;=0.6),13,IF(AND(AX67&lt;=0.6,AZ67&lt;=0.8),14,IF(AND(AX67&lt;=0.6,AZ67&lt;=1),15,IF(AND(AX67&lt;=0.8,AZ67&lt;=0.2),16,IF(AND(AX67&lt;=0.8,AZ67&lt;=0.4),17,IF(AND(AX67&lt;=0.8,AZ67&lt;=0.6),18,IF(AND(AX67&lt;=0.8,AZ67&lt;=0.8),19,IF(AND(AX67&lt;=0.8,AZ67&lt;=1),20,IF(AND(AX67&lt;=1,AZ67&lt;=0.2),21,IF(AND(AX67&lt;=1,AZ67&lt;=0.4),22,IF(AND(AX67&lt;=1,AZ67&lt;=0.6),23,IF(AND(AX67&lt;=1,AZ67&lt;=0.8),24,IF(AND(AX67&lt;=1,AZ67&lt;=1),25,""))))))))))))))))))))))))))</f>
        <v/>
      </c>
      <c r="B67" s="273" t="str">
        <f>IF(A67="","",1/100)</f>
        <v/>
      </c>
      <c r="C67" s="273" t="str">
        <f>IFERROR(A67+B67,"")</f>
        <v/>
      </c>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row>
    <row r="68" spans="1:66" ht="18.75" customHeight="1" x14ac:dyDescent="0.25">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row>
    <row r="69" spans="1:66" ht="18.75" customHeight="1" x14ac:dyDescent="0.25">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row>
    <row r="70" spans="1:66" ht="18.75" customHeight="1" x14ac:dyDescent="0.25">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row>
    <row r="71" spans="1:66" ht="18.75" customHeight="1" x14ac:dyDescent="0.25">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row>
    <row r="72" spans="1:66" ht="16.5" customHeight="1" x14ac:dyDescent="0.25">
      <c r="A72" s="273" t="str">
        <f>IF(OR(AX72=0,AZ72=0),"",IF(AND(AX72&lt;=0.2,AZ72&lt;=0.2),1,IF(AND(AX72&lt;=0.2,AZ72&lt;=0.4),2,IF(AND(AX72&lt;=0.2,AZ72&lt;=0.6),3,IF(AND(AX72&lt;=0.2,AZ72&lt;=0.8),4,IF(AND(AX72&lt;=0.2,AZ72&lt;=1),5,IF(AND(AX72&lt;=0.4,AZ72&lt;=0.2),6,IF(AND(AX72&lt;=0.4,AZ72&lt;=0.4),7,IF(AND(AX72&lt;=0.4,AZ72&lt;=0.6),8,IF(AND(AX72&lt;=0.4,AZ72&lt;=0.8),9,IF(AND(AX72&lt;=0.4,AZ72&lt;=1),10,IF(AND(AX72&lt;=0.6,AZ72&lt;=0.2),11,IF(AND(AX72&lt;=0.6,AZ72&lt;=0.4),12,IF(AND(AX72&lt;=0.6,AZ72&lt;=0.6),13,IF(AND(AX72&lt;=0.6,AZ72&lt;=0.8),14,IF(AND(AX72&lt;=0.6,AZ72&lt;=1),15,IF(AND(AX72&lt;=0.8,AZ72&lt;=0.2),16,IF(AND(AX72&lt;=0.8,AZ72&lt;=0.4),17,IF(AND(AX72&lt;=0.8,AZ72&lt;=0.6),18,IF(AND(AX72&lt;=0.8,AZ72&lt;=0.8),19,IF(AND(AX72&lt;=0.8,AZ72&lt;=1),20,IF(AND(AX72&lt;=1,AZ72&lt;=0.2),21,IF(AND(AX72&lt;=1,AZ72&lt;=0.4),22,IF(AND(AX72&lt;=1,AZ72&lt;=0.6),23,IF(AND(AX72&lt;=1,AZ72&lt;=0.8),24,IF(AND(AX72&lt;=1,AZ72&lt;=1),25,""))))))))))))))))))))))))))</f>
        <v/>
      </c>
      <c r="B72" s="273" t="str">
        <f>IF(A72="","",1/100)</f>
        <v/>
      </c>
      <c r="C72" s="273" t="str">
        <f>IFERROR(A72+B72,"")</f>
        <v/>
      </c>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row>
    <row r="73" spans="1:66" ht="18.75" customHeight="1" x14ac:dyDescent="0.25">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row>
    <row r="74" spans="1:66" ht="18.75" customHeight="1" x14ac:dyDescent="0.25">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row>
    <row r="75" spans="1:66" ht="18.75" customHeight="1" x14ac:dyDescent="0.25">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row>
    <row r="76" spans="1:66" ht="18.75" customHeight="1" x14ac:dyDescent="0.25">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row>
    <row r="77" spans="1:66" ht="16.5" customHeight="1" x14ac:dyDescent="0.25">
      <c r="A77" s="273" t="str">
        <f>IF(OR(AX77=0,AZ77=0),"",IF(AND(AX77&lt;=0.2,AZ77&lt;=0.2),1,IF(AND(AX77&lt;=0.2,AZ77&lt;=0.4),2,IF(AND(AX77&lt;=0.2,AZ77&lt;=0.6),3,IF(AND(AX77&lt;=0.2,AZ77&lt;=0.8),4,IF(AND(AX77&lt;=0.2,AZ77&lt;=1),5,IF(AND(AX77&lt;=0.4,AZ77&lt;=0.2),6,IF(AND(AX77&lt;=0.4,AZ77&lt;=0.4),7,IF(AND(AX77&lt;=0.4,AZ77&lt;=0.6),8,IF(AND(AX77&lt;=0.4,AZ77&lt;=0.8),9,IF(AND(AX77&lt;=0.4,AZ77&lt;=1),10,IF(AND(AX77&lt;=0.6,AZ77&lt;=0.2),11,IF(AND(AX77&lt;=0.6,AZ77&lt;=0.4),12,IF(AND(AX77&lt;=0.6,AZ77&lt;=0.6),13,IF(AND(AX77&lt;=0.6,AZ77&lt;=0.8),14,IF(AND(AX77&lt;=0.6,AZ77&lt;=1),15,IF(AND(AX77&lt;=0.8,AZ77&lt;=0.2),16,IF(AND(AX77&lt;=0.8,AZ77&lt;=0.4),17,IF(AND(AX77&lt;=0.8,AZ77&lt;=0.6),18,IF(AND(AX77&lt;=0.8,AZ77&lt;=0.8),19,IF(AND(AX77&lt;=0.8,AZ77&lt;=1),20,IF(AND(AX77&lt;=1,AZ77&lt;=0.2),21,IF(AND(AX77&lt;=1,AZ77&lt;=0.4),22,IF(AND(AX77&lt;=1,AZ77&lt;=0.6),23,IF(AND(AX77&lt;=1,AZ77&lt;=0.8),24,IF(AND(AX77&lt;=1,AZ77&lt;=1),25,""))))))))))))))))))))))))))</f>
        <v/>
      </c>
      <c r="B77" s="273" t="str">
        <f>IF(A77="","",1/100)</f>
        <v/>
      </c>
      <c r="C77" s="273" t="str">
        <f>IFERROR(A77+B77,"")</f>
        <v/>
      </c>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0"/>
      <c r="BN77" s="280"/>
    </row>
    <row r="78" spans="1:66" ht="18.75" customHeight="1" x14ac:dyDescent="0.25">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row>
    <row r="79" spans="1:66" ht="18.75" customHeight="1" x14ac:dyDescent="0.25">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row>
    <row r="80" spans="1:66" ht="18.75" customHeight="1" x14ac:dyDescent="0.25">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row>
    <row r="81" spans="1:66" ht="18.75" customHeight="1" x14ac:dyDescent="0.25">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row>
    <row r="82" spans="1:66" ht="18.75" customHeight="1" x14ac:dyDescent="0.25">
      <c r="A82" s="282" t="str">
        <f t="shared" ref="A82:A108" si="8">IF(AND(AX82=1,AZ82=1),1,IF(AND(AX82=1,AZ82=2),2,IF(AND(AX82=1,AZ82=3),3,IF(AND(AX82=1,AZ82=4),4,IF(AND(AX82=1,AZ82=5),5,IF(AND(AX82=2,AZ82=1),6,IF(AND(AX82=2,AZ82=2),7,IF(AND(AX82=2,AZ82=3),8,IF(AND(AX82=2,AZ82=4),9,IF(AND(AX82=2,AZ82=5),10,IF(AND(AX82=3,AZ82=1),11,IF(AND(AX82=3,AZ82=2),12,IF(AND(AX82=3,AZ82=3),13,IF(AND(AX82=3,AZ82=4),14,IF(AND(AX82=3,AZ82=5),15,IF(AND(AX82=4,AZ82=1),16,IF(AND(AX82=4,AZ82=2),17,IF(AND(AX82=4,AZ82=3),18,IF(AND(AX82=4,AZ82=4),19,IF(AND(AX82=4,AZ82=5),20,IF(AND(AX82=5,AZ82=1),21,IF(AND(AX82=5,AZ82=2),22,IF(AND(AX82=5,AZ82=3),23,IF(AND(AX82=5,AZ82=4),24,IF(AND(AX82=5,AZ82=5),25,"")))))))))))))))))))))))))</f>
        <v/>
      </c>
      <c r="B82" s="282" t="str">
        <f>IF(A82="","",(COUNTIF($A$8:A82,A82))/100)</f>
        <v/>
      </c>
      <c r="C82" s="282" t="str">
        <f>IFERROR(A82+B82,"")</f>
        <v/>
      </c>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row>
    <row r="83" spans="1:66" ht="18.75" customHeight="1" x14ac:dyDescent="0.25">
      <c r="A83" s="282" t="str">
        <f t="shared" si="8"/>
        <v/>
      </c>
      <c r="B83" s="282" t="str">
        <f>IF(A83="","",(COUNTIF($A$8:A83,A83))/100)</f>
        <v/>
      </c>
      <c r="C83" s="282" t="str">
        <f>IFERROR(A83+B83,"")</f>
        <v/>
      </c>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row>
    <row r="84" spans="1:66" ht="18.75" customHeight="1" x14ac:dyDescent="0.25">
      <c r="A84" s="282" t="str">
        <f t="shared" si="8"/>
        <v/>
      </c>
      <c r="B84" s="282" t="str">
        <f>IF(A84="","",(COUNTIF($A$8:A84,A84))/100)</f>
        <v/>
      </c>
      <c r="C84" s="282" t="str">
        <f t="shared" ref="C84:C132" si="9">IFERROR(A84+B84,"")</f>
        <v/>
      </c>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0"/>
      <c r="BN84" s="280"/>
    </row>
    <row r="85" spans="1:66" ht="18.75" customHeight="1" x14ac:dyDescent="0.25">
      <c r="A85" s="282" t="str">
        <f t="shared" si="8"/>
        <v/>
      </c>
      <c r="B85" s="282" t="str">
        <f>IF(A85="","",(COUNTIF($A$8:A85,A85))/100)</f>
        <v/>
      </c>
      <c r="C85" s="282" t="str">
        <f t="shared" si="9"/>
        <v/>
      </c>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row>
    <row r="86" spans="1:66" ht="18.75" customHeight="1" x14ac:dyDescent="0.25">
      <c r="A86" s="282" t="str">
        <f t="shared" si="8"/>
        <v/>
      </c>
      <c r="B86" s="282" t="str">
        <f>IF(A86="","",(COUNTIF($A$8:A86,A86))/100)</f>
        <v/>
      </c>
      <c r="C86" s="282" t="str">
        <f t="shared" si="9"/>
        <v/>
      </c>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row>
    <row r="87" spans="1:66" ht="18.75" customHeight="1" x14ac:dyDescent="0.25">
      <c r="A87" s="282" t="str">
        <f t="shared" si="8"/>
        <v/>
      </c>
      <c r="B87" s="282" t="str">
        <f>IF(A87="","",(COUNTIF($A$8:A87,A87))/100)</f>
        <v/>
      </c>
      <c r="C87" s="282" t="str">
        <f t="shared" si="9"/>
        <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row>
    <row r="88" spans="1:66" ht="18.75" customHeight="1" x14ac:dyDescent="0.25">
      <c r="A88" s="282" t="str">
        <f t="shared" si="8"/>
        <v/>
      </c>
      <c r="B88" s="282" t="str">
        <f>IF(A88="","",(COUNTIF($A$8:A88,A88))/100)</f>
        <v/>
      </c>
      <c r="C88" s="282" t="str">
        <f t="shared" si="9"/>
        <v/>
      </c>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row>
    <row r="89" spans="1:66" ht="18.75" customHeight="1" x14ac:dyDescent="0.25">
      <c r="A89" s="282" t="str">
        <f t="shared" si="8"/>
        <v/>
      </c>
      <c r="B89" s="282" t="str">
        <f>IF(A89="","",(COUNTIF($A$8:A89,A89))/100)</f>
        <v/>
      </c>
      <c r="C89" s="282" t="str">
        <f t="shared" si="9"/>
        <v/>
      </c>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row>
    <row r="90" spans="1:66" ht="18.75" customHeight="1" x14ac:dyDescent="0.25">
      <c r="A90" s="282" t="str">
        <f t="shared" si="8"/>
        <v/>
      </c>
      <c r="B90" s="282" t="str">
        <f>IF(A90="","",(COUNTIF($A$8:A90,A90))/100)</f>
        <v/>
      </c>
      <c r="C90" s="282" t="str">
        <f t="shared" si="9"/>
        <v/>
      </c>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row>
    <row r="91" spans="1:66" ht="18.75" customHeight="1" x14ac:dyDescent="0.25">
      <c r="A91" s="282" t="str">
        <f t="shared" si="8"/>
        <v/>
      </c>
      <c r="B91" s="282" t="str">
        <f>IF(A91="","",(COUNTIF($A$8:A91,A91))/100)</f>
        <v/>
      </c>
      <c r="C91" s="282" t="str">
        <f t="shared" si="9"/>
        <v/>
      </c>
      <c r="D91" s="280"/>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c r="BC91" s="280"/>
      <c r="BD91" s="280"/>
      <c r="BE91" s="280"/>
      <c r="BF91" s="280"/>
      <c r="BG91" s="280"/>
      <c r="BH91" s="280"/>
      <c r="BI91" s="280"/>
      <c r="BJ91" s="280"/>
      <c r="BK91" s="280"/>
      <c r="BL91" s="280"/>
      <c r="BM91" s="280"/>
      <c r="BN91" s="280"/>
    </row>
    <row r="92" spans="1:66" ht="18.75" customHeight="1" x14ac:dyDescent="0.25">
      <c r="A92" s="282" t="str">
        <f t="shared" si="8"/>
        <v/>
      </c>
      <c r="B92" s="282" t="str">
        <f>IF(A92="","",(COUNTIF($A$8:A92,A92))/100)</f>
        <v/>
      </c>
      <c r="C92" s="282" t="str">
        <f t="shared" si="9"/>
        <v/>
      </c>
      <c r="D92" s="280"/>
      <c r="E92" s="280"/>
      <c r="F92" s="280"/>
      <c r="G92" s="280"/>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row>
    <row r="93" spans="1:66" ht="18.75" customHeight="1" x14ac:dyDescent="0.25">
      <c r="A93" s="282" t="str">
        <f t="shared" si="8"/>
        <v/>
      </c>
      <c r="B93" s="282" t="str">
        <f>IF(A93="","",(COUNTIF($A$8:A93,A93))/100)</f>
        <v/>
      </c>
      <c r="C93" s="282" t="str">
        <f t="shared" si="9"/>
        <v/>
      </c>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row>
    <row r="94" spans="1:66" ht="18.75" customHeight="1" x14ac:dyDescent="0.25">
      <c r="A94" s="282" t="str">
        <f t="shared" si="8"/>
        <v/>
      </c>
      <c r="B94" s="282" t="str">
        <f>IF(A94="","",(COUNTIF($A$8:A94,A94))/100)</f>
        <v/>
      </c>
      <c r="C94" s="282" t="str">
        <f t="shared" si="9"/>
        <v/>
      </c>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0"/>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c r="BC94" s="280"/>
      <c r="BD94" s="280"/>
      <c r="BE94" s="280"/>
      <c r="BF94" s="280"/>
      <c r="BG94" s="280"/>
      <c r="BH94" s="280"/>
      <c r="BI94" s="280"/>
      <c r="BJ94" s="280"/>
      <c r="BK94" s="280"/>
      <c r="BL94" s="280"/>
      <c r="BM94" s="280"/>
      <c r="BN94" s="280"/>
    </row>
    <row r="95" spans="1:66" ht="18.75" customHeight="1" x14ac:dyDescent="0.25">
      <c r="A95" s="282" t="str">
        <f t="shared" si="8"/>
        <v/>
      </c>
      <c r="B95" s="282" t="str">
        <f>IF(A95="","",(COUNTIF($A$8:A95,A95))/100)</f>
        <v/>
      </c>
      <c r="C95" s="282" t="str">
        <f t="shared" si="9"/>
        <v/>
      </c>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0"/>
      <c r="AD95" s="280"/>
      <c r="AE95" s="280"/>
      <c r="AF95" s="280"/>
      <c r="AG95" s="280"/>
      <c r="AH95" s="280"/>
      <c r="AI95" s="280"/>
      <c r="AJ95" s="280"/>
      <c r="AK95" s="280"/>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row>
    <row r="96" spans="1:66" ht="18.75" customHeight="1" x14ac:dyDescent="0.25">
      <c r="A96" s="282" t="str">
        <f t="shared" si="8"/>
        <v/>
      </c>
      <c r="B96" s="282" t="str">
        <f>IF(A96="","",(COUNTIF($A$8:A96,A96))/100)</f>
        <v/>
      </c>
      <c r="C96" s="282" t="str">
        <f t="shared" si="9"/>
        <v/>
      </c>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0"/>
      <c r="AD96" s="280"/>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c r="BI96" s="280"/>
      <c r="BJ96" s="280"/>
      <c r="BK96" s="280"/>
      <c r="BL96" s="280"/>
      <c r="BM96" s="280"/>
      <c r="BN96" s="280"/>
    </row>
    <row r="97" spans="1:66" ht="18.75" customHeight="1" x14ac:dyDescent="0.25">
      <c r="A97" s="282" t="str">
        <f t="shared" si="8"/>
        <v/>
      </c>
      <c r="B97" s="282" t="str">
        <f>IF(A97="","",(COUNTIF($A$8:A97,A97))/100)</f>
        <v/>
      </c>
      <c r="C97" s="282" t="str">
        <f t="shared" si="9"/>
        <v/>
      </c>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0"/>
      <c r="AD97" s="280"/>
      <c r="AE97" s="280"/>
      <c r="AF97" s="280"/>
      <c r="AG97" s="280"/>
      <c r="AH97" s="280"/>
      <c r="AI97" s="280"/>
      <c r="AJ97" s="280"/>
      <c r="AK97" s="280"/>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c r="BI97" s="280"/>
      <c r="BJ97" s="280"/>
      <c r="BK97" s="280"/>
      <c r="BL97" s="280"/>
      <c r="BM97" s="280"/>
      <c r="BN97" s="280"/>
    </row>
    <row r="98" spans="1:66" ht="18.75" customHeight="1" x14ac:dyDescent="0.25">
      <c r="A98" s="282" t="str">
        <f t="shared" si="8"/>
        <v/>
      </c>
      <c r="B98" s="282" t="str">
        <f>IF(A98="","",(COUNTIF($A$8:A98,A98))/100)</f>
        <v/>
      </c>
      <c r="C98" s="282" t="str">
        <f t="shared" si="9"/>
        <v/>
      </c>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0"/>
      <c r="AD98" s="280"/>
      <c r="AE98" s="280"/>
      <c r="AF98" s="280"/>
      <c r="AG98" s="280"/>
      <c r="AH98" s="280"/>
      <c r="AI98" s="280"/>
      <c r="AJ98" s="280"/>
      <c r="AK98" s="280"/>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c r="BI98" s="280"/>
      <c r="BJ98" s="280"/>
      <c r="BK98" s="280"/>
      <c r="BL98" s="280"/>
      <c r="BM98" s="280"/>
      <c r="BN98" s="280"/>
    </row>
    <row r="99" spans="1:66" ht="18.75" customHeight="1" x14ac:dyDescent="0.25">
      <c r="A99" s="282" t="str">
        <f t="shared" si="8"/>
        <v/>
      </c>
      <c r="B99" s="282" t="str">
        <f>IF(A99="","",(COUNTIF($A$8:A99,A99))/100)</f>
        <v/>
      </c>
      <c r="C99" s="282" t="str">
        <f t="shared" si="9"/>
        <v/>
      </c>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c r="AB99" s="280"/>
      <c r="AC99" s="280"/>
      <c r="AD99" s="280"/>
      <c r="AE99" s="280"/>
      <c r="AF99" s="280"/>
      <c r="AG99" s="280"/>
      <c r="AH99" s="280"/>
      <c r="AI99" s="280"/>
      <c r="AJ99" s="280"/>
      <c r="AK99" s="280"/>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c r="BI99" s="280"/>
      <c r="BJ99" s="280"/>
      <c r="BK99" s="280"/>
      <c r="BL99" s="280"/>
      <c r="BM99" s="280"/>
      <c r="BN99" s="280"/>
    </row>
    <row r="100" spans="1:66" ht="18.75" customHeight="1" x14ac:dyDescent="0.25">
      <c r="A100" s="282" t="str">
        <f t="shared" si="8"/>
        <v/>
      </c>
      <c r="B100" s="282" t="str">
        <f>IF(A100="","",(COUNTIF($A$8:A100,A100))/100)</f>
        <v/>
      </c>
      <c r="C100" s="282" t="str">
        <f t="shared" si="9"/>
        <v/>
      </c>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c r="AB100" s="280"/>
      <c r="AC100" s="280"/>
      <c r="AD100" s="280"/>
      <c r="AE100" s="280"/>
      <c r="AF100" s="280"/>
      <c r="AG100" s="280"/>
      <c r="AH100" s="280"/>
      <c r="AI100" s="280"/>
      <c r="AJ100" s="280"/>
      <c r="AK100" s="280"/>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c r="BI100" s="280"/>
      <c r="BJ100" s="280"/>
      <c r="BK100" s="280"/>
      <c r="BL100" s="280"/>
      <c r="BM100" s="280"/>
      <c r="BN100" s="280"/>
    </row>
    <row r="101" spans="1:66" ht="18.75" customHeight="1" x14ac:dyDescent="0.25">
      <c r="A101" s="282" t="str">
        <f t="shared" si="8"/>
        <v/>
      </c>
      <c r="B101" s="282" t="str">
        <f>IF(A101="","",(COUNTIF($A$8:A101,A101))/100)</f>
        <v/>
      </c>
      <c r="C101" s="282" t="str">
        <f t="shared" si="9"/>
        <v/>
      </c>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0"/>
      <c r="AD101" s="280"/>
      <c r="AE101" s="280"/>
      <c r="AF101" s="280"/>
      <c r="AG101" s="280"/>
      <c r="AH101" s="280"/>
      <c r="AI101" s="280"/>
      <c r="AJ101" s="280"/>
      <c r="AK101" s="280"/>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row>
    <row r="102" spans="1:66" ht="18.75" customHeight="1" x14ac:dyDescent="0.25">
      <c r="A102" s="282" t="str">
        <f t="shared" si="8"/>
        <v/>
      </c>
      <c r="B102" s="282" t="str">
        <f>IF(A102="","",(COUNTIF($A$8:A102,A102))/100)</f>
        <v/>
      </c>
      <c r="C102" s="282" t="str">
        <f t="shared" si="9"/>
        <v/>
      </c>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0"/>
      <c r="AD102" s="280"/>
      <c r="AE102" s="280"/>
      <c r="AF102" s="280"/>
      <c r="AG102" s="280"/>
      <c r="AH102" s="280"/>
      <c r="AI102" s="280"/>
      <c r="AJ102" s="280"/>
      <c r="AK102" s="280"/>
      <c r="AL102" s="280"/>
      <c r="AM102" s="280"/>
      <c r="AN102" s="280"/>
      <c r="AO102" s="280"/>
      <c r="AP102" s="280"/>
      <c r="AQ102" s="280"/>
      <c r="AR102" s="280"/>
      <c r="AS102" s="280"/>
      <c r="AT102" s="280"/>
      <c r="AU102" s="280"/>
      <c r="AV102" s="280"/>
      <c r="AW102" s="280"/>
      <c r="AX102" s="280"/>
      <c r="AY102" s="280"/>
      <c r="AZ102" s="280"/>
      <c r="BA102" s="280"/>
      <c r="BB102" s="280"/>
      <c r="BC102" s="280"/>
      <c r="BD102" s="280"/>
      <c r="BE102" s="280"/>
      <c r="BF102" s="280"/>
      <c r="BG102" s="280"/>
      <c r="BH102" s="280"/>
      <c r="BI102" s="280"/>
      <c r="BJ102" s="280"/>
      <c r="BK102" s="280"/>
      <c r="BL102" s="280"/>
      <c r="BM102" s="280"/>
      <c r="BN102" s="280"/>
    </row>
    <row r="103" spans="1:66" ht="18.75" customHeight="1" x14ac:dyDescent="0.25">
      <c r="A103" s="282" t="str">
        <f t="shared" si="8"/>
        <v/>
      </c>
      <c r="B103" s="282" t="str">
        <f>IF(A103="","",(COUNTIF($A$8:A103,A103))/100)</f>
        <v/>
      </c>
      <c r="C103" s="282" t="str">
        <f t="shared" si="9"/>
        <v/>
      </c>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0"/>
      <c r="AD103" s="280"/>
      <c r="AE103" s="280"/>
      <c r="AF103" s="280"/>
      <c r="AG103" s="280"/>
      <c r="AH103" s="280"/>
      <c r="AI103" s="280"/>
      <c r="AJ103" s="280"/>
      <c r="AK103" s="280"/>
      <c r="AL103" s="280"/>
      <c r="AM103" s="280"/>
      <c r="AN103" s="280"/>
      <c r="AO103" s="280"/>
      <c r="AP103" s="280"/>
      <c r="AQ103" s="280"/>
      <c r="AR103" s="280"/>
      <c r="AS103" s="280"/>
      <c r="AT103" s="280"/>
      <c r="AU103" s="280"/>
      <c r="AV103" s="280"/>
      <c r="AW103" s="280"/>
      <c r="AX103" s="280"/>
      <c r="AY103" s="280"/>
      <c r="AZ103" s="280"/>
      <c r="BA103" s="280"/>
      <c r="BB103" s="280"/>
      <c r="BC103" s="280"/>
      <c r="BD103" s="280"/>
      <c r="BE103" s="280"/>
      <c r="BF103" s="280"/>
      <c r="BG103" s="280"/>
      <c r="BH103" s="280"/>
      <c r="BI103" s="280"/>
      <c r="BJ103" s="280"/>
      <c r="BK103" s="280"/>
      <c r="BL103" s="280"/>
      <c r="BM103" s="280"/>
      <c r="BN103" s="280"/>
    </row>
    <row r="104" spans="1:66" ht="18.75" customHeight="1" x14ac:dyDescent="0.25">
      <c r="A104" s="282" t="str">
        <f t="shared" si="8"/>
        <v/>
      </c>
      <c r="B104" s="282" t="str">
        <f>IF(A104="","",(COUNTIF($A$8:A104,A104))/100)</f>
        <v/>
      </c>
      <c r="C104" s="282" t="str">
        <f t="shared" si="9"/>
        <v/>
      </c>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c r="AB104" s="280"/>
      <c r="AC104" s="280"/>
      <c r="AD104" s="280"/>
      <c r="AE104" s="280"/>
      <c r="AF104" s="280"/>
      <c r="AG104" s="280"/>
      <c r="AH104" s="280"/>
      <c r="AI104" s="280"/>
      <c r="AJ104" s="280"/>
      <c r="AK104" s="280"/>
      <c r="AL104" s="280"/>
      <c r="AM104" s="280"/>
      <c r="AN104" s="280"/>
      <c r="AO104" s="280"/>
      <c r="AP104" s="280"/>
      <c r="AQ104" s="280"/>
      <c r="AR104" s="280"/>
      <c r="AS104" s="280"/>
      <c r="AT104" s="280"/>
      <c r="AU104" s="280"/>
      <c r="AV104" s="280"/>
      <c r="AW104" s="280"/>
      <c r="AX104" s="280"/>
      <c r="AY104" s="280"/>
      <c r="AZ104" s="280"/>
      <c r="BA104" s="280"/>
      <c r="BB104" s="280"/>
      <c r="BC104" s="280"/>
      <c r="BD104" s="280"/>
      <c r="BE104" s="280"/>
      <c r="BF104" s="280"/>
      <c r="BG104" s="280"/>
      <c r="BH104" s="280"/>
      <c r="BI104" s="280"/>
      <c r="BJ104" s="280"/>
      <c r="BK104" s="280"/>
      <c r="BL104" s="280"/>
      <c r="BM104" s="280"/>
      <c r="BN104" s="280"/>
    </row>
    <row r="105" spans="1:66" ht="18.75" customHeight="1" x14ac:dyDescent="0.25">
      <c r="A105" s="282" t="str">
        <f t="shared" si="8"/>
        <v/>
      </c>
      <c r="B105" s="282" t="str">
        <f>IF(A105="","",(COUNTIF($A$8:A105,A105))/100)</f>
        <v/>
      </c>
      <c r="C105" s="282" t="str">
        <f t="shared" si="9"/>
        <v/>
      </c>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280"/>
      <c r="AZ105" s="280"/>
      <c r="BA105" s="280"/>
      <c r="BB105" s="280"/>
      <c r="BC105" s="280"/>
      <c r="BD105" s="280"/>
      <c r="BE105" s="280"/>
      <c r="BF105" s="280"/>
      <c r="BG105" s="280"/>
      <c r="BH105" s="280"/>
      <c r="BI105" s="280"/>
      <c r="BJ105" s="280"/>
      <c r="BK105" s="280"/>
      <c r="BL105" s="280"/>
      <c r="BM105" s="280"/>
      <c r="BN105" s="280"/>
    </row>
    <row r="106" spans="1:66" ht="18.75" customHeight="1" x14ac:dyDescent="0.25">
      <c r="A106" s="282" t="str">
        <f t="shared" si="8"/>
        <v/>
      </c>
      <c r="B106" s="282" t="str">
        <f>IF(A106="","",(COUNTIF($A$8:A106,A106))/100)</f>
        <v/>
      </c>
      <c r="C106" s="282" t="str">
        <f t="shared" si="9"/>
        <v/>
      </c>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c r="AF106" s="280"/>
      <c r="AG106" s="280"/>
      <c r="AH106" s="280"/>
      <c r="AI106" s="280"/>
      <c r="AJ106" s="280"/>
      <c r="AK106" s="280"/>
      <c r="AL106" s="280"/>
      <c r="AM106" s="280"/>
      <c r="AN106" s="280"/>
      <c r="AO106" s="280"/>
      <c r="AP106" s="280"/>
      <c r="AQ106" s="280"/>
      <c r="AR106" s="280"/>
      <c r="AS106" s="280"/>
      <c r="AT106" s="280"/>
      <c r="AU106" s="280"/>
      <c r="AV106" s="280"/>
      <c r="AW106" s="280"/>
      <c r="AX106" s="280"/>
      <c r="AY106" s="280"/>
      <c r="AZ106" s="280"/>
      <c r="BA106" s="280"/>
      <c r="BB106" s="280"/>
      <c r="BC106" s="280"/>
      <c r="BD106" s="280"/>
      <c r="BE106" s="280"/>
      <c r="BF106" s="280"/>
      <c r="BG106" s="280"/>
      <c r="BH106" s="280"/>
      <c r="BI106" s="280"/>
      <c r="BJ106" s="280"/>
      <c r="BK106" s="280"/>
      <c r="BL106" s="280"/>
      <c r="BM106" s="280"/>
      <c r="BN106" s="280"/>
    </row>
    <row r="107" spans="1:66" ht="18.75" customHeight="1" x14ac:dyDescent="0.25">
      <c r="A107" s="282" t="str">
        <f t="shared" si="8"/>
        <v/>
      </c>
      <c r="B107" s="282" t="str">
        <f>IF(A107="","",(COUNTIF($A$8:A107,A107))/100)</f>
        <v/>
      </c>
      <c r="C107" s="282" t="str">
        <f t="shared" si="9"/>
        <v/>
      </c>
      <c r="D107" s="280"/>
      <c r="E107" s="280"/>
      <c r="F107" s="280"/>
      <c r="G107" s="280"/>
      <c r="H107" s="280"/>
      <c r="I107" s="280"/>
      <c r="J107" s="280"/>
      <c r="K107" s="280"/>
      <c r="L107" s="280"/>
      <c r="M107" s="280"/>
      <c r="N107" s="280"/>
      <c r="O107" s="280"/>
      <c r="P107" s="280"/>
      <c r="Q107" s="280"/>
      <c r="R107" s="280"/>
      <c r="S107" s="280"/>
      <c r="T107" s="280"/>
      <c r="U107" s="280"/>
      <c r="V107" s="280"/>
      <c r="W107" s="280"/>
      <c r="X107" s="280"/>
      <c r="Y107" s="280"/>
      <c r="Z107" s="280"/>
      <c r="AA107" s="280"/>
      <c r="AB107" s="280"/>
      <c r="AC107" s="280"/>
      <c r="AD107" s="280"/>
      <c r="AE107" s="280"/>
      <c r="AF107" s="280"/>
      <c r="AG107" s="280"/>
      <c r="AH107" s="280"/>
      <c r="AI107" s="280"/>
      <c r="AJ107" s="280"/>
      <c r="AK107" s="280"/>
      <c r="AL107" s="280"/>
      <c r="AM107" s="280"/>
      <c r="AN107" s="280"/>
      <c r="AO107" s="280"/>
      <c r="AP107" s="280"/>
      <c r="AQ107" s="280"/>
      <c r="AR107" s="280"/>
      <c r="AS107" s="280"/>
      <c r="AT107" s="280"/>
      <c r="AU107" s="280"/>
      <c r="AV107" s="280"/>
      <c r="AW107" s="280"/>
      <c r="AX107" s="280"/>
      <c r="AY107" s="280"/>
      <c r="AZ107" s="280"/>
      <c r="BA107" s="280"/>
      <c r="BB107" s="280"/>
      <c r="BC107" s="280"/>
      <c r="BD107" s="280"/>
      <c r="BE107" s="280"/>
      <c r="BF107" s="280"/>
      <c r="BG107" s="280"/>
      <c r="BH107" s="280"/>
      <c r="BI107" s="280"/>
      <c r="BJ107" s="280"/>
      <c r="BK107" s="280"/>
      <c r="BL107" s="280"/>
      <c r="BM107" s="280"/>
      <c r="BN107" s="280"/>
    </row>
    <row r="108" spans="1:66" ht="18.75" customHeight="1" x14ac:dyDescent="0.25">
      <c r="A108" s="282" t="str">
        <f t="shared" si="8"/>
        <v/>
      </c>
      <c r="B108" s="282" t="str">
        <f>IF(A108="","",(COUNTIF($A$8:A108,A108))/100)</f>
        <v/>
      </c>
      <c r="C108" s="282" t="str">
        <f t="shared" si="9"/>
        <v/>
      </c>
      <c r="D108" s="280"/>
      <c r="E108" s="280"/>
      <c r="F108" s="280"/>
      <c r="G108" s="280"/>
      <c r="H108" s="280"/>
      <c r="I108" s="280"/>
      <c r="J108" s="280"/>
      <c r="K108" s="280"/>
      <c r="L108" s="280"/>
      <c r="M108" s="280"/>
      <c r="N108" s="280"/>
      <c r="O108" s="280"/>
      <c r="P108" s="280"/>
      <c r="Q108" s="280"/>
      <c r="R108" s="280"/>
      <c r="S108" s="280"/>
      <c r="T108" s="280"/>
      <c r="U108" s="280"/>
      <c r="V108" s="280"/>
      <c r="W108" s="280"/>
      <c r="X108" s="280"/>
      <c r="Y108" s="280"/>
      <c r="Z108" s="280"/>
      <c r="AA108" s="280"/>
      <c r="AB108" s="280"/>
      <c r="AC108" s="280"/>
      <c r="AD108" s="280"/>
      <c r="AE108" s="280"/>
      <c r="AF108" s="280"/>
      <c r="AG108" s="280"/>
      <c r="AH108" s="280"/>
      <c r="AI108" s="280"/>
      <c r="AJ108" s="280"/>
      <c r="AK108" s="280"/>
      <c r="AL108" s="280"/>
      <c r="AM108" s="280"/>
      <c r="AN108" s="280"/>
      <c r="AO108" s="280"/>
      <c r="AP108" s="280"/>
      <c r="AQ108" s="280"/>
      <c r="AR108" s="280"/>
      <c r="AS108" s="280"/>
      <c r="AT108" s="280"/>
      <c r="AU108" s="280"/>
      <c r="AV108" s="280"/>
      <c r="AW108" s="280"/>
      <c r="AX108" s="280"/>
      <c r="AY108" s="280"/>
      <c r="AZ108" s="280"/>
      <c r="BA108" s="280"/>
      <c r="BB108" s="280"/>
      <c r="BC108" s="280"/>
      <c r="BD108" s="280"/>
      <c r="BE108" s="280"/>
      <c r="BF108" s="280"/>
      <c r="BG108" s="280"/>
      <c r="BH108" s="280"/>
      <c r="BI108" s="280"/>
      <c r="BJ108" s="280"/>
      <c r="BK108" s="280"/>
      <c r="BL108" s="280"/>
      <c r="BM108" s="280"/>
      <c r="BN108" s="280"/>
    </row>
    <row r="109" spans="1:66" ht="18.75" customHeight="1" x14ac:dyDescent="0.25">
      <c r="A109" s="282" t="str">
        <f t="shared" ref="A109:A140" si="10">IF(AND(AX109=1,AZ109=1),1,IF(AND(AX109=1,AZ109=2),2,IF(AND(AX109=1,AZ109=3),3,IF(AND(AX109=1,AZ109=4),4,IF(AND(AX109=1,AZ109=5),5,IF(AND(AX109=2,AZ109=1),6,IF(AND(AX109=2,AZ109=2),7,IF(AND(AX109=2,AZ109=3),8,IF(AND(AX109=2,AZ109=4),9,IF(AND(AX109=2,AZ109=5),10,IF(AND(AX109=3,AZ109=1),11,IF(AND(AX109=3,AZ109=2),12,IF(AND(AX109=3,AZ109=3),13,IF(AND(AX109=3,AZ109=4),14,IF(AND(AX109=3,AZ109=5),15,IF(AND(AX109=4,AZ109=1),16,IF(AND(AX109=4,AZ109=2),17,IF(AND(AX109=4,AZ109=3),18,IF(AND(AX109=4,AZ109=4),19,IF(AND(AX109=4,AZ109=5),20,IF(AND(AX109=5,AZ109=1),21,IF(AND(AX109=5,AZ109=2),22,IF(AND(AX109=5,AZ109=3),23,IF(AND(AX109=5,AZ109=4),24,IF(AND(AX109=5,AZ109=5),25,"")))))))))))))))))))))))))</f>
        <v/>
      </c>
      <c r="B109" s="282" t="str">
        <f>IF(A109="","",(COUNTIF($A$8:A109,A109))/100)</f>
        <v/>
      </c>
      <c r="C109" s="282" t="str">
        <f t="shared" si="9"/>
        <v/>
      </c>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0"/>
      <c r="AD109" s="280"/>
      <c r="AE109" s="280"/>
      <c r="AF109" s="280"/>
      <c r="AG109" s="280"/>
      <c r="AH109" s="280"/>
      <c r="AI109" s="280"/>
      <c r="AJ109" s="280"/>
      <c r="AK109" s="280"/>
      <c r="AL109" s="280"/>
      <c r="AM109" s="280"/>
      <c r="AN109" s="280"/>
      <c r="AO109" s="280"/>
      <c r="AP109" s="280"/>
      <c r="AQ109" s="280"/>
      <c r="AR109" s="280"/>
      <c r="AS109" s="280"/>
      <c r="AT109" s="280"/>
      <c r="AU109" s="280"/>
      <c r="AV109" s="280"/>
      <c r="AW109" s="280"/>
      <c r="AX109" s="280"/>
      <c r="AY109" s="280"/>
      <c r="AZ109" s="280"/>
      <c r="BA109" s="280"/>
      <c r="BB109" s="280"/>
      <c r="BC109" s="280"/>
      <c r="BD109" s="280"/>
      <c r="BE109" s="280"/>
      <c r="BF109" s="280"/>
      <c r="BG109" s="280"/>
      <c r="BH109" s="280"/>
      <c r="BI109" s="280"/>
      <c r="BJ109" s="280"/>
      <c r="BK109" s="280"/>
      <c r="BL109" s="280"/>
      <c r="BM109" s="280"/>
      <c r="BN109" s="280"/>
    </row>
    <row r="110" spans="1:66" ht="18.75" customHeight="1" x14ac:dyDescent="0.25">
      <c r="A110" s="282" t="str">
        <f t="shared" si="10"/>
        <v/>
      </c>
      <c r="B110" s="282" t="str">
        <f>IF(A110="","",(COUNTIF($A$8:A110,A110))/100)</f>
        <v/>
      </c>
      <c r="C110" s="282" t="str">
        <f t="shared" si="9"/>
        <v/>
      </c>
      <c r="D110" s="280"/>
      <c r="E110" s="280"/>
      <c r="F110" s="280"/>
      <c r="G110" s="280"/>
      <c r="H110" s="280"/>
      <c r="I110" s="280"/>
      <c r="J110" s="280"/>
      <c r="K110" s="280"/>
      <c r="L110" s="280"/>
      <c r="M110" s="280"/>
      <c r="N110" s="280"/>
      <c r="O110" s="280"/>
      <c r="P110" s="280"/>
      <c r="Q110" s="280"/>
      <c r="R110" s="280"/>
      <c r="S110" s="280"/>
      <c r="T110" s="280"/>
      <c r="U110" s="280"/>
      <c r="V110" s="280"/>
      <c r="W110" s="280"/>
      <c r="X110" s="280"/>
      <c r="Y110" s="280"/>
      <c r="Z110" s="280"/>
      <c r="AA110" s="280"/>
      <c r="AB110" s="280"/>
      <c r="AC110" s="280"/>
      <c r="AD110" s="280"/>
      <c r="AE110" s="280"/>
      <c r="AF110" s="280"/>
      <c r="AG110" s="280"/>
      <c r="AH110" s="280"/>
      <c r="AI110" s="280"/>
      <c r="AJ110" s="280"/>
      <c r="AK110" s="280"/>
      <c r="AL110" s="280"/>
      <c r="AM110" s="280"/>
      <c r="AN110" s="280"/>
      <c r="AO110" s="280"/>
      <c r="AP110" s="280"/>
      <c r="AQ110" s="280"/>
      <c r="AR110" s="280"/>
      <c r="AS110" s="280"/>
      <c r="AT110" s="280"/>
      <c r="AU110" s="280"/>
      <c r="AV110" s="280"/>
      <c r="AW110" s="280"/>
      <c r="AX110" s="280"/>
      <c r="AY110" s="280"/>
      <c r="AZ110" s="280"/>
      <c r="BA110" s="280"/>
      <c r="BB110" s="280"/>
      <c r="BC110" s="280"/>
      <c r="BD110" s="280"/>
      <c r="BE110" s="280"/>
      <c r="BF110" s="280"/>
      <c r="BG110" s="280"/>
      <c r="BH110" s="280"/>
      <c r="BI110" s="280"/>
      <c r="BJ110" s="280"/>
      <c r="BK110" s="280"/>
      <c r="BL110" s="280"/>
      <c r="BM110" s="280"/>
      <c r="BN110" s="280"/>
    </row>
    <row r="111" spans="1:66" ht="18.75" customHeight="1" x14ac:dyDescent="0.25">
      <c r="A111" s="282" t="str">
        <f t="shared" si="10"/>
        <v/>
      </c>
      <c r="B111" s="282" t="str">
        <f>IF(A111="","",(COUNTIF($A$8:A111,A111))/100)</f>
        <v/>
      </c>
      <c r="C111" s="282" t="str">
        <f t="shared" si="9"/>
        <v/>
      </c>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0"/>
      <c r="AD111" s="280"/>
      <c r="AE111" s="280"/>
      <c r="AF111" s="280"/>
      <c r="AG111" s="280"/>
      <c r="AH111" s="280"/>
      <c r="AI111" s="280"/>
      <c r="AJ111" s="280"/>
      <c r="AK111" s="280"/>
      <c r="AL111" s="280"/>
      <c r="AM111" s="280"/>
      <c r="AN111" s="280"/>
      <c r="AO111" s="280"/>
      <c r="AP111" s="280"/>
      <c r="AQ111" s="280"/>
      <c r="AR111" s="280"/>
      <c r="AS111" s="280"/>
      <c r="AT111" s="280"/>
      <c r="AU111" s="280"/>
      <c r="AV111" s="280"/>
      <c r="AW111" s="280"/>
      <c r="AX111" s="280"/>
      <c r="AY111" s="280"/>
      <c r="AZ111" s="280"/>
      <c r="BA111" s="280"/>
      <c r="BB111" s="280"/>
      <c r="BC111" s="280"/>
      <c r="BD111" s="280"/>
      <c r="BE111" s="280"/>
      <c r="BF111" s="280"/>
      <c r="BG111" s="280"/>
      <c r="BH111" s="280"/>
      <c r="BI111" s="280"/>
      <c r="BJ111" s="280"/>
      <c r="BK111" s="280"/>
      <c r="BL111" s="280"/>
      <c r="BM111" s="280"/>
      <c r="BN111" s="280"/>
    </row>
    <row r="112" spans="1:66" ht="18.75" customHeight="1" x14ac:dyDescent="0.25">
      <c r="A112" s="282" t="str">
        <f t="shared" si="10"/>
        <v/>
      </c>
      <c r="B112" s="282" t="str">
        <f>IF(A112="","",(COUNTIF($A$8:A112,A112))/100)</f>
        <v/>
      </c>
      <c r="C112" s="282" t="str">
        <f t="shared" si="9"/>
        <v/>
      </c>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0"/>
      <c r="AD112" s="280"/>
      <c r="AE112" s="280"/>
      <c r="AF112" s="280"/>
      <c r="AG112" s="280"/>
      <c r="AH112" s="280"/>
      <c r="AI112" s="280"/>
      <c r="AJ112" s="280"/>
      <c r="AK112" s="280"/>
      <c r="AL112" s="280"/>
      <c r="AM112" s="280"/>
      <c r="AN112" s="280"/>
      <c r="AO112" s="280"/>
      <c r="AP112" s="280"/>
      <c r="AQ112" s="280"/>
      <c r="AR112" s="280"/>
      <c r="AS112" s="280"/>
      <c r="AT112" s="280"/>
      <c r="AU112" s="280"/>
      <c r="AV112" s="280"/>
      <c r="AW112" s="280"/>
      <c r="AX112" s="280"/>
      <c r="AY112" s="280"/>
      <c r="AZ112" s="280"/>
      <c r="BA112" s="280"/>
      <c r="BB112" s="280"/>
      <c r="BC112" s="280"/>
      <c r="BD112" s="280"/>
      <c r="BE112" s="280"/>
      <c r="BF112" s="280"/>
      <c r="BG112" s="280"/>
      <c r="BH112" s="280"/>
      <c r="BI112" s="280"/>
      <c r="BJ112" s="280"/>
      <c r="BK112" s="280"/>
      <c r="BL112" s="280"/>
      <c r="BM112" s="280"/>
      <c r="BN112" s="280"/>
    </row>
    <row r="113" spans="1:66" ht="18.75" customHeight="1" x14ac:dyDescent="0.25">
      <c r="A113" s="282" t="str">
        <f t="shared" si="10"/>
        <v/>
      </c>
      <c r="B113" s="282" t="str">
        <f>IF(A113="","",(COUNTIF($A$8:A113,A113))/100)</f>
        <v/>
      </c>
      <c r="C113" s="282" t="str">
        <f t="shared" si="9"/>
        <v/>
      </c>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0"/>
      <c r="AD113" s="280"/>
      <c r="AE113" s="280"/>
      <c r="AF113" s="280"/>
      <c r="AG113" s="280"/>
      <c r="AH113" s="280"/>
      <c r="AI113" s="280"/>
      <c r="AJ113" s="280"/>
      <c r="AK113" s="280"/>
      <c r="AL113" s="280"/>
      <c r="AM113" s="280"/>
      <c r="AN113" s="280"/>
      <c r="AO113" s="280"/>
      <c r="AP113" s="280"/>
      <c r="AQ113" s="280"/>
      <c r="AR113" s="280"/>
      <c r="AS113" s="280"/>
      <c r="AT113" s="280"/>
      <c r="AU113" s="280"/>
      <c r="AV113" s="280"/>
      <c r="AW113" s="280"/>
      <c r="AX113" s="280"/>
      <c r="AY113" s="280"/>
      <c r="AZ113" s="280"/>
      <c r="BA113" s="280"/>
      <c r="BB113" s="280"/>
      <c r="BC113" s="280"/>
      <c r="BD113" s="280"/>
      <c r="BE113" s="280"/>
      <c r="BF113" s="280"/>
      <c r="BG113" s="280"/>
      <c r="BH113" s="280"/>
      <c r="BI113" s="280"/>
      <c r="BJ113" s="280"/>
      <c r="BK113" s="280"/>
      <c r="BL113" s="280"/>
      <c r="BM113" s="280"/>
      <c r="BN113" s="280"/>
    </row>
    <row r="114" spans="1:66" ht="18.75" customHeight="1" x14ac:dyDescent="0.25">
      <c r="A114" s="282" t="str">
        <f t="shared" si="10"/>
        <v/>
      </c>
      <c r="B114" s="282" t="str">
        <f>IF(A114="","",(COUNTIF($A$8:A114,A114))/100)</f>
        <v/>
      </c>
      <c r="C114" s="282" t="str">
        <f t="shared" si="9"/>
        <v/>
      </c>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0"/>
      <c r="AD114" s="280"/>
      <c r="AE114" s="280"/>
      <c r="AF114" s="280"/>
      <c r="AG114" s="280"/>
      <c r="AH114" s="280"/>
      <c r="AI114" s="280"/>
      <c r="AJ114" s="280"/>
      <c r="AK114" s="280"/>
      <c r="AL114" s="280"/>
      <c r="AM114" s="280"/>
      <c r="AN114" s="280"/>
      <c r="AO114" s="280"/>
      <c r="AP114" s="280"/>
      <c r="AQ114" s="280"/>
      <c r="AR114" s="280"/>
      <c r="AS114" s="280"/>
      <c r="AT114" s="280"/>
      <c r="AU114" s="280"/>
      <c r="AV114" s="280"/>
      <c r="AW114" s="280"/>
      <c r="AX114" s="280"/>
      <c r="AY114" s="280"/>
      <c r="AZ114" s="280"/>
      <c r="BA114" s="280"/>
      <c r="BB114" s="280"/>
      <c r="BC114" s="280"/>
      <c r="BD114" s="280"/>
      <c r="BE114" s="280"/>
      <c r="BF114" s="280"/>
      <c r="BG114" s="280"/>
      <c r="BH114" s="280"/>
      <c r="BI114" s="280"/>
      <c r="BJ114" s="280"/>
      <c r="BK114" s="280"/>
      <c r="BL114" s="280"/>
      <c r="BM114" s="280"/>
      <c r="BN114" s="280"/>
    </row>
    <row r="115" spans="1:66" ht="18.75" customHeight="1" x14ac:dyDescent="0.25">
      <c r="A115" s="282" t="str">
        <f t="shared" si="10"/>
        <v/>
      </c>
      <c r="B115" s="282" t="str">
        <f>IF(A115="","",(COUNTIF($A$8:A115,A115))/100)</f>
        <v/>
      </c>
      <c r="C115" s="282" t="str">
        <f t="shared" si="9"/>
        <v/>
      </c>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0"/>
      <c r="AD115" s="280"/>
      <c r="AE115" s="280"/>
      <c r="AF115" s="280"/>
      <c r="AG115" s="280"/>
      <c r="AH115" s="280"/>
      <c r="AI115" s="280"/>
      <c r="AJ115" s="280"/>
      <c r="AK115" s="280"/>
      <c r="AL115" s="280"/>
      <c r="AM115" s="280"/>
      <c r="AN115" s="280"/>
      <c r="AO115" s="280"/>
      <c r="AP115" s="280"/>
      <c r="AQ115" s="280"/>
      <c r="AR115" s="280"/>
      <c r="AS115" s="280"/>
      <c r="AT115" s="280"/>
      <c r="AU115" s="280"/>
      <c r="AV115" s="280"/>
      <c r="AW115" s="280"/>
      <c r="AX115" s="280"/>
      <c r="AY115" s="280"/>
      <c r="AZ115" s="280"/>
      <c r="BA115" s="280"/>
      <c r="BB115" s="280"/>
      <c r="BC115" s="280"/>
      <c r="BD115" s="280"/>
      <c r="BE115" s="280"/>
      <c r="BF115" s="280"/>
      <c r="BG115" s="280"/>
      <c r="BH115" s="280"/>
      <c r="BI115" s="280"/>
      <c r="BJ115" s="280"/>
      <c r="BK115" s="280"/>
      <c r="BL115" s="280"/>
      <c r="BM115" s="280"/>
      <c r="BN115" s="280"/>
    </row>
    <row r="116" spans="1:66" ht="18.75" customHeight="1" x14ac:dyDescent="0.25">
      <c r="A116" s="282" t="str">
        <f t="shared" si="10"/>
        <v/>
      </c>
      <c r="B116" s="282" t="str">
        <f>IF(A116="","",(COUNTIF($A$8:A116,A116))/100)</f>
        <v/>
      </c>
      <c r="C116" s="282" t="str">
        <f t="shared" si="9"/>
        <v/>
      </c>
      <c r="D116" s="280"/>
      <c r="E116" s="280"/>
      <c r="F116" s="280"/>
      <c r="G116" s="280"/>
      <c r="H116" s="280"/>
      <c r="I116" s="280"/>
      <c r="J116" s="280"/>
      <c r="K116" s="280"/>
      <c r="L116" s="280"/>
      <c r="M116" s="280"/>
      <c r="N116" s="280"/>
      <c r="O116" s="280"/>
      <c r="P116" s="280"/>
      <c r="Q116" s="280"/>
      <c r="R116" s="280"/>
      <c r="S116" s="280"/>
      <c r="T116" s="280"/>
      <c r="U116" s="280"/>
      <c r="V116" s="280"/>
      <c r="W116" s="280"/>
      <c r="X116" s="280"/>
      <c r="Y116" s="280"/>
      <c r="Z116" s="280"/>
      <c r="AA116" s="280"/>
      <c r="AB116" s="280"/>
      <c r="AC116" s="280"/>
      <c r="AD116" s="280"/>
      <c r="AE116" s="280"/>
      <c r="AF116" s="280"/>
      <c r="AG116" s="280"/>
      <c r="AH116" s="280"/>
      <c r="AI116" s="280"/>
      <c r="AJ116" s="280"/>
      <c r="AK116" s="280"/>
      <c r="AL116" s="280"/>
      <c r="AM116" s="280"/>
      <c r="AN116" s="280"/>
      <c r="AO116" s="280"/>
      <c r="AP116" s="280"/>
      <c r="AQ116" s="280"/>
      <c r="AR116" s="280"/>
      <c r="AS116" s="280"/>
      <c r="AT116" s="280"/>
      <c r="AU116" s="280"/>
      <c r="AV116" s="280"/>
      <c r="AW116" s="280"/>
      <c r="AX116" s="280"/>
      <c r="AY116" s="280"/>
      <c r="AZ116" s="280"/>
      <c r="BA116" s="280"/>
      <c r="BB116" s="280"/>
      <c r="BC116" s="280"/>
      <c r="BD116" s="280"/>
      <c r="BE116" s="280"/>
      <c r="BF116" s="280"/>
      <c r="BG116" s="280"/>
      <c r="BH116" s="280"/>
      <c r="BI116" s="280"/>
      <c r="BJ116" s="280"/>
      <c r="BK116" s="280"/>
      <c r="BL116" s="280"/>
      <c r="BM116" s="280"/>
      <c r="BN116" s="280"/>
    </row>
    <row r="117" spans="1:66" ht="18.75" customHeight="1" x14ac:dyDescent="0.25">
      <c r="A117" s="282" t="str">
        <f t="shared" si="10"/>
        <v/>
      </c>
      <c r="B117" s="282" t="str">
        <f>IF(A117="","",(COUNTIF($A$8:A117,A117))/100)</f>
        <v/>
      </c>
      <c r="C117" s="282" t="str">
        <f t="shared" si="9"/>
        <v/>
      </c>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c r="AB117" s="280"/>
      <c r="AC117" s="280"/>
      <c r="AD117" s="280"/>
      <c r="AE117" s="280"/>
      <c r="AF117" s="280"/>
      <c r="AG117" s="280"/>
      <c r="AH117" s="280"/>
      <c r="AI117" s="280"/>
      <c r="AJ117" s="280"/>
      <c r="AK117" s="280"/>
      <c r="AL117" s="280"/>
      <c r="AM117" s="280"/>
      <c r="AN117" s="280"/>
      <c r="AO117" s="280"/>
      <c r="AP117" s="280"/>
      <c r="AQ117" s="280"/>
      <c r="AR117" s="280"/>
      <c r="AS117" s="280"/>
      <c r="AT117" s="280"/>
      <c r="AU117" s="280"/>
      <c r="AV117" s="280"/>
      <c r="AW117" s="280"/>
      <c r="AX117" s="280"/>
      <c r="AY117" s="280"/>
      <c r="AZ117" s="280"/>
      <c r="BA117" s="280"/>
      <c r="BB117" s="280"/>
      <c r="BC117" s="280"/>
      <c r="BD117" s="280"/>
      <c r="BE117" s="280"/>
      <c r="BF117" s="280"/>
      <c r="BG117" s="280"/>
      <c r="BH117" s="280"/>
      <c r="BI117" s="280"/>
      <c r="BJ117" s="280"/>
      <c r="BK117" s="280"/>
      <c r="BL117" s="280"/>
      <c r="BM117" s="280"/>
      <c r="BN117" s="280"/>
    </row>
    <row r="118" spans="1:66" ht="18.75" customHeight="1" x14ac:dyDescent="0.25">
      <c r="A118" s="282" t="str">
        <f t="shared" si="10"/>
        <v/>
      </c>
      <c r="B118" s="282" t="str">
        <f>IF(A118="","",(COUNTIF($A$8:A118,A118))/100)</f>
        <v/>
      </c>
      <c r="C118" s="282" t="str">
        <f t="shared" si="9"/>
        <v/>
      </c>
      <c r="D118" s="280"/>
      <c r="E118" s="280"/>
      <c r="F118" s="280"/>
      <c r="G118" s="280"/>
      <c r="H118" s="280"/>
      <c r="I118" s="280"/>
      <c r="J118" s="280"/>
      <c r="K118" s="280"/>
      <c r="L118" s="280"/>
      <c r="M118" s="280"/>
      <c r="N118" s="280"/>
      <c r="O118" s="280"/>
      <c r="P118" s="280"/>
      <c r="Q118" s="280"/>
      <c r="R118" s="280"/>
      <c r="S118" s="280"/>
      <c r="T118" s="280"/>
      <c r="U118" s="280"/>
      <c r="V118" s="280"/>
      <c r="W118" s="280"/>
      <c r="X118" s="280"/>
      <c r="Y118" s="280"/>
      <c r="Z118" s="280"/>
      <c r="AA118" s="280"/>
      <c r="AB118" s="280"/>
      <c r="AC118" s="280"/>
      <c r="AD118" s="280"/>
      <c r="AE118" s="280"/>
      <c r="AF118" s="280"/>
      <c r="AG118" s="280"/>
      <c r="AH118" s="280"/>
      <c r="AI118" s="280"/>
      <c r="AJ118" s="280"/>
      <c r="AK118" s="280"/>
      <c r="AL118" s="280"/>
      <c r="AM118" s="280"/>
      <c r="AN118" s="280"/>
      <c r="AO118" s="280"/>
      <c r="AP118" s="280"/>
      <c r="AQ118" s="280"/>
      <c r="AR118" s="280"/>
      <c r="AS118" s="280"/>
      <c r="AT118" s="280"/>
      <c r="AU118" s="280"/>
      <c r="AV118" s="280"/>
      <c r="AW118" s="280"/>
      <c r="AX118" s="280"/>
      <c r="AY118" s="280"/>
      <c r="AZ118" s="280"/>
      <c r="BA118" s="280"/>
      <c r="BB118" s="280"/>
      <c r="BC118" s="280"/>
      <c r="BD118" s="280"/>
      <c r="BE118" s="280"/>
      <c r="BF118" s="280"/>
      <c r="BG118" s="280"/>
      <c r="BH118" s="280"/>
      <c r="BI118" s="280"/>
      <c r="BJ118" s="280"/>
      <c r="BK118" s="280"/>
      <c r="BL118" s="280"/>
      <c r="BM118" s="280"/>
      <c r="BN118" s="280"/>
    </row>
    <row r="119" spans="1:66" ht="18.75" customHeight="1" x14ac:dyDescent="0.25">
      <c r="A119" s="282" t="str">
        <f t="shared" si="10"/>
        <v/>
      </c>
      <c r="B119" s="282" t="str">
        <f>IF(A119="","",(COUNTIF($A$8:A119,A119))/100)</f>
        <v/>
      </c>
      <c r="C119" s="282" t="str">
        <f t="shared" si="9"/>
        <v/>
      </c>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0"/>
      <c r="AK119" s="280"/>
      <c r="AL119" s="280"/>
      <c r="AM119" s="280"/>
      <c r="AN119" s="280"/>
      <c r="AO119" s="280"/>
      <c r="AP119" s="280"/>
      <c r="AQ119" s="280"/>
      <c r="AR119" s="280"/>
      <c r="AS119" s="280"/>
      <c r="AT119" s="280"/>
      <c r="AU119" s="280"/>
      <c r="AV119" s="280"/>
      <c r="AW119" s="280"/>
      <c r="AX119" s="280"/>
      <c r="AY119" s="280"/>
      <c r="AZ119" s="280"/>
      <c r="BA119" s="280"/>
      <c r="BB119" s="280"/>
      <c r="BC119" s="280"/>
      <c r="BD119" s="280"/>
      <c r="BE119" s="280"/>
      <c r="BF119" s="280"/>
      <c r="BG119" s="280"/>
      <c r="BH119" s="280"/>
      <c r="BI119" s="280"/>
      <c r="BJ119" s="280"/>
      <c r="BK119" s="280"/>
      <c r="BL119" s="280"/>
      <c r="BM119" s="280"/>
      <c r="BN119" s="280"/>
    </row>
    <row r="120" spans="1:66" ht="18.75" customHeight="1" x14ac:dyDescent="0.25">
      <c r="A120" s="282" t="str">
        <f t="shared" si="10"/>
        <v/>
      </c>
      <c r="B120" s="282" t="str">
        <f>IF(A120="","",(COUNTIF($A$8:A120,A120))/100)</f>
        <v/>
      </c>
      <c r="C120" s="282" t="str">
        <f t="shared" si="9"/>
        <v/>
      </c>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c r="AB120" s="280"/>
      <c r="AC120" s="280"/>
      <c r="AD120" s="280"/>
      <c r="AE120" s="280"/>
      <c r="AF120" s="280"/>
      <c r="AG120" s="280"/>
      <c r="AH120" s="280"/>
      <c r="AI120" s="280"/>
      <c r="AJ120" s="280"/>
      <c r="AK120" s="280"/>
      <c r="AL120" s="280"/>
      <c r="AM120" s="280"/>
      <c r="AN120" s="280"/>
      <c r="AO120" s="280"/>
      <c r="AP120" s="280"/>
      <c r="AQ120" s="280"/>
      <c r="AR120" s="280"/>
      <c r="AS120" s="280"/>
      <c r="AT120" s="280"/>
      <c r="AU120" s="280"/>
      <c r="AV120" s="280"/>
      <c r="AW120" s="280"/>
      <c r="AX120" s="280"/>
      <c r="AY120" s="280"/>
      <c r="AZ120" s="280"/>
      <c r="BA120" s="280"/>
      <c r="BB120" s="280"/>
      <c r="BC120" s="280"/>
      <c r="BD120" s="280"/>
      <c r="BE120" s="280"/>
      <c r="BF120" s="280"/>
      <c r="BG120" s="280"/>
      <c r="BH120" s="280"/>
      <c r="BI120" s="280"/>
      <c r="BJ120" s="280"/>
      <c r="BK120" s="280"/>
      <c r="BL120" s="280"/>
      <c r="BM120" s="280"/>
      <c r="BN120" s="280"/>
    </row>
    <row r="121" spans="1:66" ht="18.75" customHeight="1" x14ac:dyDescent="0.25">
      <c r="A121" s="282" t="str">
        <f t="shared" si="10"/>
        <v/>
      </c>
      <c r="B121" s="282" t="str">
        <f>IF(A121="","",(COUNTIF($A$8:A121,A121))/100)</f>
        <v/>
      </c>
      <c r="C121" s="282" t="str">
        <f t="shared" si="9"/>
        <v/>
      </c>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280"/>
      <c r="AW121" s="280"/>
      <c r="AX121" s="280"/>
      <c r="AY121" s="280"/>
      <c r="AZ121" s="280"/>
      <c r="BA121" s="280"/>
      <c r="BB121" s="280"/>
      <c r="BC121" s="280"/>
      <c r="BD121" s="280"/>
      <c r="BE121" s="280"/>
      <c r="BF121" s="280"/>
      <c r="BG121" s="280"/>
      <c r="BH121" s="280"/>
      <c r="BI121" s="280"/>
      <c r="BJ121" s="280"/>
      <c r="BK121" s="280"/>
      <c r="BL121" s="280"/>
      <c r="BM121" s="280"/>
      <c r="BN121" s="280"/>
    </row>
    <row r="122" spans="1:66" ht="18.75" customHeight="1" x14ac:dyDescent="0.25">
      <c r="A122" s="282" t="str">
        <f t="shared" si="10"/>
        <v/>
      </c>
      <c r="B122" s="282" t="str">
        <f>IF(A122="","",(COUNTIF($A$8:A122,A122))/100)</f>
        <v/>
      </c>
      <c r="C122" s="282" t="str">
        <f t="shared" si="9"/>
        <v/>
      </c>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80"/>
      <c r="AD122" s="280"/>
      <c r="AE122" s="280"/>
      <c r="AF122" s="280"/>
      <c r="AG122" s="280"/>
      <c r="AH122" s="280"/>
      <c r="AI122" s="280"/>
      <c r="AJ122" s="280"/>
      <c r="AK122" s="280"/>
      <c r="AL122" s="280"/>
      <c r="AM122" s="280"/>
      <c r="AN122" s="280"/>
      <c r="AO122" s="280"/>
      <c r="AP122" s="280"/>
      <c r="AQ122" s="280"/>
      <c r="AR122" s="280"/>
      <c r="AS122" s="280"/>
      <c r="AT122" s="280"/>
      <c r="AU122" s="280"/>
      <c r="AV122" s="280"/>
      <c r="AW122" s="280"/>
      <c r="AX122" s="280"/>
      <c r="AY122" s="280"/>
      <c r="AZ122" s="280"/>
      <c r="BA122" s="280"/>
      <c r="BB122" s="280"/>
      <c r="BC122" s="280"/>
      <c r="BD122" s="280"/>
      <c r="BE122" s="280"/>
      <c r="BF122" s="280"/>
      <c r="BG122" s="280"/>
      <c r="BH122" s="280"/>
      <c r="BI122" s="280"/>
      <c r="BJ122" s="280"/>
      <c r="BK122" s="280"/>
      <c r="BL122" s="280"/>
      <c r="BM122" s="280"/>
      <c r="BN122" s="280"/>
    </row>
    <row r="123" spans="1:66" ht="18.75" customHeight="1" x14ac:dyDescent="0.25">
      <c r="A123" s="282" t="str">
        <f t="shared" si="10"/>
        <v/>
      </c>
      <c r="B123" s="282" t="str">
        <f>IF(A123="","",(COUNTIF($A$8:A123,A123))/100)</f>
        <v/>
      </c>
      <c r="C123" s="282" t="str">
        <f t="shared" si="9"/>
        <v/>
      </c>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80"/>
      <c r="AD123" s="280"/>
      <c r="AE123" s="280"/>
      <c r="AF123" s="280"/>
      <c r="AG123" s="280"/>
      <c r="AH123" s="280"/>
      <c r="AI123" s="280"/>
      <c r="AJ123" s="280"/>
      <c r="AK123" s="280"/>
      <c r="AL123" s="280"/>
      <c r="AM123" s="280"/>
      <c r="AN123" s="280"/>
      <c r="AO123" s="280"/>
      <c r="AP123" s="280"/>
      <c r="AQ123" s="280"/>
      <c r="AR123" s="280"/>
      <c r="AS123" s="280"/>
      <c r="AT123" s="280"/>
      <c r="AU123" s="280"/>
      <c r="AV123" s="280"/>
      <c r="AW123" s="280"/>
      <c r="AX123" s="280"/>
      <c r="AY123" s="280"/>
      <c r="AZ123" s="280"/>
      <c r="BA123" s="280"/>
      <c r="BB123" s="280"/>
      <c r="BC123" s="280"/>
      <c r="BD123" s="280"/>
      <c r="BE123" s="280"/>
      <c r="BF123" s="280"/>
      <c r="BG123" s="280"/>
      <c r="BH123" s="280"/>
      <c r="BI123" s="280"/>
      <c r="BJ123" s="280"/>
      <c r="BK123" s="280"/>
      <c r="BL123" s="280"/>
      <c r="BM123" s="280"/>
      <c r="BN123" s="280"/>
    </row>
    <row r="124" spans="1:66" ht="18.75" customHeight="1" x14ac:dyDescent="0.25">
      <c r="A124" s="282" t="str">
        <f t="shared" si="10"/>
        <v/>
      </c>
      <c r="B124" s="282" t="str">
        <f>IF(A124="","",(COUNTIF($A$8:A124,A124))/100)</f>
        <v/>
      </c>
      <c r="C124" s="282" t="str">
        <f t="shared" si="9"/>
        <v/>
      </c>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c r="AB124" s="280"/>
      <c r="AC124" s="280"/>
      <c r="AD124" s="280"/>
      <c r="AE124" s="280"/>
      <c r="AF124" s="280"/>
      <c r="AG124" s="280"/>
      <c r="AH124" s="280"/>
      <c r="AI124" s="280"/>
      <c r="AJ124" s="280"/>
      <c r="AK124" s="280"/>
      <c r="AL124" s="280"/>
      <c r="AM124" s="280"/>
      <c r="AN124" s="280"/>
      <c r="AO124" s="280"/>
      <c r="AP124" s="280"/>
      <c r="AQ124" s="280"/>
      <c r="AR124" s="280"/>
      <c r="AS124" s="280"/>
      <c r="AT124" s="280"/>
      <c r="AU124" s="280"/>
      <c r="AV124" s="280"/>
      <c r="AW124" s="280"/>
      <c r="AX124" s="280"/>
      <c r="AY124" s="280"/>
      <c r="AZ124" s="280"/>
      <c r="BA124" s="280"/>
      <c r="BB124" s="280"/>
      <c r="BC124" s="280"/>
      <c r="BD124" s="280"/>
      <c r="BE124" s="280"/>
      <c r="BF124" s="280"/>
      <c r="BG124" s="280"/>
      <c r="BH124" s="280"/>
      <c r="BI124" s="280"/>
      <c r="BJ124" s="280"/>
      <c r="BK124" s="280"/>
      <c r="BL124" s="280"/>
      <c r="BM124" s="280"/>
      <c r="BN124" s="280"/>
    </row>
    <row r="125" spans="1:66" ht="18.75" customHeight="1" x14ac:dyDescent="0.25">
      <c r="A125" s="282" t="str">
        <f t="shared" si="10"/>
        <v/>
      </c>
      <c r="B125" s="282" t="str">
        <f>IF(A125="","",(COUNTIF($A$8:A125,A125))/100)</f>
        <v/>
      </c>
      <c r="C125" s="282" t="str">
        <f t="shared" si="9"/>
        <v/>
      </c>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c r="AB125" s="280"/>
      <c r="AC125" s="280"/>
      <c r="AD125" s="280"/>
      <c r="AE125" s="280"/>
      <c r="AF125" s="280"/>
      <c r="AG125" s="280"/>
      <c r="AH125" s="280"/>
      <c r="AI125" s="280"/>
      <c r="AJ125" s="280"/>
      <c r="AK125" s="280"/>
      <c r="AL125" s="280"/>
      <c r="AM125" s="280"/>
      <c r="AN125" s="280"/>
      <c r="AO125" s="280"/>
      <c r="AP125" s="280"/>
      <c r="AQ125" s="280"/>
      <c r="AR125" s="280"/>
      <c r="AS125" s="280"/>
      <c r="AT125" s="280"/>
      <c r="AU125" s="280"/>
      <c r="AV125" s="280"/>
      <c r="AW125" s="280"/>
      <c r="AX125" s="280"/>
      <c r="AY125" s="280"/>
      <c r="AZ125" s="280"/>
      <c r="BA125" s="280"/>
      <c r="BB125" s="280"/>
      <c r="BC125" s="280"/>
      <c r="BD125" s="280"/>
      <c r="BE125" s="280"/>
      <c r="BF125" s="280"/>
      <c r="BG125" s="280"/>
      <c r="BH125" s="280"/>
      <c r="BI125" s="280"/>
      <c r="BJ125" s="280"/>
      <c r="BK125" s="280"/>
      <c r="BL125" s="280"/>
      <c r="BM125" s="280"/>
      <c r="BN125" s="280"/>
    </row>
    <row r="126" spans="1:66" ht="18.75" customHeight="1" x14ac:dyDescent="0.25">
      <c r="A126" s="282" t="str">
        <f t="shared" si="10"/>
        <v/>
      </c>
      <c r="B126" s="282" t="str">
        <f>IF(A126="","",(COUNTIF($A$8:A126,A126))/100)</f>
        <v/>
      </c>
      <c r="C126" s="282" t="str">
        <f t="shared" si="9"/>
        <v/>
      </c>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80"/>
      <c r="AD126" s="280"/>
      <c r="AE126" s="280"/>
      <c r="AF126" s="280"/>
      <c r="AG126" s="280"/>
      <c r="AH126" s="280"/>
      <c r="AI126" s="280"/>
      <c r="AJ126" s="280"/>
      <c r="AK126" s="280"/>
      <c r="AL126" s="280"/>
      <c r="AM126" s="280"/>
      <c r="AN126" s="280"/>
      <c r="AO126" s="280"/>
      <c r="AP126" s="280"/>
      <c r="AQ126" s="280"/>
      <c r="AR126" s="280"/>
      <c r="AS126" s="280"/>
      <c r="AT126" s="280"/>
      <c r="AU126" s="280"/>
      <c r="AV126" s="280"/>
      <c r="AW126" s="280"/>
      <c r="AX126" s="280"/>
      <c r="AY126" s="280"/>
      <c r="AZ126" s="280"/>
      <c r="BA126" s="280"/>
      <c r="BB126" s="280"/>
      <c r="BC126" s="280"/>
      <c r="BD126" s="280"/>
      <c r="BE126" s="280"/>
      <c r="BF126" s="280"/>
      <c r="BG126" s="280"/>
      <c r="BH126" s="280"/>
      <c r="BI126" s="280"/>
      <c r="BJ126" s="280"/>
      <c r="BK126" s="280"/>
      <c r="BL126" s="280"/>
      <c r="BM126" s="280"/>
      <c r="BN126" s="280"/>
    </row>
    <row r="127" spans="1:66" ht="18.75" customHeight="1" x14ac:dyDescent="0.25">
      <c r="A127" s="282" t="str">
        <f t="shared" si="10"/>
        <v/>
      </c>
      <c r="B127" s="282" t="str">
        <f>IF(A127="","",(COUNTIF($A$8:A127,A127))/100)</f>
        <v/>
      </c>
      <c r="C127" s="282" t="str">
        <f t="shared" si="9"/>
        <v/>
      </c>
      <c r="D127" s="280"/>
      <c r="E127" s="280"/>
      <c r="F127" s="280"/>
      <c r="G127" s="280"/>
      <c r="H127" s="280"/>
      <c r="I127" s="280"/>
      <c r="J127" s="280"/>
      <c r="K127" s="280"/>
      <c r="L127" s="280"/>
      <c r="M127" s="280"/>
      <c r="N127" s="280"/>
      <c r="O127" s="280"/>
      <c r="P127" s="280"/>
      <c r="Q127" s="280"/>
      <c r="R127" s="280"/>
      <c r="S127" s="280"/>
      <c r="T127" s="280"/>
      <c r="U127" s="280"/>
      <c r="V127" s="280"/>
      <c r="W127" s="280"/>
      <c r="X127" s="280"/>
      <c r="Y127" s="280"/>
      <c r="Z127" s="280"/>
      <c r="AA127" s="280"/>
      <c r="AB127" s="280"/>
      <c r="AC127" s="280"/>
      <c r="AD127" s="280"/>
      <c r="AE127" s="280"/>
      <c r="AF127" s="280"/>
      <c r="AG127" s="280"/>
      <c r="AH127" s="280"/>
      <c r="AI127" s="280"/>
      <c r="AJ127" s="280"/>
      <c r="AK127" s="280"/>
      <c r="AL127" s="280"/>
      <c r="AM127" s="280"/>
      <c r="AN127" s="280"/>
      <c r="AO127" s="280"/>
      <c r="AP127" s="280"/>
      <c r="AQ127" s="280"/>
      <c r="AR127" s="280"/>
      <c r="AS127" s="280"/>
      <c r="AT127" s="280"/>
      <c r="AU127" s="280"/>
      <c r="AV127" s="280"/>
      <c r="AW127" s="280"/>
      <c r="AX127" s="280"/>
      <c r="AY127" s="280"/>
      <c r="AZ127" s="280"/>
      <c r="BA127" s="280"/>
      <c r="BB127" s="280"/>
      <c r="BC127" s="280"/>
      <c r="BD127" s="280"/>
      <c r="BE127" s="280"/>
      <c r="BF127" s="280"/>
      <c r="BG127" s="280"/>
      <c r="BH127" s="280"/>
      <c r="BI127" s="280"/>
      <c r="BJ127" s="280"/>
      <c r="BK127" s="280"/>
      <c r="BL127" s="280"/>
      <c r="BM127" s="280"/>
      <c r="BN127" s="280"/>
    </row>
    <row r="128" spans="1:66" ht="18.75" customHeight="1" x14ac:dyDescent="0.25">
      <c r="A128" s="282" t="str">
        <f t="shared" si="10"/>
        <v/>
      </c>
      <c r="B128" s="282" t="str">
        <f>IF(A128="","",(COUNTIF($A$8:A128,A128))/100)</f>
        <v/>
      </c>
      <c r="C128" s="282" t="str">
        <f t="shared" si="9"/>
        <v/>
      </c>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0"/>
      <c r="AD128" s="280"/>
      <c r="AE128" s="280"/>
      <c r="AF128" s="280"/>
      <c r="AG128" s="280"/>
      <c r="AH128" s="280"/>
      <c r="AI128" s="280"/>
      <c r="AJ128" s="280"/>
      <c r="AK128" s="280"/>
      <c r="AL128" s="280"/>
      <c r="AM128" s="280"/>
      <c r="AN128" s="280"/>
      <c r="AO128" s="280"/>
      <c r="AP128" s="280"/>
      <c r="AQ128" s="280"/>
      <c r="AR128" s="280"/>
      <c r="AS128" s="280"/>
      <c r="AT128" s="280"/>
      <c r="AU128" s="280"/>
      <c r="AV128" s="280"/>
      <c r="AW128" s="280"/>
      <c r="AX128" s="280"/>
      <c r="AY128" s="280"/>
      <c r="AZ128" s="280"/>
      <c r="BA128" s="280"/>
      <c r="BB128" s="280"/>
      <c r="BC128" s="280"/>
      <c r="BD128" s="280"/>
      <c r="BE128" s="280"/>
      <c r="BF128" s="280"/>
      <c r="BG128" s="280"/>
      <c r="BH128" s="280"/>
      <c r="BI128" s="280"/>
      <c r="BJ128" s="280"/>
      <c r="BK128" s="280"/>
      <c r="BL128" s="280"/>
      <c r="BM128" s="280"/>
      <c r="BN128" s="280"/>
    </row>
    <row r="129" spans="1:66" ht="18.75" customHeight="1" x14ac:dyDescent="0.25">
      <c r="A129" s="282" t="str">
        <f t="shared" si="10"/>
        <v/>
      </c>
      <c r="B129" s="282" t="str">
        <f>IF(A129="","",(COUNTIF($A$8:A129,A129))/100)</f>
        <v/>
      </c>
      <c r="C129" s="282" t="str">
        <f t="shared" si="9"/>
        <v/>
      </c>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c r="AB129" s="280"/>
      <c r="AC129" s="280"/>
      <c r="AD129" s="280"/>
      <c r="AE129" s="280"/>
      <c r="AF129" s="280"/>
      <c r="AG129" s="280"/>
      <c r="AH129" s="280"/>
      <c r="AI129" s="280"/>
      <c r="AJ129" s="280"/>
      <c r="AK129" s="280"/>
      <c r="AL129" s="280"/>
      <c r="AM129" s="280"/>
      <c r="AN129" s="280"/>
      <c r="AO129" s="280"/>
      <c r="AP129" s="280"/>
      <c r="AQ129" s="280"/>
      <c r="AR129" s="280"/>
      <c r="AS129" s="280"/>
      <c r="AT129" s="280"/>
      <c r="AU129" s="280"/>
      <c r="AV129" s="280"/>
      <c r="AW129" s="280"/>
      <c r="AX129" s="280"/>
      <c r="AY129" s="280"/>
      <c r="AZ129" s="280"/>
      <c r="BA129" s="280"/>
      <c r="BB129" s="280"/>
      <c r="BC129" s="280"/>
      <c r="BD129" s="280"/>
      <c r="BE129" s="280"/>
      <c r="BF129" s="280"/>
      <c r="BG129" s="280"/>
      <c r="BH129" s="280"/>
      <c r="BI129" s="280"/>
      <c r="BJ129" s="280"/>
      <c r="BK129" s="280"/>
      <c r="BL129" s="280"/>
      <c r="BM129" s="280"/>
      <c r="BN129" s="280"/>
    </row>
    <row r="130" spans="1:66" ht="18.75" customHeight="1" x14ac:dyDescent="0.25">
      <c r="A130" s="282" t="str">
        <f t="shared" si="10"/>
        <v/>
      </c>
      <c r="B130" s="282" t="str">
        <f>IF(A130="","",(COUNTIF($A$8:A130,A130))/100)</f>
        <v/>
      </c>
      <c r="C130" s="282" t="str">
        <f t="shared" si="9"/>
        <v/>
      </c>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80"/>
      <c r="AD130" s="280"/>
      <c r="AE130" s="280"/>
      <c r="AF130" s="280"/>
      <c r="AG130" s="280"/>
      <c r="AH130" s="280"/>
      <c r="AI130" s="280"/>
      <c r="AJ130" s="280"/>
      <c r="AK130" s="280"/>
      <c r="AL130" s="280"/>
      <c r="AM130" s="280"/>
      <c r="AN130" s="280"/>
      <c r="AO130" s="280"/>
      <c r="AP130" s="280"/>
      <c r="AQ130" s="280"/>
      <c r="AR130" s="280"/>
      <c r="AS130" s="280"/>
      <c r="AT130" s="280"/>
      <c r="AU130" s="280"/>
      <c r="AV130" s="280"/>
      <c r="AW130" s="280"/>
      <c r="AX130" s="280"/>
      <c r="AY130" s="280"/>
      <c r="AZ130" s="280"/>
      <c r="BA130" s="280"/>
      <c r="BB130" s="280"/>
      <c r="BC130" s="280"/>
      <c r="BD130" s="280"/>
      <c r="BE130" s="280"/>
      <c r="BF130" s="280"/>
      <c r="BG130" s="280"/>
      <c r="BH130" s="280"/>
      <c r="BI130" s="280"/>
      <c r="BJ130" s="280"/>
      <c r="BK130" s="280"/>
      <c r="BL130" s="280"/>
      <c r="BM130" s="280"/>
      <c r="BN130" s="280"/>
    </row>
    <row r="131" spans="1:66" ht="18.75" customHeight="1" x14ac:dyDescent="0.25">
      <c r="A131" s="282" t="str">
        <f t="shared" si="10"/>
        <v/>
      </c>
      <c r="B131" s="282" t="str">
        <f>IF(A131="","",(COUNTIF($A$8:A131,A131))/100)</f>
        <v/>
      </c>
      <c r="C131" s="282" t="str">
        <f t="shared" si="9"/>
        <v/>
      </c>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0"/>
      <c r="AP131" s="280"/>
      <c r="AQ131" s="280"/>
      <c r="AR131" s="280"/>
      <c r="AS131" s="280"/>
      <c r="AT131" s="280"/>
      <c r="AU131" s="280"/>
      <c r="AV131" s="280"/>
      <c r="AW131" s="280"/>
      <c r="AX131" s="280"/>
      <c r="AY131" s="280"/>
      <c r="AZ131" s="280"/>
      <c r="BA131" s="280"/>
      <c r="BB131" s="280"/>
      <c r="BC131" s="280"/>
      <c r="BD131" s="280"/>
      <c r="BE131" s="280"/>
      <c r="BF131" s="280"/>
      <c r="BG131" s="280"/>
      <c r="BH131" s="280"/>
      <c r="BI131" s="280"/>
      <c r="BJ131" s="280"/>
      <c r="BK131" s="280"/>
      <c r="BL131" s="280"/>
      <c r="BM131" s="280"/>
      <c r="BN131" s="280"/>
    </row>
    <row r="132" spans="1:66" ht="18.75" customHeight="1" x14ac:dyDescent="0.25">
      <c r="A132" s="282" t="str">
        <f t="shared" si="10"/>
        <v/>
      </c>
      <c r="B132" s="282" t="str">
        <f>IF(A132="","",(COUNTIF($A$8:A132,A132))/100)</f>
        <v/>
      </c>
      <c r="C132" s="282" t="str">
        <f t="shared" si="9"/>
        <v/>
      </c>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0"/>
      <c r="AD132" s="280"/>
      <c r="AE132" s="280"/>
      <c r="AF132" s="280"/>
      <c r="AG132" s="280"/>
      <c r="AH132" s="280"/>
      <c r="AI132" s="280"/>
      <c r="AJ132" s="280"/>
      <c r="AK132" s="280"/>
      <c r="AL132" s="280"/>
      <c r="AM132" s="280"/>
      <c r="AN132" s="280"/>
      <c r="AO132" s="280"/>
      <c r="AP132" s="280"/>
      <c r="AQ132" s="280"/>
      <c r="AR132" s="280"/>
      <c r="AS132" s="280"/>
      <c r="AT132" s="280"/>
      <c r="AU132" s="280"/>
      <c r="AV132" s="280"/>
      <c r="AW132" s="280"/>
      <c r="AX132" s="280"/>
      <c r="AY132" s="280"/>
      <c r="AZ132" s="280"/>
      <c r="BA132" s="280"/>
      <c r="BB132" s="280"/>
      <c r="BC132" s="280"/>
      <c r="BD132" s="280"/>
      <c r="BE132" s="280"/>
      <c r="BF132" s="280"/>
      <c r="BG132" s="280"/>
      <c r="BH132" s="280"/>
      <c r="BI132" s="280"/>
      <c r="BJ132" s="280"/>
      <c r="BK132" s="280"/>
      <c r="BL132" s="280"/>
      <c r="BM132" s="280"/>
      <c r="BN132" s="280"/>
    </row>
    <row r="133" spans="1:66" ht="18.75" customHeight="1" x14ac:dyDescent="0.25">
      <c r="A133" s="282" t="str">
        <f t="shared" si="10"/>
        <v/>
      </c>
      <c r="B133" s="282" t="str">
        <f>IF(A133="","",(COUNTIF($A$8:A133,A133))/100)</f>
        <v/>
      </c>
      <c r="C133" s="282" t="str">
        <f t="shared" ref="C133:C166" si="11">IFERROR(A133+B133,"")</f>
        <v/>
      </c>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0"/>
      <c r="AD133" s="280"/>
      <c r="AE133" s="280"/>
      <c r="AF133" s="280"/>
      <c r="AG133" s="280"/>
      <c r="AH133" s="280"/>
      <c r="AI133" s="280"/>
      <c r="AJ133" s="280"/>
      <c r="AK133" s="280"/>
      <c r="AL133" s="280"/>
      <c r="AM133" s="280"/>
      <c r="AN133" s="280"/>
      <c r="AO133" s="280"/>
      <c r="AP133" s="280"/>
      <c r="AQ133" s="280"/>
      <c r="AR133" s="280"/>
      <c r="AS133" s="280"/>
      <c r="AT133" s="280"/>
      <c r="AU133" s="280"/>
      <c r="AV133" s="280"/>
      <c r="AW133" s="280"/>
      <c r="AX133" s="280"/>
      <c r="AY133" s="280"/>
      <c r="AZ133" s="280"/>
      <c r="BA133" s="280"/>
      <c r="BB133" s="280"/>
      <c r="BC133" s="280"/>
      <c r="BD133" s="280"/>
      <c r="BE133" s="280"/>
      <c r="BF133" s="280"/>
      <c r="BG133" s="280"/>
      <c r="BH133" s="280"/>
      <c r="BI133" s="280"/>
      <c r="BJ133" s="280"/>
      <c r="BK133" s="280"/>
      <c r="BL133" s="280"/>
      <c r="BM133" s="280"/>
      <c r="BN133" s="280"/>
    </row>
    <row r="134" spans="1:66" ht="18.75" customHeight="1" x14ac:dyDescent="0.25">
      <c r="A134" s="282" t="str">
        <f t="shared" si="10"/>
        <v/>
      </c>
      <c r="B134" s="282" t="str">
        <f>IF(A134="","",(COUNTIF($A$8:A134,A134))/100)</f>
        <v/>
      </c>
      <c r="C134" s="282" t="str">
        <f t="shared" si="11"/>
        <v/>
      </c>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0"/>
      <c r="AD134" s="280"/>
      <c r="AE134" s="280"/>
      <c r="AF134" s="280"/>
      <c r="AG134" s="280"/>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c r="BB134" s="280"/>
      <c r="BC134" s="280"/>
      <c r="BD134" s="280"/>
      <c r="BE134" s="280"/>
      <c r="BF134" s="280"/>
      <c r="BG134" s="280"/>
      <c r="BH134" s="280"/>
      <c r="BI134" s="280"/>
      <c r="BJ134" s="280"/>
      <c r="BK134" s="280"/>
      <c r="BL134" s="280"/>
      <c r="BM134" s="280"/>
      <c r="BN134" s="280"/>
    </row>
    <row r="135" spans="1:66" ht="18.75" customHeight="1" x14ac:dyDescent="0.25">
      <c r="A135" s="282" t="str">
        <f t="shared" si="10"/>
        <v/>
      </c>
      <c r="B135" s="282" t="str">
        <f>IF(A135="","",(COUNTIF($A$8:A135,A135))/100)</f>
        <v/>
      </c>
      <c r="C135" s="282" t="str">
        <f t="shared" si="11"/>
        <v/>
      </c>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0"/>
      <c r="AD135" s="280"/>
      <c r="AE135" s="280"/>
      <c r="AF135" s="280"/>
      <c r="AG135" s="280"/>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c r="BB135" s="280"/>
      <c r="BC135" s="280"/>
      <c r="BD135" s="280"/>
      <c r="BE135" s="280"/>
      <c r="BF135" s="280"/>
      <c r="BG135" s="280"/>
      <c r="BH135" s="280"/>
      <c r="BI135" s="280"/>
      <c r="BJ135" s="280"/>
      <c r="BK135" s="280"/>
      <c r="BL135" s="280"/>
      <c r="BM135" s="280"/>
      <c r="BN135" s="280"/>
    </row>
    <row r="136" spans="1:66" ht="18.75" customHeight="1" x14ac:dyDescent="0.25">
      <c r="A136" s="282" t="str">
        <f t="shared" si="10"/>
        <v/>
      </c>
      <c r="B136" s="282" t="str">
        <f>IF(A136="","",(COUNTIF($A$8:A136,A136))/100)</f>
        <v/>
      </c>
      <c r="C136" s="282" t="str">
        <f t="shared" si="11"/>
        <v/>
      </c>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c r="AB136" s="280"/>
      <c r="AC136" s="280"/>
      <c r="AD136" s="280"/>
      <c r="AE136" s="280"/>
      <c r="AF136" s="280"/>
      <c r="AG136" s="280"/>
      <c r="AH136" s="280"/>
      <c r="AI136" s="280"/>
      <c r="AJ136" s="280"/>
      <c r="AK136" s="280"/>
      <c r="AL136" s="280"/>
      <c r="AM136" s="280"/>
      <c r="AN136" s="280"/>
      <c r="AO136" s="280"/>
      <c r="AP136" s="280"/>
      <c r="AQ136" s="280"/>
      <c r="AR136" s="280"/>
      <c r="AS136" s="280"/>
      <c r="AT136" s="280"/>
      <c r="AU136" s="280"/>
      <c r="AV136" s="280"/>
      <c r="AW136" s="280"/>
      <c r="AX136" s="280"/>
      <c r="AY136" s="280"/>
      <c r="AZ136" s="280"/>
      <c r="BA136" s="280"/>
      <c r="BB136" s="280"/>
      <c r="BC136" s="280"/>
      <c r="BD136" s="280"/>
      <c r="BE136" s="280"/>
      <c r="BF136" s="280"/>
      <c r="BG136" s="280"/>
      <c r="BH136" s="280"/>
      <c r="BI136" s="280"/>
      <c r="BJ136" s="280"/>
      <c r="BK136" s="280"/>
      <c r="BL136" s="280"/>
      <c r="BM136" s="280"/>
      <c r="BN136" s="280"/>
    </row>
    <row r="137" spans="1:66" ht="18.75" customHeight="1" x14ac:dyDescent="0.25">
      <c r="A137" s="282" t="str">
        <f t="shared" si="10"/>
        <v/>
      </c>
      <c r="B137" s="282" t="str">
        <f>IF(A137="","",(COUNTIF($A$8:A137,A137))/100)</f>
        <v/>
      </c>
      <c r="C137" s="282" t="str">
        <f t="shared" si="11"/>
        <v/>
      </c>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0"/>
      <c r="AW137" s="280"/>
      <c r="AX137" s="280"/>
      <c r="AY137" s="280"/>
      <c r="AZ137" s="280"/>
      <c r="BA137" s="280"/>
      <c r="BB137" s="280"/>
      <c r="BC137" s="280"/>
      <c r="BD137" s="280"/>
      <c r="BE137" s="280"/>
      <c r="BF137" s="280"/>
      <c r="BG137" s="280"/>
      <c r="BH137" s="280"/>
      <c r="BI137" s="280"/>
      <c r="BJ137" s="280"/>
      <c r="BK137" s="280"/>
      <c r="BL137" s="280"/>
      <c r="BM137" s="280"/>
      <c r="BN137" s="280"/>
    </row>
    <row r="138" spans="1:66" ht="18.75" customHeight="1" x14ac:dyDescent="0.25">
      <c r="A138" s="282" t="str">
        <f t="shared" si="10"/>
        <v/>
      </c>
      <c r="B138" s="282" t="str">
        <f>IF(A138="","",(COUNTIF($A$8:A138,A138))/100)</f>
        <v/>
      </c>
      <c r="C138" s="282" t="str">
        <f t="shared" si="11"/>
        <v/>
      </c>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80"/>
      <c r="AD138" s="280"/>
      <c r="AE138" s="280"/>
      <c r="AF138" s="280"/>
      <c r="AG138" s="280"/>
      <c r="AH138" s="280"/>
      <c r="AI138" s="280"/>
      <c r="AJ138" s="280"/>
      <c r="AK138" s="280"/>
      <c r="AL138" s="280"/>
      <c r="AM138" s="280"/>
      <c r="AN138" s="280"/>
      <c r="AO138" s="280"/>
      <c r="AP138" s="280"/>
      <c r="AQ138" s="280"/>
      <c r="AR138" s="280"/>
      <c r="AS138" s="280"/>
      <c r="AT138" s="280"/>
      <c r="AU138" s="280"/>
      <c r="AV138" s="280"/>
      <c r="AW138" s="280"/>
      <c r="AX138" s="280"/>
      <c r="AY138" s="280"/>
      <c r="AZ138" s="280"/>
      <c r="BA138" s="280"/>
      <c r="BB138" s="280"/>
      <c r="BC138" s="280"/>
      <c r="BD138" s="280"/>
      <c r="BE138" s="280"/>
      <c r="BF138" s="280"/>
      <c r="BG138" s="280"/>
      <c r="BH138" s="280"/>
      <c r="BI138" s="280"/>
      <c r="BJ138" s="280"/>
      <c r="BK138" s="280"/>
      <c r="BL138" s="280"/>
      <c r="BM138" s="280"/>
      <c r="BN138" s="280"/>
    </row>
    <row r="139" spans="1:66" ht="18.75" customHeight="1" x14ac:dyDescent="0.25">
      <c r="A139" s="282" t="str">
        <f t="shared" si="10"/>
        <v/>
      </c>
      <c r="B139" s="282" t="str">
        <f>IF(A139="","",(COUNTIF($A$8:A139,A139))/100)</f>
        <v/>
      </c>
      <c r="C139" s="282" t="str">
        <f t="shared" si="11"/>
        <v/>
      </c>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c r="AB139" s="280"/>
      <c r="AC139" s="280"/>
      <c r="AD139" s="280"/>
      <c r="AE139" s="280"/>
      <c r="AF139" s="280"/>
      <c r="AG139" s="280"/>
      <c r="AH139" s="280"/>
      <c r="AI139" s="280"/>
      <c r="AJ139" s="280"/>
      <c r="AK139" s="280"/>
      <c r="AL139" s="280"/>
      <c r="AM139" s="280"/>
      <c r="AN139" s="280"/>
      <c r="AO139" s="280"/>
      <c r="AP139" s="280"/>
      <c r="AQ139" s="280"/>
      <c r="AR139" s="280"/>
      <c r="AS139" s="280"/>
      <c r="AT139" s="280"/>
      <c r="AU139" s="280"/>
      <c r="AV139" s="280"/>
      <c r="AW139" s="280"/>
      <c r="AX139" s="280"/>
      <c r="AY139" s="280"/>
      <c r="AZ139" s="280"/>
      <c r="BA139" s="280"/>
      <c r="BB139" s="280"/>
      <c r="BC139" s="280"/>
      <c r="BD139" s="280"/>
      <c r="BE139" s="280"/>
      <c r="BF139" s="280"/>
      <c r="BG139" s="280"/>
      <c r="BH139" s="280"/>
      <c r="BI139" s="280"/>
      <c r="BJ139" s="280"/>
      <c r="BK139" s="280"/>
      <c r="BL139" s="280"/>
      <c r="BM139" s="280"/>
      <c r="BN139" s="280"/>
    </row>
    <row r="140" spans="1:66" ht="18.75" customHeight="1" x14ac:dyDescent="0.25">
      <c r="A140" s="282" t="str">
        <f t="shared" si="10"/>
        <v/>
      </c>
      <c r="B140" s="282" t="str">
        <f>IF(A140="","",(COUNTIF($A$8:A140,A140))/100)</f>
        <v/>
      </c>
      <c r="C140" s="282" t="str">
        <f t="shared" si="11"/>
        <v/>
      </c>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c r="AB140" s="280"/>
      <c r="AC140" s="280"/>
      <c r="AD140" s="280"/>
      <c r="AE140" s="280"/>
      <c r="AF140" s="280"/>
      <c r="AG140" s="280"/>
      <c r="AH140" s="280"/>
      <c r="AI140" s="280"/>
      <c r="AJ140" s="280"/>
      <c r="AK140" s="280"/>
      <c r="AL140" s="280"/>
      <c r="AM140" s="280"/>
      <c r="AN140" s="280"/>
      <c r="AO140" s="280"/>
      <c r="AP140" s="280"/>
      <c r="AQ140" s="280"/>
      <c r="AR140" s="280"/>
      <c r="AS140" s="280"/>
      <c r="AT140" s="280"/>
      <c r="AU140" s="280"/>
      <c r="AV140" s="280"/>
      <c r="AW140" s="280"/>
      <c r="AX140" s="280"/>
      <c r="AY140" s="280"/>
      <c r="AZ140" s="280"/>
      <c r="BA140" s="280"/>
      <c r="BB140" s="280"/>
      <c r="BC140" s="280"/>
      <c r="BD140" s="280"/>
      <c r="BE140" s="280"/>
      <c r="BF140" s="280"/>
      <c r="BG140" s="280"/>
      <c r="BH140" s="280"/>
      <c r="BI140" s="280"/>
      <c r="BJ140" s="280"/>
      <c r="BK140" s="280"/>
      <c r="BL140" s="280"/>
      <c r="BM140" s="280"/>
      <c r="BN140" s="280"/>
    </row>
    <row r="141" spans="1:66" ht="18.75" customHeight="1" x14ac:dyDescent="0.25">
      <c r="A141" s="282" t="str">
        <f t="shared" ref="A141:A166" si="12">IF(AND(AX141=1,AZ141=1),1,IF(AND(AX141=1,AZ141=2),2,IF(AND(AX141=1,AZ141=3),3,IF(AND(AX141=1,AZ141=4),4,IF(AND(AX141=1,AZ141=5),5,IF(AND(AX141=2,AZ141=1),6,IF(AND(AX141=2,AZ141=2),7,IF(AND(AX141=2,AZ141=3),8,IF(AND(AX141=2,AZ141=4),9,IF(AND(AX141=2,AZ141=5),10,IF(AND(AX141=3,AZ141=1),11,IF(AND(AX141=3,AZ141=2),12,IF(AND(AX141=3,AZ141=3),13,IF(AND(AX141=3,AZ141=4),14,IF(AND(AX141=3,AZ141=5),15,IF(AND(AX141=4,AZ141=1),16,IF(AND(AX141=4,AZ141=2),17,IF(AND(AX141=4,AZ141=3),18,IF(AND(AX141=4,AZ141=4),19,IF(AND(AX141=4,AZ141=5),20,IF(AND(AX141=5,AZ141=1),21,IF(AND(AX141=5,AZ141=2),22,IF(AND(AX141=5,AZ141=3),23,IF(AND(AX141=5,AZ141=4),24,IF(AND(AX141=5,AZ141=5),25,"")))))))))))))))))))))))))</f>
        <v/>
      </c>
      <c r="B141" s="282" t="str">
        <f>IF(A141="","",(COUNTIF($A$8:A141,A141))/100)</f>
        <v/>
      </c>
      <c r="C141" s="282" t="str">
        <f t="shared" si="11"/>
        <v/>
      </c>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c r="AB141" s="280"/>
      <c r="AC141" s="280"/>
      <c r="AD141" s="280"/>
      <c r="AE141" s="280"/>
      <c r="AF141" s="280"/>
      <c r="AG141" s="280"/>
      <c r="AH141" s="280"/>
      <c r="AI141" s="280"/>
      <c r="AJ141" s="280"/>
      <c r="AK141" s="280"/>
      <c r="AL141" s="280"/>
      <c r="AM141" s="280"/>
      <c r="AN141" s="280"/>
      <c r="AO141" s="280"/>
      <c r="AP141" s="280"/>
      <c r="AQ141" s="280"/>
      <c r="AR141" s="280"/>
      <c r="AS141" s="280"/>
      <c r="AT141" s="280"/>
      <c r="AU141" s="280"/>
      <c r="AV141" s="280"/>
      <c r="AW141" s="280"/>
      <c r="AX141" s="280"/>
      <c r="AY141" s="280"/>
      <c r="AZ141" s="280"/>
      <c r="BA141" s="280"/>
      <c r="BB141" s="280"/>
      <c r="BC141" s="280"/>
      <c r="BD141" s="280"/>
      <c r="BE141" s="280"/>
      <c r="BF141" s="280"/>
      <c r="BG141" s="280"/>
      <c r="BH141" s="280"/>
      <c r="BI141" s="280"/>
      <c r="BJ141" s="280"/>
      <c r="BK141" s="280"/>
      <c r="BL141" s="280"/>
      <c r="BM141" s="280"/>
      <c r="BN141" s="280"/>
    </row>
    <row r="142" spans="1:66" ht="18.75" customHeight="1" x14ac:dyDescent="0.25">
      <c r="A142" s="282" t="str">
        <f t="shared" si="12"/>
        <v/>
      </c>
      <c r="B142" s="282" t="str">
        <f>IF(A142="","",(COUNTIF($A$8:A142,A142))/100)</f>
        <v/>
      </c>
      <c r="C142" s="282" t="str">
        <f t="shared" si="11"/>
        <v/>
      </c>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c r="AB142" s="280"/>
      <c r="AC142" s="280"/>
      <c r="AD142" s="280"/>
      <c r="AE142" s="280"/>
      <c r="AF142" s="280"/>
      <c r="AG142" s="280"/>
      <c r="AH142" s="280"/>
      <c r="AI142" s="280"/>
      <c r="AJ142" s="280"/>
      <c r="AK142" s="280"/>
      <c r="AL142" s="280"/>
      <c r="AM142" s="280"/>
      <c r="AN142" s="280"/>
      <c r="AO142" s="280"/>
      <c r="AP142" s="280"/>
      <c r="AQ142" s="280"/>
      <c r="AR142" s="280"/>
      <c r="AS142" s="280"/>
      <c r="AT142" s="280"/>
      <c r="AU142" s="280"/>
      <c r="AV142" s="280"/>
      <c r="AW142" s="280"/>
      <c r="AX142" s="280"/>
      <c r="AY142" s="280"/>
      <c r="AZ142" s="280"/>
      <c r="BA142" s="280"/>
      <c r="BB142" s="280"/>
      <c r="BC142" s="280"/>
      <c r="BD142" s="280"/>
      <c r="BE142" s="280"/>
      <c r="BF142" s="280"/>
      <c r="BG142" s="280"/>
      <c r="BH142" s="280"/>
      <c r="BI142" s="280"/>
      <c r="BJ142" s="280"/>
      <c r="BK142" s="280"/>
      <c r="BL142" s="280"/>
      <c r="BM142" s="280"/>
      <c r="BN142" s="280"/>
    </row>
    <row r="143" spans="1:66" ht="18.75" customHeight="1" x14ac:dyDescent="0.25">
      <c r="A143" s="282" t="str">
        <f t="shared" si="12"/>
        <v/>
      </c>
      <c r="B143" s="282" t="str">
        <f>IF(A143="","",(COUNTIF($A$8:A143,A143))/100)</f>
        <v/>
      </c>
      <c r="C143" s="282" t="str">
        <f t="shared" si="11"/>
        <v/>
      </c>
      <c r="D143" s="280"/>
      <c r="E143" s="280"/>
      <c r="F143" s="280"/>
      <c r="G143" s="280"/>
      <c r="H143" s="280"/>
      <c r="I143" s="280"/>
      <c r="J143" s="280"/>
      <c r="K143" s="280"/>
      <c r="L143" s="280"/>
      <c r="M143" s="280"/>
      <c r="N143" s="280"/>
      <c r="O143" s="280"/>
      <c r="P143" s="280"/>
      <c r="Q143" s="280"/>
      <c r="R143" s="280"/>
      <c r="S143" s="280"/>
      <c r="T143" s="280"/>
      <c r="U143" s="280"/>
      <c r="V143" s="280"/>
      <c r="W143" s="280"/>
      <c r="X143" s="280"/>
      <c r="Y143" s="280"/>
      <c r="Z143" s="280"/>
      <c r="AA143" s="280"/>
      <c r="AB143" s="280"/>
      <c r="AC143" s="280"/>
      <c r="AD143" s="280"/>
      <c r="AE143" s="280"/>
      <c r="AF143" s="280"/>
      <c r="AG143" s="280"/>
      <c r="AH143" s="280"/>
      <c r="AI143" s="280"/>
      <c r="AJ143" s="280"/>
      <c r="AK143" s="280"/>
      <c r="AL143" s="280"/>
      <c r="AM143" s="280"/>
      <c r="AN143" s="280"/>
      <c r="AO143" s="280"/>
      <c r="AP143" s="280"/>
      <c r="AQ143" s="280"/>
      <c r="AR143" s="280"/>
      <c r="AS143" s="280"/>
      <c r="AT143" s="280"/>
      <c r="AU143" s="280"/>
      <c r="AV143" s="280"/>
      <c r="AW143" s="280"/>
      <c r="AX143" s="280"/>
      <c r="AY143" s="280"/>
      <c r="AZ143" s="280"/>
      <c r="BA143" s="280"/>
      <c r="BB143" s="280"/>
      <c r="BC143" s="280"/>
      <c r="BD143" s="280"/>
      <c r="BE143" s="280"/>
      <c r="BF143" s="280"/>
      <c r="BG143" s="280"/>
      <c r="BH143" s="280"/>
      <c r="BI143" s="280"/>
      <c r="BJ143" s="280"/>
      <c r="BK143" s="280"/>
      <c r="BL143" s="280"/>
      <c r="BM143" s="280"/>
      <c r="BN143" s="280"/>
    </row>
    <row r="144" spans="1:66" ht="18.75" customHeight="1" x14ac:dyDescent="0.25">
      <c r="A144" s="282" t="str">
        <f t="shared" si="12"/>
        <v/>
      </c>
      <c r="B144" s="282" t="str">
        <f>IF(A144="","",(COUNTIF($A$8:A144,A144))/100)</f>
        <v/>
      </c>
      <c r="C144" s="282" t="str">
        <f t="shared" si="11"/>
        <v/>
      </c>
      <c r="D144" s="280"/>
      <c r="E144" s="280"/>
      <c r="F144" s="280"/>
      <c r="G144" s="280"/>
      <c r="H144" s="280"/>
      <c r="I144" s="280"/>
      <c r="J144" s="280"/>
      <c r="K144" s="280"/>
      <c r="L144" s="280"/>
      <c r="M144" s="280"/>
      <c r="N144" s="280"/>
      <c r="O144" s="280"/>
      <c r="P144" s="280"/>
      <c r="Q144" s="280"/>
      <c r="R144" s="280"/>
      <c r="S144" s="280"/>
      <c r="T144" s="280"/>
      <c r="U144" s="280"/>
      <c r="V144" s="280"/>
      <c r="W144" s="280"/>
      <c r="X144" s="280"/>
      <c r="Y144" s="280"/>
      <c r="Z144" s="280"/>
      <c r="AA144" s="280"/>
      <c r="AB144" s="280"/>
      <c r="AC144" s="280"/>
      <c r="AD144" s="280"/>
      <c r="AE144" s="280"/>
      <c r="AF144" s="280"/>
      <c r="AG144" s="280"/>
      <c r="AH144" s="280"/>
      <c r="AI144" s="280"/>
      <c r="AJ144" s="280"/>
      <c r="AK144" s="280"/>
      <c r="AL144" s="280"/>
      <c r="AM144" s="280"/>
      <c r="AN144" s="280"/>
      <c r="AO144" s="280"/>
      <c r="AP144" s="280"/>
      <c r="AQ144" s="280"/>
      <c r="AR144" s="280"/>
      <c r="AS144" s="280"/>
      <c r="AT144" s="280"/>
      <c r="AU144" s="280"/>
      <c r="AV144" s="280"/>
      <c r="AW144" s="280"/>
      <c r="AX144" s="280"/>
      <c r="AY144" s="280"/>
      <c r="AZ144" s="280"/>
      <c r="BA144" s="280"/>
      <c r="BB144" s="280"/>
      <c r="BC144" s="280"/>
      <c r="BD144" s="280"/>
      <c r="BE144" s="280"/>
      <c r="BF144" s="280"/>
      <c r="BG144" s="280"/>
      <c r="BH144" s="280"/>
      <c r="BI144" s="280"/>
      <c r="BJ144" s="280"/>
      <c r="BK144" s="280"/>
      <c r="BL144" s="280"/>
      <c r="BM144" s="280"/>
      <c r="BN144" s="280"/>
    </row>
    <row r="145" spans="1:66" ht="18.75" customHeight="1" x14ac:dyDescent="0.25">
      <c r="A145" s="282" t="str">
        <f t="shared" si="12"/>
        <v/>
      </c>
      <c r="B145" s="282" t="str">
        <f>IF(A145="","",(COUNTIF($A$8:A145,A145))/100)</f>
        <v/>
      </c>
      <c r="C145" s="282" t="str">
        <f t="shared" si="11"/>
        <v/>
      </c>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c r="AB145" s="280"/>
      <c r="AC145" s="280"/>
      <c r="AD145" s="280"/>
      <c r="AE145" s="280"/>
      <c r="AF145" s="280"/>
      <c r="AG145" s="280"/>
      <c r="AH145" s="280"/>
      <c r="AI145" s="280"/>
      <c r="AJ145" s="280"/>
      <c r="AK145" s="280"/>
      <c r="AL145" s="280"/>
      <c r="AM145" s="280"/>
      <c r="AN145" s="280"/>
      <c r="AO145" s="280"/>
      <c r="AP145" s="280"/>
      <c r="AQ145" s="280"/>
      <c r="AR145" s="280"/>
      <c r="AS145" s="280"/>
      <c r="AT145" s="280"/>
      <c r="AU145" s="280"/>
      <c r="AV145" s="280"/>
      <c r="AW145" s="280"/>
      <c r="AX145" s="280"/>
      <c r="AY145" s="280"/>
      <c r="AZ145" s="280"/>
      <c r="BA145" s="280"/>
      <c r="BB145" s="280"/>
      <c r="BC145" s="280"/>
      <c r="BD145" s="280"/>
      <c r="BE145" s="280"/>
      <c r="BF145" s="280"/>
      <c r="BG145" s="280"/>
      <c r="BH145" s="280"/>
      <c r="BI145" s="280"/>
      <c r="BJ145" s="280"/>
      <c r="BK145" s="280"/>
      <c r="BL145" s="280"/>
      <c r="BM145" s="280"/>
      <c r="BN145" s="280"/>
    </row>
    <row r="146" spans="1:66" ht="18.75" customHeight="1" x14ac:dyDescent="0.25">
      <c r="A146" s="282" t="str">
        <f t="shared" si="12"/>
        <v/>
      </c>
      <c r="B146" s="282" t="str">
        <f>IF(A146="","",(COUNTIF($A$8:A146,A146))/100)</f>
        <v/>
      </c>
      <c r="C146" s="282" t="str">
        <f t="shared" si="11"/>
        <v/>
      </c>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0"/>
      <c r="AP146" s="280"/>
      <c r="AQ146" s="280"/>
      <c r="AR146" s="280"/>
      <c r="AS146" s="280"/>
      <c r="AT146" s="280"/>
      <c r="AU146" s="280"/>
      <c r="AV146" s="280"/>
      <c r="AW146" s="280"/>
      <c r="AX146" s="280"/>
      <c r="AY146" s="280"/>
      <c r="AZ146" s="280"/>
      <c r="BA146" s="280"/>
      <c r="BB146" s="280"/>
      <c r="BC146" s="280"/>
      <c r="BD146" s="280"/>
      <c r="BE146" s="280"/>
      <c r="BF146" s="280"/>
      <c r="BG146" s="280"/>
      <c r="BH146" s="280"/>
      <c r="BI146" s="280"/>
      <c r="BJ146" s="280"/>
      <c r="BK146" s="280"/>
      <c r="BL146" s="280"/>
      <c r="BM146" s="280"/>
      <c r="BN146" s="280"/>
    </row>
    <row r="147" spans="1:66" ht="18.75" customHeight="1" x14ac:dyDescent="0.25">
      <c r="A147" s="282" t="str">
        <f t="shared" si="12"/>
        <v/>
      </c>
      <c r="B147" s="282" t="str">
        <f>IF(A147="","",(COUNTIF($A$8:A147,A147))/100)</f>
        <v/>
      </c>
      <c r="C147" s="282" t="str">
        <f t="shared" si="11"/>
        <v/>
      </c>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c r="AO147" s="280"/>
      <c r="AP147" s="280"/>
      <c r="AQ147" s="280"/>
      <c r="AR147" s="280"/>
      <c r="AS147" s="280"/>
      <c r="AT147" s="280"/>
      <c r="AU147" s="280"/>
      <c r="AV147" s="280"/>
      <c r="AW147" s="280"/>
      <c r="AX147" s="280"/>
      <c r="AY147" s="280"/>
      <c r="AZ147" s="280"/>
      <c r="BA147" s="280"/>
      <c r="BB147" s="280"/>
      <c r="BC147" s="280"/>
      <c r="BD147" s="280"/>
      <c r="BE147" s="280"/>
      <c r="BF147" s="280"/>
      <c r="BG147" s="280"/>
      <c r="BH147" s="280"/>
      <c r="BI147" s="280"/>
      <c r="BJ147" s="280"/>
      <c r="BK147" s="280"/>
      <c r="BL147" s="280"/>
      <c r="BM147" s="280"/>
      <c r="BN147" s="280"/>
    </row>
    <row r="148" spans="1:66" ht="18.75" customHeight="1" x14ac:dyDescent="0.25">
      <c r="A148" s="282" t="str">
        <f t="shared" si="12"/>
        <v/>
      </c>
      <c r="B148" s="282" t="str">
        <f>IF(A148="","",(COUNTIF($A$8:A148,A148))/100)</f>
        <v/>
      </c>
      <c r="C148" s="282" t="str">
        <f t="shared" si="11"/>
        <v/>
      </c>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c r="AO148" s="280"/>
      <c r="AP148" s="280"/>
      <c r="AQ148" s="280"/>
      <c r="AR148" s="280"/>
      <c r="AS148" s="280"/>
      <c r="AT148" s="280"/>
      <c r="AU148" s="280"/>
      <c r="AV148" s="280"/>
      <c r="AW148" s="280"/>
      <c r="AX148" s="280"/>
      <c r="AY148" s="280"/>
      <c r="AZ148" s="280"/>
      <c r="BA148" s="280"/>
      <c r="BB148" s="280"/>
      <c r="BC148" s="280"/>
      <c r="BD148" s="280"/>
      <c r="BE148" s="280"/>
      <c r="BF148" s="280"/>
      <c r="BG148" s="280"/>
      <c r="BH148" s="280"/>
      <c r="BI148" s="280"/>
      <c r="BJ148" s="280"/>
      <c r="BK148" s="280"/>
      <c r="BL148" s="280"/>
      <c r="BM148" s="280"/>
      <c r="BN148" s="280"/>
    </row>
    <row r="149" spans="1:66" ht="18.75" customHeight="1" x14ac:dyDescent="0.25">
      <c r="A149" s="282" t="str">
        <f t="shared" si="12"/>
        <v/>
      </c>
      <c r="B149" s="282" t="str">
        <f>IF(A149="","",(COUNTIF($A$8:A149,A149))/100)</f>
        <v/>
      </c>
      <c r="C149" s="282" t="str">
        <f t="shared" si="11"/>
        <v/>
      </c>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0"/>
      <c r="AD149" s="280"/>
      <c r="AE149" s="280"/>
      <c r="AF149" s="280"/>
      <c r="AG149" s="280"/>
      <c r="AH149" s="280"/>
      <c r="AI149" s="280"/>
      <c r="AJ149" s="280"/>
      <c r="AK149" s="280"/>
      <c r="AL149" s="280"/>
      <c r="AM149" s="280"/>
      <c r="AN149" s="280"/>
      <c r="AO149" s="280"/>
      <c r="AP149" s="280"/>
      <c r="AQ149" s="280"/>
      <c r="AR149" s="280"/>
      <c r="AS149" s="280"/>
      <c r="AT149" s="280"/>
      <c r="AU149" s="280"/>
      <c r="AV149" s="280"/>
      <c r="AW149" s="280"/>
      <c r="AX149" s="280"/>
      <c r="AY149" s="280"/>
      <c r="AZ149" s="280"/>
      <c r="BA149" s="280"/>
      <c r="BB149" s="280"/>
      <c r="BC149" s="280"/>
      <c r="BD149" s="280"/>
      <c r="BE149" s="280"/>
      <c r="BF149" s="280"/>
      <c r="BG149" s="280"/>
      <c r="BH149" s="280"/>
      <c r="BI149" s="280"/>
      <c r="BJ149" s="280"/>
      <c r="BK149" s="280"/>
      <c r="BL149" s="280"/>
      <c r="BM149" s="280"/>
      <c r="BN149" s="280"/>
    </row>
    <row r="150" spans="1:66" ht="18.75" customHeight="1" x14ac:dyDescent="0.25">
      <c r="A150" s="282" t="str">
        <f t="shared" si="12"/>
        <v/>
      </c>
      <c r="B150" s="282" t="str">
        <f>IF(A150="","",(COUNTIF($A$8:A150,A150))/100)</f>
        <v/>
      </c>
      <c r="C150" s="282" t="str">
        <f t="shared" si="11"/>
        <v/>
      </c>
      <c r="D150" s="280"/>
      <c r="E150" s="280"/>
      <c r="F150" s="280"/>
      <c r="G150" s="280"/>
      <c r="H150" s="280"/>
      <c r="I150" s="280"/>
      <c r="J150" s="280"/>
      <c r="K150" s="280"/>
      <c r="L150" s="280"/>
      <c r="M150" s="280"/>
      <c r="N150" s="280"/>
      <c r="O150" s="280"/>
      <c r="P150" s="280"/>
      <c r="Q150" s="280"/>
      <c r="R150" s="280"/>
      <c r="S150" s="280"/>
      <c r="T150" s="280"/>
      <c r="U150" s="280"/>
      <c r="V150" s="280"/>
      <c r="W150" s="280"/>
      <c r="X150" s="280"/>
      <c r="Y150" s="280"/>
      <c r="Z150" s="280"/>
      <c r="AA150" s="280"/>
      <c r="AB150" s="280"/>
      <c r="AC150" s="280"/>
      <c r="AD150" s="280"/>
      <c r="AE150" s="280"/>
      <c r="AF150" s="280"/>
      <c r="AG150" s="280"/>
      <c r="AH150" s="280"/>
      <c r="AI150" s="280"/>
      <c r="AJ150" s="280"/>
      <c r="AK150" s="280"/>
      <c r="AL150" s="280"/>
      <c r="AM150" s="280"/>
      <c r="AN150" s="280"/>
      <c r="AO150" s="280"/>
      <c r="AP150" s="280"/>
      <c r="AQ150" s="280"/>
      <c r="AR150" s="280"/>
      <c r="AS150" s="280"/>
      <c r="AT150" s="280"/>
      <c r="AU150" s="280"/>
      <c r="AV150" s="280"/>
      <c r="AW150" s="280"/>
      <c r="AX150" s="280"/>
      <c r="AY150" s="280"/>
      <c r="AZ150" s="280"/>
      <c r="BA150" s="280"/>
      <c r="BB150" s="280"/>
      <c r="BC150" s="280"/>
      <c r="BD150" s="280"/>
      <c r="BE150" s="280"/>
      <c r="BF150" s="280"/>
      <c r="BG150" s="280"/>
      <c r="BH150" s="280"/>
      <c r="BI150" s="280"/>
      <c r="BJ150" s="280"/>
      <c r="BK150" s="280"/>
      <c r="BL150" s="280"/>
      <c r="BM150" s="280"/>
      <c r="BN150" s="280"/>
    </row>
    <row r="151" spans="1:66" ht="18.75" customHeight="1" x14ac:dyDescent="0.25">
      <c r="A151" s="282" t="str">
        <f t="shared" si="12"/>
        <v/>
      </c>
      <c r="B151" s="282" t="str">
        <f>IF(A151="","",(COUNTIF($A$8:A151,A151))/100)</f>
        <v/>
      </c>
      <c r="C151" s="282" t="str">
        <f t="shared" si="11"/>
        <v/>
      </c>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c r="AK151" s="280"/>
      <c r="AL151" s="280"/>
      <c r="AM151" s="280"/>
      <c r="AN151" s="280"/>
      <c r="AO151" s="280"/>
      <c r="AP151" s="280"/>
      <c r="AQ151" s="280"/>
      <c r="AR151" s="280"/>
      <c r="AS151" s="280"/>
      <c r="AT151" s="280"/>
      <c r="AU151" s="280"/>
      <c r="AV151" s="280"/>
      <c r="AW151" s="280"/>
      <c r="AX151" s="280"/>
      <c r="AY151" s="280"/>
      <c r="AZ151" s="280"/>
      <c r="BA151" s="280"/>
      <c r="BB151" s="280"/>
      <c r="BC151" s="280"/>
      <c r="BD151" s="280"/>
      <c r="BE151" s="280"/>
      <c r="BF151" s="280"/>
      <c r="BG151" s="280"/>
      <c r="BH151" s="280"/>
      <c r="BI151" s="280"/>
      <c r="BJ151" s="280"/>
      <c r="BK151" s="280"/>
      <c r="BL151" s="280"/>
      <c r="BM151" s="280"/>
      <c r="BN151" s="280"/>
    </row>
    <row r="152" spans="1:66" ht="18.75" customHeight="1" x14ac:dyDescent="0.25">
      <c r="A152" s="282" t="str">
        <f t="shared" si="12"/>
        <v/>
      </c>
      <c r="B152" s="282" t="str">
        <f>IF(A152="","",(COUNTIF($A$8:A152,A152))/100)</f>
        <v/>
      </c>
      <c r="C152" s="282" t="str">
        <f t="shared" si="11"/>
        <v/>
      </c>
      <c r="D152" s="280"/>
      <c r="E152" s="280"/>
      <c r="F152" s="280"/>
      <c r="G152" s="280"/>
      <c r="H152" s="280"/>
      <c r="I152" s="280"/>
      <c r="J152" s="280"/>
      <c r="K152" s="280"/>
      <c r="L152" s="280"/>
      <c r="M152" s="280"/>
      <c r="N152" s="280"/>
      <c r="O152" s="280"/>
      <c r="P152" s="280"/>
      <c r="Q152" s="280"/>
      <c r="R152" s="280"/>
      <c r="S152" s="280"/>
      <c r="T152" s="280"/>
      <c r="U152" s="280"/>
      <c r="V152" s="280"/>
      <c r="W152" s="280"/>
      <c r="X152" s="280"/>
      <c r="Y152" s="280"/>
      <c r="Z152" s="280"/>
      <c r="AA152" s="280"/>
      <c r="AB152" s="280"/>
      <c r="AC152" s="280"/>
      <c r="AD152" s="280"/>
      <c r="AE152" s="280"/>
      <c r="AF152" s="280"/>
      <c r="AG152" s="280"/>
      <c r="AH152" s="280"/>
      <c r="AI152" s="280"/>
      <c r="AJ152" s="280"/>
      <c r="AK152" s="280"/>
      <c r="AL152" s="280"/>
      <c r="AM152" s="280"/>
      <c r="AN152" s="280"/>
      <c r="AO152" s="280"/>
      <c r="AP152" s="280"/>
      <c r="AQ152" s="280"/>
      <c r="AR152" s="280"/>
      <c r="AS152" s="280"/>
      <c r="AT152" s="280"/>
      <c r="AU152" s="280"/>
      <c r="AV152" s="280"/>
      <c r="AW152" s="280"/>
      <c r="AX152" s="280"/>
      <c r="AY152" s="280"/>
      <c r="AZ152" s="280"/>
      <c r="BA152" s="280"/>
      <c r="BB152" s="280"/>
      <c r="BC152" s="280"/>
      <c r="BD152" s="280"/>
      <c r="BE152" s="280"/>
      <c r="BF152" s="280"/>
      <c r="BG152" s="280"/>
      <c r="BH152" s="280"/>
      <c r="BI152" s="280"/>
      <c r="BJ152" s="280"/>
      <c r="BK152" s="280"/>
      <c r="BL152" s="280"/>
      <c r="BM152" s="280"/>
      <c r="BN152" s="280"/>
    </row>
    <row r="153" spans="1:66" ht="18.75" customHeight="1" x14ac:dyDescent="0.25">
      <c r="A153" s="282" t="str">
        <f t="shared" si="12"/>
        <v/>
      </c>
      <c r="B153" s="282" t="str">
        <f>IF(A153="","",(COUNTIF($A$8:A153,A153))/100)</f>
        <v/>
      </c>
      <c r="C153" s="282" t="str">
        <f t="shared" si="11"/>
        <v/>
      </c>
      <c r="D153" s="280"/>
      <c r="E153" s="280"/>
      <c r="F153" s="280"/>
      <c r="G153" s="280"/>
      <c r="H153" s="280"/>
      <c r="I153" s="280"/>
      <c r="J153" s="280"/>
      <c r="K153" s="280"/>
      <c r="L153" s="280"/>
      <c r="M153" s="280"/>
      <c r="N153" s="280"/>
      <c r="O153" s="280"/>
      <c r="P153" s="280"/>
      <c r="Q153" s="280"/>
      <c r="R153" s="280"/>
      <c r="S153" s="280"/>
      <c r="T153" s="280"/>
      <c r="U153" s="280"/>
      <c r="V153" s="280"/>
      <c r="W153" s="280"/>
      <c r="X153" s="280"/>
      <c r="Y153" s="280"/>
      <c r="Z153" s="280"/>
      <c r="AA153" s="280"/>
      <c r="AB153" s="280"/>
      <c r="AC153" s="280"/>
      <c r="AD153" s="280"/>
      <c r="AE153" s="280"/>
      <c r="AF153" s="280"/>
      <c r="AG153" s="280"/>
      <c r="AH153" s="280"/>
      <c r="AI153" s="280"/>
      <c r="AJ153" s="280"/>
      <c r="AK153" s="280"/>
      <c r="AL153" s="280"/>
      <c r="AM153" s="280"/>
      <c r="AN153" s="280"/>
      <c r="AO153" s="280"/>
      <c r="AP153" s="280"/>
      <c r="AQ153" s="280"/>
      <c r="AR153" s="280"/>
      <c r="AS153" s="280"/>
      <c r="AT153" s="280"/>
      <c r="AU153" s="280"/>
      <c r="AV153" s="280"/>
      <c r="AW153" s="280"/>
      <c r="AX153" s="280"/>
      <c r="AY153" s="280"/>
      <c r="AZ153" s="280"/>
      <c r="BA153" s="280"/>
      <c r="BB153" s="280"/>
      <c r="BC153" s="280"/>
      <c r="BD153" s="280"/>
      <c r="BE153" s="280"/>
      <c r="BF153" s="280"/>
      <c r="BG153" s="280"/>
      <c r="BH153" s="280"/>
      <c r="BI153" s="280"/>
      <c r="BJ153" s="280"/>
      <c r="BK153" s="280"/>
      <c r="BL153" s="280"/>
      <c r="BM153" s="280"/>
      <c r="BN153" s="280"/>
    </row>
    <row r="154" spans="1:66" ht="18.75" customHeight="1" x14ac:dyDescent="0.25">
      <c r="A154" s="282" t="str">
        <f t="shared" si="12"/>
        <v/>
      </c>
      <c r="B154" s="282" t="str">
        <f>IF(A154="","",(COUNTIF($A$8:A154,A154))/100)</f>
        <v/>
      </c>
      <c r="C154" s="282" t="str">
        <f t="shared" si="11"/>
        <v/>
      </c>
      <c r="D154" s="280"/>
      <c r="E154" s="280"/>
      <c r="F154" s="280"/>
      <c r="G154" s="280"/>
      <c r="H154" s="280"/>
      <c r="I154" s="280"/>
      <c r="J154" s="280"/>
      <c r="K154" s="280"/>
      <c r="L154" s="280"/>
      <c r="M154" s="280"/>
      <c r="N154" s="280"/>
      <c r="O154" s="280"/>
      <c r="P154" s="280"/>
      <c r="Q154" s="280"/>
      <c r="R154" s="280"/>
      <c r="S154" s="280"/>
      <c r="T154" s="280"/>
      <c r="U154" s="280"/>
      <c r="V154" s="280"/>
      <c r="W154" s="280"/>
      <c r="X154" s="280"/>
      <c r="Y154" s="280"/>
      <c r="Z154" s="280"/>
      <c r="AA154" s="280"/>
      <c r="AB154" s="280"/>
      <c r="AC154" s="280"/>
      <c r="AD154" s="280"/>
      <c r="AE154" s="280"/>
      <c r="AF154" s="280"/>
      <c r="AG154" s="280"/>
      <c r="AH154" s="280"/>
      <c r="AI154" s="280"/>
      <c r="AJ154" s="280"/>
      <c r="AK154" s="280"/>
      <c r="AL154" s="280"/>
      <c r="AM154" s="280"/>
      <c r="AN154" s="280"/>
      <c r="AO154" s="280"/>
      <c r="AP154" s="280"/>
      <c r="AQ154" s="280"/>
      <c r="AR154" s="280"/>
      <c r="AS154" s="280"/>
      <c r="AT154" s="280"/>
      <c r="AU154" s="280"/>
      <c r="AV154" s="280"/>
      <c r="AW154" s="280"/>
      <c r="AX154" s="280"/>
      <c r="AY154" s="280"/>
      <c r="AZ154" s="280"/>
      <c r="BA154" s="280"/>
      <c r="BB154" s="280"/>
      <c r="BC154" s="280"/>
      <c r="BD154" s="280"/>
      <c r="BE154" s="280"/>
      <c r="BF154" s="280"/>
      <c r="BG154" s="280"/>
      <c r="BH154" s="280"/>
      <c r="BI154" s="280"/>
      <c r="BJ154" s="280"/>
      <c r="BK154" s="280"/>
      <c r="BL154" s="280"/>
      <c r="BM154" s="280"/>
      <c r="BN154" s="280"/>
    </row>
    <row r="155" spans="1:66" ht="18.75" customHeight="1" x14ac:dyDescent="0.25">
      <c r="A155" s="282" t="str">
        <f t="shared" si="12"/>
        <v/>
      </c>
      <c r="B155" s="282" t="str">
        <f>IF(A155="","",(COUNTIF($A$8:A155,A155))/100)</f>
        <v/>
      </c>
      <c r="C155" s="282" t="str">
        <f t="shared" si="11"/>
        <v/>
      </c>
      <c r="D155" s="280"/>
      <c r="E155" s="280"/>
      <c r="F155" s="280"/>
      <c r="G155" s="280"/>
      <c r="H155" s="280"/>
      <c r="I155" s="280"/>
      <c r="J155" s="280"/>
      <c r="K155" s="280"/>
      <c r="L155" s="280"/>
      <c r="M155" s="280"/>
      <c r="N155" s="280"/>
      <c r="O155" s="280"/>
      <c r="P155" s="280"/>
      <c r="Q155" s="280"/>
      <c r="R155" s="280"/>
      <c r="S155" s="280"/>
      <c r="T155" s="280"/>
      <c r="U155" s="280"/>
      <c r="V155" s="280"/>
      <c r="W155" s="280"/>
      <c r="X155" s="280"/>
      <c r="Y155" s="280"/>
      <c r="Z155" s="280"/>
      <c r="AA155" s="280"/>
      <c r="AB155" s="280"/>
      <c r="AC155" s="280"/>
      <c r="AD155" s="280"/>
      <c r="AE155" s="280"/>
      <c r="AF155" s="280"/>
      <c r="AG155" s="280"/>
      <c r="AH155" s="280"/>
      <c r="AI155" s="280"/>
      <c r="AJ155" s="280"/>
      <c r="AK155" s="280"/>
      <c r="AL155" s="280"/>
      <c r="AM155" s="280"/>
      <c r="AN155" s="280"/>
      <c r="AO155" s="280"/>
      <c r="AP155" s="280"/>
      <c r="AQ155" s="280"/>
      <c r="AR155" s="280"/>
      <c r="AS155" s="280"/>
      <c r="AT155" s="280"/>
      <c r="AU155" s="280"/>
      <c r="AV155" s="280"/>
      <c r="AW155" s="280"/>
      <c r="AX155" s="280"/>
      <c r="AY155" s="280"/>
      <c r="AZ155" s="280"/>
      <c r="BA155" s="280"/>
      <c r="BB155" s="280"/>
      <c r="BC155" s="280"/>
      <c r="BD155" s="280"/>
      <c r="BE155" s="280"/>
      <c r="BF155" s="280"/>
      <c r="BG155" s="280"/>
      <c r="BH155" s="280"/>
      <c r="BI155" s="280"/>
      <c r="BJ155" s="280"/>
      <c r="BK155" s="280"/>
      <c r="BL155" s="280"/>
      <c r="BM155" s="280"/>
      <c r="BN155" s="280"/>
    </row>
    <row r="156" spans="1:66" ht="18.75" customHeight="1" x14ac:dyDescent="0.25">
      <c r="A156" s="282" t="str">
        <f t="shared" si="12"/>
        <v/>
      </c>
      <c r="B156" s="282" t="str">
        <f>IF(A156="","",(COUNTIF($A$8:A156,A156))/100)</f>
        <v/>
      </c>
      <c r="C156" s="282" t="str">
        <f t="shared" si="11"/>
        <v/>
      </c>
      <c r="D156" s="280"/>
      <c r="E156" s="280"/>
      <c r="F156" s="280"/>
      <c r="G156" s="280"/>
      <c r="H156" s="280"/>
      <c r="I156" s="280"/>
      <c r="J156" s="280"/>
      <c r="K156" s="280"/>
      <c r="L156" s="280"/>
      <c r="M156" s="280"/>
      <c r="N156" s="280"/>
      <c r="O156" s="280"/>
      <c r="P156" s="280"/>
      <c r="Q156" s="280"/>
      <c r="R156" s="280"/>
      <c r="S156" s="280"/>
      <c r="T156" s="280"/>
      <c r="U156" s="280"/>
      <c r="V156" s="280"/>
      <c r="W156" s="280"/>
      <c r="X156" s="280"/>
      <c r="Y156" s="280"/>
      <c r="Z156" s="280"/>
      <c r="AA156" s="280"/>
      <c r="AB156" s="280"/>
      <c r="AC156" s="280"/>
      <c r="AD156" s="280"/>
      <c r="AE156" s="280"/>
      <c r="AF156" s="280"/>
      <c r="AG156" s="280"/>
      <c r="AH156" s="280"/>
      <c r="AI156" s="280"/>
      <c r="AJ156" s="280"/>
      <c r="AK156" s="280"/>
      <c r="AL156" s="280"/>
      <c r="AM156" s="280"/>
      <c r="AN156" s="280"/>
      <c r="AO156" s="280"/>
      <c r="AP156" s="280"/>
      <c r="AQ156" s="280"/>
      <c r="AR156" s="280"/>
      <c r="AS156" s="280"/>
      <c r="AT156" s="280"/>
      <c r="AU156" s="280"/>
      <c r="AV156" s="280"/>
      <c r="AW156" s="280"/>
      <c r="AX156" s="280"/>
      <c r="AY156" s="280"/>
      <c r="AZ156" s="280"/>
      <c r="BA156" s="280"/>
      <c r="BB156" s="280"/>
      <c r="BC156" s="280"/>
      <c r="BD156" s="280"/>
      <c r="BE156" s="280"/>
      <c r="BF156" s="280"/>
      <c r="BG156" s="280"/>
      <c r="BH156" s="280"/>
      <c r="BI156" s="280"/>
      <c r="BJ156" s="280"/>
      <c r="BK156" s="280"/>
      <c r="BL156" s="280"/>
      <c r="BM156" s="280"/>
      <c r="BN156" s="280"/>
    </row>
    <row r="157" spans="1:66" ht="18.75" customHeight="1" x14ac:dyDescent="0.25">
      <c r="A157" s="282" t="str">
        <f t="shared" si="12"/>
        <v/>
      </c>
      <c r="B157" s="282" t="str">
        <f>IF(A157="","",(COUNTIF($A$8:A157,A157))/100)</f>
        <v/>
      </c>
      <c r="C157" s="282" t="str">
        <f t="shared" si="11"/>
        <v/>
      </c>
      <c r="D157" s="280"/>
      <c r="E157" s="280"/>
      <c r="F157" s="280"/>
      <c r="G157" s="280"/>
      <c r="H157" s="280"/>
      <c r="I157" s="280"/>
      <c r="J157" s="280"/>
      <c r="K157" s="280"/>
      <c r="L157" s="280"/>
      <c r="M157" s="280"/>
      <c r="N157" s="280"/>
      <c r="O157" s="280"/>
      <c r="P157" s="280"/>
      <c r="Q157" s="280"/>
      <c r="R157" s="280"/>
      <c r="S157" s="280"/>
      <c r="T157" s="280"/>
      <c r="U157" s="280"/>
      <c r="V157" s="280"/>
      <c r="W157" s="280"/>
      <c r="X157" s="280"/>
      <c r="Y157" s="280"/>
      <c r="Z157" s="280"/>
      <c r="AA157" s="280"/>
      <c r="AB157" s="280"/>
      <c r="AC157" s="280"/>
      <c r="AD157" s="280"/>
      <c r="AE157" s="280"/>
      <c r="AF157" s="280"/>
      <c r="AG157" s="280"/>
      <c r="AH157" s="280"/>
      <c r="AI157" s="280"/>
      <c r="AJ157" s="280"/>
      <c r="AK157" s="280"/>
      <c r="AL157" s="280"/>
      <c r="AM157" s="280"/>
      <c r="AN157" s="280"/>
      <c r="AO157" s="280"/>
      <c r="AP157" s="280"/>
      <c r="AQ157" s="280"/>
      <c r="AR157" s="280"/>
      <c r="AS157" s="280"/>
      <c r="AT157" s="280"/>
      <c r="AU157" s="280"/>
      <c r="AV157" s="280"/>
      <c r="AW157" s="280"/>
      <c r="AX157" s="280"/>
      <c r="AY157" s="280"/>
      <c r="AZ157" s="280"/>
      <c r="BA157" s="280"/>
      <c r="BB157" s="280"/>
      <c r="BC157" s="280"/>
      <c r="BD157" s="280"/>
      <c r="BE157" s="280"/>
      <c r="BF157" s="280"/>
      <c r="BG157" s="280"/>
      <c r="BH157" s="280"/>
      <c r="BI157" s="280"/>
      <c r="BJ157" s="280"/>
      <c r="BK157" s="280"/>
      <c r="BL157" s="280"/>
      <c r="BM157" s="280"/>
      <c r="BN157" s="280"/>
    </row>
    <row r="158" spans="1:66" ht="18.75" customHeight="1" x14ac:dyDescent="0.25">
      <c r="A158" s="282" t="str">
        <f t="shared" si="12"/>
        <v/>
      </c>
      <c r="B158" s="282" t="str">
        <f>IF(A158="","",(COUNTIF($A$8:A158,A158))/100)</f>
        <v/>
      </c>
      <c r="C158" s="282" t="str">
        <f t="shared" si="11"/>
        <v/>
      </c>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280"/>
      <c r="AK158" s="280"/>
      <c r="AL158" s="280"/>
      <c r="AM158" s="280"/>
      <c r="AN158" s="280"/>
      <c r="AO158" s="280"/>
      <c r="AP158" s="280"/>
      <c r="AQ158" s="280"/>
      <c r="AR158" s="280"/>
      <c r="AS158" s="280"/>
      <c r="AT158" s="280"/>
      <c r="AU158" s="280"/>
      <c r="AV158" s="280"/>
      <c r="AW158" s="280"/>
      <c r="AX158" s="280"/>
      <c r="AY158" s="280"/>
      <c r="AZ158" s="280"/>
      <c r="BA158" s="280"/>
      <c r="BB158" s="280"/>
      <c r="BC158" s="280"/>
      <c r="BD158" s="280"/>
      <c r="BE158" s="280"/>
      <c r="BF158" s="280"/>
      <c r="BG158" s="280"/>
      <c r="BH158" s="280"/>
      <c r="BI158" s="280"/>
      <c r="BJ158" s="280"/>
      <c r="BK158" s="280"/>
      <c r="BL158" s="280"/>
      <c r="BM158" s="280"/>
      <c r="BN158" s="280"/>
    </row>
    <row r="159" spans="1:66" ht="18.75" customHeight="1" x14ac:dyDescent="0.25">
      <c r="A159" s="282" t="str">
        <f t="shared" si="12"/>
        <v/>
      </c>
      <c r="B159" s="282" t="str">
        <f>IF(A159="","",(COUNTIF($A$8:A159,A159))/100)</f>
        <v/>
      </c>
      <c r="C159" s="282" t="str">
        <f t="shared" si="11"/>
        <v/>
      </c>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0"/>
      <c r="AD159" s="280"/>
      <c r="AE159" s="280"/>
      <c r="AF159" s="280"/>
      <c r="AG159" s="280"/>
      <c r="AH159" s="280"/>
      <c r="AI159" s="280"/>
      <c r="AJ159" s="280"/>
      <c r="AK159" s="280"/>
      <c r="AL159" s="280"/>
      <c r="AM159" s="280"/>
      <c r="AN159" s="280"/>
      <c r="AO159" s="280"/>
      <c r="AP159" s="280"/>
      <c r="AQ159" s="280"/>
      <c r="AR159" s="280"/>
      <c r="AS159" s="280"/>
      <c r="AT159" s="280"/>
      <c r="AU159" s="280"/>
      <c r="AV159" s="280"/>
      <c r="AW159" s="280"/>
      <c r="AX159" s="280"/>
      <c r="AY159" s="280"/>
      <c r="AZ159" s="280"/>
      <c r="BA159" s="280"/>
      <c r="BB159" s="280"/>
      <c r="BC159" s="280"/>
      <c r="BD159" s="280"/>
      <c r="BE159" s="280"/>
      <c r="BF159" s="280"/>
      <c r="BG159" s="280"/>
      <c r="BH159" s="280"/>
      <c r="BI159" s="280"/>
      <c r="BJ159" s="280"/>
      <c r="BK159" s="280"/>
      <c r="BL159" s="280"/>
      <c r="BM159" s="280"/>
      <c r="BN159" s="280"/>
    </row>
    <row r="160" spans="1:66" ht="18.75" customHeight="1" x14ac:dyDescent="0.25">
      <c r="A160" s="282" t="str">
        <f t="shared" si="12"/>
        <v/>
      </c>
      <c r="B160" s="282" t="str">
        <f>IF(A160="","",(COUNTIF($A$8:A160,A160))/100)</f>
        <v/>
      </c>
      <c r="C160" s="282" t="str">
        <f t="shared" si="11"/>
        <v/>
      </c>
      <c r="D160" s="280"/>
      <c r="E160" s="280"/>
      <c r="F160" s="280"/>
      <c r="G160" s="280"/>
      <c r="H160" s="280"/>
      <c r="I160" s="280"/>
      <c r="J160" s="280"/>
      <c r="K160" s="280"/>
      <c r="L160" s="280"/>
      <c r="M160" s="280"/>
      <c r="N160" s="280"/>
      <c r="O160" s="280"/>
      <c r="P160" s="280"/>
      <c r="Q160" s="280"/>
      <c r="R160" s="280"/>
      <c r="S160" s="280"/>
      <c r="T160" s="280"/>
      <c r="U160" s="280"/>
      <c r="V160" s="280"/>
      <c r="W160" s="280"/>
      <c r="X160" s="280"/>
      <c r="Y160" s="280"/>
      <c r="Z160" s="280"/>
      <c r="AA160" s="280"/>
      <c r="AB160" s="280"/>
      <c r="AC160" s="280"/>
      <c r="AD160" s="280"/>
      <c r="AE160" s="280"/>
      <c r="AF160" s="280"/>
      <c r="AG160" s="280"/>
      <c r="AH160" s="280"/>
      <c r="AI160" s="280"/>
      <c r="AJ160" s="280"/>
      <c r="AK160" s="280"/>
      <c r="AL160" s="280"/>
      <c r="AM160" s="280"/>
      <c r="AN160" s="280"/>
      <c r="AO160" s="280"/>
      <c r="AP160" s="280"/>
      <c r="AQ160" s="280"/>
      <c r="AR160" s="280"/>
      <c r="AS160" s="280"/>
      <c r="AT160" s="280"/>
      <c r="AU160" s="280"/>
      <c r="AV160" s="280"/>
      <c r="AW160" s="280"/>
      <c r="AX160" s="280"/>
      <c r="AY160" s="280"/>
      <c r="AZ160" s="280"/>
      <c r="BA160" s="280"/>
      <c r="BB160" s="280"/>
      <c r="BC160" s="280"/>
      <c r="BD160" s="280"/>
      <c r="BE160" s="280"/>
      <c r="BF160" s="280"/>
      <c r="BG160" s="280"/>
      <c r="BH160" s="280"/>
      <c r="BI160" s="280"/>
      <c r="BJ160" s="280"/>
      <c r="BK160" s="280"/>
      <c r="BL160" s="280"/>
      <c r="BM160" s="280"/>
      <c r="BN160" s="280"/>
    </row>
    <row r="161" spans="1:66" ht="18.75" customHeight="1" x14ac:dyDescent="0.25">
      <c r="A161" s="282" t="str">
        <f t="shared" si="12"/>
        <v/>
      </c>
      <c r="B161" s="282" t="str">
        <f>IF(A161="","",(COUNTIF($A$8:A161,A161))/100)</f>
        <v/>
      </c>
      <c r="C161" s="282" t="str">
        <f t="shared" si="11"/>
        <v/>
      </c>
      <c r="D161" s="280"/>
      <c r="E161" s="280"/>
      <c r="F161" s="280"/>
      <c r="G161" s="280"/>
      <c r="H161" s="280"/>
      <c r="I161" s="280"/>
      <c r="J161" s="280"/>
      <c r="K161" s="280"/>
      <c r="L161" s="280"/>
      <c r="M161" s="280"/>
      <c r="N161" s="280"/>
      <c r="O161" s="280"/>
      <c r="P161" s="280"/>
      <c r="Q161" s="280"/>
      <c r="R161" s="280"/>
      <c r="S161" s="280"/>
      <c r="T161" s="280"/>
      <c r="U161" s="280"/>
      <c r="V161" s="280"/>
      <c r="W161" s="280"/>
      <c r="X161" s="280"/>
      <c r="Y161" s="280"/>
      <c r="Z161" s="280"/>
      <c r="AA161" s="280"/>
      <c r="AB161" s="280"/>
      <c r="AC161" s="280"/>
      <c r="AD161" s="280"/>
      <c r="AE161" s="280"/>
      <c r="AF161" s="280"/>
      <c r="AG161" s="280"/>
      <c r="AH161" s="280"/>
      <c r="AI161" s="280"/>
      <c r="AJ161" s="280"/>
      <c r="AK161" s="280"/>
      <c r="AL161" s="280"/>
      <c r="AM161" s="280"/>
      <c r="AN161" s="280"/>
      <c r="AO161" s="280"/>
      <c r="AP161" s="280"/>
      <c r="AQ161" s="280"/>
      <c r="AR161" s="280"/>
      <c r="AS161" s="280"/>
      <c r="AT161" s="280"/>
      <c r="AU161" s="280"/>
      <c r="AV161" s="280"/>
      <c r="AW161" s="280"/>
      <c r="AX161" s="280"/>
      <c r="AY161" s="280"/>
      <c r="AZ161" s="280"/>
      <c r="BA161" s="280"/>
      <c r="BB161" s="280"/>
      <c r="BC161" s="280"/>
      <c r="BD161" s="280"/>
      <c r="BE161" s="280"/>
      <c r="BF161" s="280"/>
      <c r="BG161" s="280"/>
      <c r="BH161" s="280"/>
      <c r="BI161" s="280"/>
      <c r="BJ161" s="280"/>
      <c r="BK161" s="280"/>
      <c r="BL161" s="280"/>
      <c r="BM161" s="280"/>
      <c r="BN161" s="280"/>
    </row>
    <row r="162" spans="1:66" ht="18.75" customHeight="1" x14ac:dyDescent="0.25">
      <c r="A162" s="282" t="str">
        <f t="shared" si="12"/>
        <v/>
      </c>
      <c r="B162" s="282" t="str">
        <f>IF(A162="","",(COUNTIF($A$8:A162,A162))/100)</f>
        <v/>
      </c>
      <c r="C162" s="282" t="str">
        <f t="shared" si="11"/>
        <v/>
      </c>
      <c r="D162" s="280"/>
      <c r="E162" s="280"/>
      <c r="F162" s="280"/>
      <c r="G162" s="280"/>
      <c r="H162" s="280"/>
      <c r="I162" s="280"/>
      <c r="J162" s="280"/>
      <c r="K162" s="280"/>
      <c r="L162" s="280"/>
      <c r="M162" s="280"/>
      <c r="N162" s="280"/>
      <c r="O162" s="280"/>
      <c r="P162" s="280"/>
      <c r="Q162" s="280"/>
      <c r="R162" s="280"/>
      <c r="S162" s="280"/>
      <c r="T162" s="280"/>
      <c r="U162" s="280"/>
      <c r="V162" s="280"/>
      <c r="W162" s="280"/>
      <c r="X162" s="280"/>
      <c r="Y162" s="280"/>
      <c r="Z162" s="280"/>
      <c r="AA162" s="280"/>
      <c r="AB162" s="280"/>
      <c r="AC162" s="280"/>
      <c r="AD162" s="280"/>
      <c r="AE162" s="280"/>
      <c r="AF162" s="280"/>
      <c r="AG162" s="280"/>
      <c r="AH162" s="280"/>
      <c r="AI162" s="280"/>
      <c r="AJ162" s="280"/>
      <c r="AK162" s="280"/>
      <c r="AL162" s="280"/>
      <c r="AM162" s="280"/>
      <c r="AN162" s="280"/>
      <c r="AO162" s="280"/>
      <c r="AP162" s="280"/>
      <c r="AQ162" s="280"/>
      <c r="AR162" s="280"/>
      <c r="AS162" s="280"/>
      <c r="AT162" s="280"/>
      <c r="AU162" s="280"/>
      <c r="AV162" s="280"/>
      <c r="AW162" s="280"/>
      <c r="AX162" s="280"/>
      <c r="AY162" s="280"/>
      <c r="AZ162" s="280"/>
      <c r="BA162" s="280"/>
      <c r="BB162" s="280"/>
      <c r="BC162" s="280"/>
      <c r="BD162" s="280"/>
      <c r="BE162" s="280"/>
      <c r="BF162" s="280"/>
      <c r="BG162" s="280"/>
      <c r="BH162" s="280"/>
      <c r="BI162" s="280"/>
      <c r="BJ162" s="280"/>
      <c r="BK162" s="280"/>
      <c r="BL162" s="280"/>
      <c r="BM162" s="280"/>
      <c r="BN162" s="280"/>
    </row>
    <row r="163" spans="1:66" ht="18.75" customHeight="1" x14ac:dyDescent="0.25">
      <c r="A163" s="282" t="str">
        <f t="shared" si="12"/>
        <v/>
      </c>
      <c r="B163" s="282" t="str">
        <f>IF(A163="","",(COUNTIF($A$8:A163,A163))/100)</f>
        <v/>
      </c>
      <c r="C163" s="282" t="str">
        <f t="shared" si="11"/>
        <v/>
      </c>
      <c r="D163" s="280"/>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C163" s="280"/>
      <c r="AD163" s="280"/>
      <c r="AE163" s="280"/>
      <c r="AF163" s="280"/>
      <c r="AG163" s="280"/>
      <c r="AH163" s="280"/>
      <c r="AI163" s="280"/>
      <c r="AJ163" s="280"/>
      <c r="AK163" s="280"/>
      <c r="AL163" s="280"/>
      <c r="AM163" s="280"/>
      <c r="AN163" s="280"/>
      <c r="AO163" s="280"/>
      <c r="AP163" s="280"/>
      <c r="AQ163" s="280"/>
      <c r="AR163" s="280"/>
      <c r="AS163" s="280"/>
      <c r="AT163" s="280"/>
      <c r="AU163" s="280"/>
      <c r="AV163" s="280"/>
      <c r="AW163" s="280"/>
      <c r="AX163" s="280"/>
      <c r="AY163" s="280"/>
      <c r="AZ163" s="280"/>
      <c r="BA163" s="280"/>
      <c r="BB163" s="280"/>
      <c r="BC163" s="280"/>
      <c r="BD163" s="280"/>
      <c r="BE163" s="280"/>
      <c r="BF163" s="280"/>
      <c r="BG163" s="280"/>
      <c r="BH163" s="280"/>
      <c r="BI163" s="280"/>
      <c r="BJ163" s="280"/>
      <c r="BK163" s="280"/>
      <c r="BL163" s="280"/>
      <c r="BM163" s="280"/>
      <c r="BN163" s="280"/>
    </row>
    <row r="164" spans="1:66" ht="18.75" customHeight="1" x14ac:dyDescent="0.25">
      <c r="A164" s="282" t="str">
        <f t="shared" si="12"/>
        <v/>
      </c>
      <c r="B164" s="282" t="str">
        <f>IF(A164="","",(COUNTIF($A$8:A164,A164))/100)</f>
        <v/>
      </c>
      <c r="C164" s="282" t="str">
        <f t="shared" si="11"/>
        <v/>
      </c>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c r="AB164" s="280"/>
      <c r="AC164" s="280"/>
      <c r="AD164" s="280"/>
      <c r="AE164" s="280"/>
      <c r="AF164" s="280"/>
      <c r="AG164" s="280"/>
      <c r="AH164" s="280"/>
      <c r="AI164" s="280"/>
      <c r="AJ164" s="280"/>
      <c r="AK164" s="280"/>
      <c r="AL164" s="280"/>
      <c r="AM164" s="280"/>
      <c r="AN164" s="280"/>
      <c r="AO164" s="280"/>
      <c r="AP164" s="280"/>
      <c r="AQ164" s="280"/>
      <c r="AR164" s="280"/>
      <c r="AS164" s="280"/>
      <c r="AT164" s="280"/>
      <c r="AU164" s="280"/>
      <c r="AV164" s="280"/>
      <c r="AW164" s="280"/>
      <c r="AX164" s="280"/>
      <c r="AY164" s="280"/>
      <c r="AZ164" s="280"/>
      <c r="BA164" s="280"/>
      <c r="BB164" s="280"/>
      <c r="BC164" s="280"/>
      <c r="BD164" s="280"/>
      <c r="BE164" s="280"/>
      <c r="BF164" s="280"/>
      <c r="BG164" s="280"/>
      <c r="BH164" s="280"/>
      <c r="BI164" s="280"/>
      <c r="BJ164" s="280"/>
      <c r="BK164" s="280"/>
      <c r="BL164" s="280"/>
      <c r="BM164" s="280"/>
      <c r="BN164" s="280"/>
    </row>
    <row r="165" spans="1:66" ht="18.75" customHeight="1" x14ac:dyDescent="0.25">
      <c r="A165" s="282" t="str">
        <f t="shared" si="12"/>
        <v/>
      </c>
      <c r="B165" s="282" t="str">
        <f>IF(A165="","",(COUNTIF($A$8:A165,A165))/100)</f>
        <v/>
      </c>
      <c r="C165" s="282" t="str">
        <f t="shared" si="11"/>
        <v/>
      </c>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c r="AB165" s="280"/>
      <c r="AC165" s="280"/>
      <c r="AD165" s="280"/>
      <c r="AE165" s="280"/>
      <c r="AF165" s="280"/>
      <c r="AG165" s="280"/>
      <c r="AH165" s="280"/>
      <c r="AI165" s="280"/>
      <c r="AJ165" s="280"/>
      <c r="AK165" s="280"/>
      <c r="AL165" s="280"/>
      <c r="AM165" s="280"/>
      <c r="AN165" s="280"/>
      <c r="AO165" s="280"/>
      <c r="AP165" s="280"/>
      <c r="AQ165" s="280"/>
      <c r="AR165" s="280"/>
      <c r="AS165" s="280"/>
      <c r="AT165" s="280"/>
      <c r="AU165" s="280"/>
      <c r="AV165" s="280"/>
      <c r="AW165" s="280"/>
      <c r="AX165" s="280"/>
      <c r="AY165" s="280"/>
      <c r="AZ165" s="280"/>
      <c r="BA165" s="280"/>
      <c r="BB165" s="280"/>
      <c r="BC165" s="280"/>
      <c r="BD165" s="280"/>
      <c r="BE165" s="280"/>
      <c r="BF165" s="280"/>
      <c r="BG165" s="280"/>
      <c r="BH165" s="280"/>
      <c r="BI165" s="280"/>
      <c r="BJ165" s="280"/>
      <c r="BK165" s="280"/>
      <c r="BL165" s="280"/>
      <c r="BM165" s="280"/>
      <c r="BN165" s="280"/>
    </row>
    <row r="166" spans="1:66" ht="18.75" customHeight="1" x14ac:dyDescent="0.25">
      <c r="A166" s="282" t="str">
        <f t="shared" si="12"/>
        <v/>
      </c>
      <c r="B166" s="282" t="str">
        <f>IF(A166="","",(COUNTIF($A$8:A166,A166))/100)</f>
        <v/>
      </c>
      <c r="C166" s="282" t="str">
        <f t="shared" si="11"/>
        <v/>
      </c>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0"/>
      <c r="AD166" s="280"/>
      <c r="AE166" s="280"/>
      <c r="AF166" s="280"/>
      <c r="AG166" s="280"/>
      <c r="AH166" s="280"/>
      <c r="AI166" s="280"/>
      <c r="AJ166" s="280"/>
      <c r="AK166" s="280"/>
      <c r="AL166" s="280"/>
      <c r="AM166" s="280"/>
      <c r="AN166" s="280"/>
      <c r="AO166" s="280"/>
      <c r="AP166" s="280"/>
      <c r="AQ166" s="280"/>
      <c r="AR166" s="280"/>
      <c r="AS166" s="280"/>
      <c r="AT166" s="280"/>
      <c r="AU166" s="280"/>
      <c r="AV166" s="280"/>
      <c r="AW166" s="280"/>
      <c r="AX166" s="280"/>
      <c r="AY166" s="280"/>
      <c r="AZ166" s="280"/>
      <c r="BA166" s="280"/>
      <c r="BB166" s="280"/>
      <c r="BC166" s="280"/>
      <c r="BD166" s="280"/>
      <c r="BE166" s="280"/>
      <c r="BF166" s="280"/>
      <c r="BG166" s="280"/>
      <c r="BH166" s="280"/>
      <c r="BI166" s="280"/>
      <c r="BJ166" s="280"/>
      <c r="BK166" s="280"/>
      <c r="BL166" s="280"/>
      <c r="BM166" s="280"/>
      <c r="BN166" s="280"/>
    </row>
    <row r="167" spans="1:66" ht="14.25" x14ac:dyDescent="0.25">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0"/>
      <c r="AD167" s="280"/>
      <c r="AE167" s="280"/>
      <c r="AF167" s="280"/>
      <c r="AG167" s="280"/>
      <c r="AH167" s="280"/>
      <c r="AI167" s="280"/>
      <c r="AJ167" s="280"/>
      <c r="AK167" s="280"/>
      <c r="AL167" s="280"/>
      <c r="AM167" s="280"/>
      <c r="AN167" s="280"/>
      <c r="AO167" s="280"/>
      <c r="AP167" s="280"/>
      <c r="AQ167" s="280"/>
      <c r="AR167" s="280"/>
      <c r="AS167" s="280"/>
      <c r="AT167" s="280"/>
      <c r="AU167" s="280"/>
      <c r="AV167" s="280"/>
      <c r="AW167" s="280"/>
      <c r="AX167" s="280"/>
      <c r="AY167" s="280"/>
      <c r="AZ167" s="280"/>
      <c r="BA167" s="280"/>
      <c r="BB167" s="280"/>
      <c r="BC167" s="280"/>
      <c r="BD167" s="280"/>
      <c r="BE167" s="280"/>
      <c r="BF167" s="280"/>
      <c r="BG167" s="280"/>
      <c r="BH167" s="280"/>
      <c r="BI167" s="280"/>
      <c r="BJ167" s="280"/>
      <c r="BK167" s="280"/>
      <c r="BL167" s="280"/>
      <c r="BM167" s="280"/>
      <c r="BN167" s="280"/>
    </row>
    <row r="168" spans="1:66" ht="14.25" x14ac:dyDescent="0.25">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0"/>
      <c r="AD168" s="280"/>
      <c r="AE168" s="280"/>
      <c r="AF168" s="280"/>
      <c r="AG168" s="280"/>
      <c r="AH168" s="280"/>
      <c r="AI168" s="280"/>
      <c r="AJ168" s="280"/>
      <c r="AK168" s="280"/>
      <c r="AL168" s="280"/>
      <c r="AM168" s="280"/>
      <c r="AN168" s="280"/>
      <c r="AO168" s="280"/>
      <c r="AP168" s="280"/>
      <c r="AQ168" s="280"/>
      <c r="AR168" s="280"/>
      <c r="AS168" s="280"/>
      <c r="AT168" s="280"/>
      <c r="AU168" s="280"/>
      <c r="AV168" s="280"/>
      <c r="AW168" s="280"/>
      <c r="AX168" s="280"/>
      <c r="AY168" s="280"/>
      <c r="AZ168" s="280"/>
      <c r="BA168" s="280"/>
      <c r="BB168" s="280"/>
      <c r="BC168" s="280"/>
      <c r="BD168" s="280"/>
      <c r="BE168" s="280"/>
      <c r="BF168" s="280"/>
      <c r="BG168" s="280"/>
      <c r="BH168" s="280"/>
      <c r="BI168" s="280"/>
      <c r="BJ168" s="280"/>
      <c r="BK168" s="280"/>
      <c r="BL168" s="280"/>
      <c r="BM168" s="280"/>
      <c r="BN168" s="280"/>
    </row>
    <row r="169" spans="1:66" ht="14.25" x14ac:dyDescent="0.25">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0"/>
      <c r="AD169" s="280"/>
      <c r="AE169" s="280"/>
      <c r="AF169" s="280"/>
      <c r="AG169" s="280"/>
      <c r="AH169" s="280"/>
      <c r="AI169" s="280"/>
      <c r="AJ169" s="280"/>
      <c r="AK169" s="280"/>
      <c r="AL169" s="280"/>
      <c r="AM169" s="280"/>
      <c r="AN169" s="280"/>
      <c r="AO169" s="280"/>
      <c r="AP169" s="280"/>
      <c r="AQ169" s="280"/>
      <c r="AR169" s="280"/>
      <c r="AS169" s="280"/>
      <c r="AT169" s="280"/>
      <c r="AU169" s="280"/>
      <c r="AV169" s="280"/>
      <c r="AW169" s="280"/>
      <c r="AX169" s="280"/>
      <c r="AY169" s="280"/>
      <c r="AZ169" s="280"/>
      <c r="BA169" s="280"/>
      <c r="BB169" s="280"/>
      <c r="BC169" s="280"/>
      <c r="BD169" s="280"/>
      <c r="BE169" s="280"/>
      <c r="BF169" s="280"/>
      <c r="BG169" s="280"/>
      <c r="BH169" s="280"/>
      <c r="BI169" s="280"/>
      <c r="BJ169" s="280"/>
      <c r="BK169" s="280"/>
      <c r="BL169" s="280"/>
      <c r="BM169" s="280"/>
      <c r="BN169" s="280"/>
    </row>
    <row r="170" spans="1:66" ht="14.25" x14ac:dyDescent="0.25">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c r="AB170" s="280"/>
      <c r="AC170" s="280"/>
      <c r="AD170" s="280"/>
      <c r="AE170" s="280"/>
      <c r="AF170" s="280"/>
      <c r="AG170" s="280"/>
      <c r="AH170" s="280"/>
      <c r="AI170" s="280"/>
      <c r="AJ170" s="280"/>
      <c r="AK170" s="280"/>
      <c r="AL170" s="280"/>
      <c r="AM170" s="280"/>
      <c r="AN170" s="280"/>
      <c r="AO170" s="280"/>
      <c r="AP170" s="280"/>
      <c r="AQ170" s="280"/>
      <c r="AR170" s="280"/>
      <c r="AS170" s="280"/>
      <c r="AT170" s="280"/>
      <c r="AU170" s="280"/>
      <c r="AV170" s="280"/>
      <c r="AW170" s="280"/>
      <c r="AX170" s="280"/>
      <c r="AY170" s="280"/>
      <c r="AZ170" s="280"/>
      <c r="BA170" s="280"/>
      <c r="BB170" s="280"/>
      <c r="BC170" s="280"/>
      <c r="BD170" s="280"/>
      <c r="BE170" s="280"/>
      <c r="BF170" s="280"/>
      <c r="BG170" s="280"/>
      <c r="BH170" s="280"/>
      <c r="BI170" s="280"/>
      <c r="BJ170" s="280"/>
      <c r="BK170" s="280"/>
      <c r="BL170" s="280"/>
      <c r="BM170" s="280"/>
      <c r="BN170" s="280"/>
    </row>
    <row r="171" spans="1:66" ht="14.25" x14ac:dyDescent="0.25">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row>
    <row r="172" spans="1:66" ht="14.25" x14ac:dyDescent="0.25">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80"/>
      <c r="AD172" s="280"/>
      <c r="AE172" s="280"/>
      <c r="AF172" s="280"/>
      <c r="AG172" s="280"/>
      <c r="AH172" s="280"/>
      <c r="AI172" s="280"/>
      <c r="AJ172" s="280"/>
      <c r="AK172" s="280"/>
      <c r="AL172" s="280"/>
      <c r="AM172" s="280"/>
      <c r="AN172" s="280"/>
      <c r="AO172" s="280"/>
      <c r="AP172" s="280"/>
      <c r="AQ172" s="280"/>
      <c r="AR172" s="280"/>
      <c r="AS172" s="280"/>
      <c r="AT172" s="280"/>
      <c r="AU172" s="280"/>
      <c r="AV172" s="280"/>
      <c r="AW172" s="280"/>
      <c r="AX172" s="280"/>
      <c r="AY172" s="280"/>
      <c r="AZ172" s="280"/>
      <c r="BA172" s="280"/>
      <c r="BB172" s="280"/>
      <c r="BC172" s="280"/>
      <c r="BD172" s="280"/>
      <c r="BE172" s="280"/>
      <c r="BF172" s="280"/>
      <c r="BG172" s="280"/>
      <c r="BH172" s="280"/>
      <c r="BI172" s="280"/>
      <c r="BJ172" s="280"/>
      <c r="BK172" s="280"/>
      <c r="BL172" s="280"/>
      <c r="BM172" s="280"/>
      <c r="BN172" s="280"/>
    </row>
    <row r="173" spans="1:66" ht="14.25" x14ac:dyDescent="0.25">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80"/>
      <c r="AI173" s="280"/>
      <c r="AJ173" s="280"/>
      <c r="AK173" s="280"/>
      <c r="AL173" s="280"/>
      <c r="AM173" s="280"/>
      <c r="AN173" s="280"/>
      <c r="AO173" s="280"/>
      <c r="AP173" s="280"/>
      <c r="AQ173" s="280"/>
      <c r="AR173" s="280"/>
      <c r="AS173" s="280"/>
      <c r="AT173" s="280"/>
      <c r="AU173" s="280"/>
      <c r="AV173" s="280"/>
      <c r="AW173" s="280"/>
      <c r="AX173" s="280"/>
      <c r="AY173" s="280"/>
      <c r="AZ173" s="280"/>
      <c r="BA173" s="280"/>
      <c r="BB173" s="280"/>
      <c r="BC173" s="280"/>
      <c r="BD173" s="280"/>
      <c r="BE173" s="280"/>
      <c r="BF173" s="280"/>
      <c r="BG173" s="280"/>
      <c r="BH173" s="280"/>
      <c r="BI173" s="280"/>
      <c r="BJ173" s="280"/>
      <c r="BK173" s="280"/>
      <c r="BL173" s="280"/>
      <c r="BM173" s="280"/>
      <c r="BN173" s="280"/>
    </row>
    <row r="174" spans="1:66" ht="14.25" x14ac:dyDescent="0.25">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80"/>
      <c r="AI174" s="280"/>
      <c r="AJ174" s="280"/>
      <c r="AK174" s="280"/>
      <c r="AL174" s="280"/>
      <c r="AM174" s="280"/>
      <c r="AN174" s="280"/>
      <c r="AO174" s="280"/>
      <c r="AP174" s="280"/>
      <c r="AQ174" s="280"/>
      <c r="AR174" s="280"/>
      <c r="AS174" s="280"/>
      <c r="AT174" s="280"/>
      <c r="AU174" s="280"/>
      <c r="AV174" s="280"/>
      <c r="AW174" s="280"/>
      <c r="AX174" s="280"/>
      <c r="AY174" s="280"/>
      <c r="AZ174" s="280"/>
      <c r="BA174" s="280"/>
      <c r="BB174" s="280"/>
      <c r="BC174" s="280"/>
      <c r="BD174" s="280"/>
      <c r="BE174" s="280"/>
      <c r="BF174" s="280"/>
      <c r="BG174" s="280"/>
      <c r="BH174" s="280"/>
      <c r="BI174" s="280"/>
      <c r="BJ174" s="280"/>
      <c r="BK174" s="280"/>
      <c r="BL174" s="280"/>
      <c r="BM174" s="280"/>
      <c r="BN174" s="280"/>
    </row>
    <row r="175" spans="1:66" ht="14.25" x14ac:dyDescent="0.25">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0"/>
      <c r="AD175" s="280"/>
      <c r="AE175" s="280"/>
      <c r="AF175" s="280"/>
      <c r="AG175" s="280"/>
      <c r="AH175" s="280"/>
      <c r="AI175" s="280"/>
      <c r="AJ175" s="280"/>
      <c r="AK175" s="280"/>
      <c r="AL175" s="280"/>
      <c r="AM175" s="280"/>
      <c r="AN175" s="280"/>
      <c r="AO175" s="280"/>
      <c r="AP175" s="280"/>
      <c r="AQ175" s="280"/>
      <c r="AR175" s="280"/>
      <c r="AS175" s="280"/>
      <c r="AT175" s="280"/>
      <c r="AU175" s="280"/>
      <c r="AV175" s="280"/>
      <c r="AW175" s="280"/>
      <c r="AX175" s="280"/>
      <c r="AY175" s="280"/>
      <c r="AZ175" s="280"/>
      <c r="BA175" s="280"/>
      <c r="BB175" s="280"/>
      <c r="BC175" s="280"/>
      <c r="BD175" s="280"/>
      <c r="BE175" s="280"/>
      <c r="BF175" s="280"/>
      <c r="BG175" s="280"/>
      <c r="BH175" s="280"/>
      <c r="BI175" s="280"/>
      <c r="BJ175" s="280"/>
      <c r="BK175" s="280"/>
      <c r="BL175" s="280"/>
      <c r="BM175" s="280"/>
      <c r="BN175" s="280"/>
    </row>
    <row r="176" spans="1:66" ht="14.25" x14ac:dyDescent="0.25">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80"/>
      <c r="AI176" s="280"/>
      <c r="AJ176" s="280"/>
      <c r="AK176" s="280"/>
      <c r="AL176" s="280"/>
      <c r="AM176" s="280"/>
      <c r="AN176" s="280"/>
      <c r="AO176" s="280"/>
      <c r="AP176" s="280"/>
      <c r="AQ176" s="280"/>
      <c r="AR176" s="280"/>
      <c r="AS176" s="280"/>
      <c r="AT176" s="280"/>
      <c r="AU176" s="280"/>
      <c r="AV176" s="280"/>
      <c r="AW176" s="280"/>
      <c r="AX176" s="280"/>
      <c r="AY176" s="280"/>
      <c r="AZ176" s="280"/>
      <c r="BA176" s="280"/>
      <c r="BB176" s="280"/>
      <c r="BC176" s="280"/>
      <c r="BD176" s="280"/>
      <c r="BE176" s="280"/>
      <c r="BF176" s="280"/>
      <c r="BG176" s="280"/>
      <c r="BH176" s="280"/>
      <c r="BI176" s="280"/>
      <c r="BJ176" s="280"/>
      <c r="BK176" s="280"/>
      <c r="BL176" s="280"/>
      <c r="BM176" s="280"/>
      <c r="BN176" s="280"/>
    </row>
    <row r="177" spans="4:66" ht="14.25" x14ac:dyDescent="0.25">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0"/>
      <c r="AD177" s="280"/>
      <c r="AE177" s="280"/>
      <c r="AF177" s="280"/>
      <c r="AG177" s="280"/>
      <c r="AH177" s="280"/>
      <c r="AI177" s="280"/>
      <c r="AJ177" s="280"/>
      <c r="AK177" s="280"/>
      <c r="AL177" s="280"/>
      <c r="AM177" s="280"/>
      <c r="AN177" s="280"/>
      <c r="AO177" s="280"/>
      <c r="AP177" s="280"/>
      <c r="AQ177" s="280"/>
      <c r="AR177" s="280"/>
      <c r="AS177" s="280"/>
      <c r="AT177" s="280"/>
      <c r="AU177" s="280"/>
      <c r="AV177" s="280"/>
      <c r="AW177" s="280"/>
      <c r="AX177" s="280"/>
      <c r="AY177" s="280"/>
      <c r="AZ177" s="280"/>
      <c r="BA177" s="280"/>
      <c r="BB177" s="280"/>
      <c r="BC177" s="280"/>
      <c r="BD177" s="280"/>
      <c r="BE177" s="280"/>
      <c r="BF177" s="280"/>
      <c r="BG177" s="280"/>
      <c r="BH177" s="280"/>
      <c r="BI177" s="280"/>
      <c r="BJ177" s="280"/>
      <c r="BK177" s="280"/>
      <c r="BL177" s="280"/>
      <c r="BM177" s="280"/>
      <c r="BN177" s="280"/>
    </row>
    <row r="178" spans="4:66" ht="14.25" x14ac:dyDescent="0.25">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0"/>
      <c r="AD178" s="280"/>
      <c r="AE178" s="280"/>
      <c r="AF178" s="280"/>
      <c r="AG178" s="280"/>
      <c r="AH178" s="280"/>
      <c r="AI178" s="280"/>
      <c r="AJ178" s="280"/>
      <c r="AK178" s="280"/>
      <c r="AL178" s="280"/>
      <c r="AM178" s="280"/>
      <c r="AN178" s="280"/>
      <c r="AO178" s="280"/>
      <c r="AP178" s="280"/>
      <c r="AQ178" s="280"/>
      <c r="AR178" s="280"/>
      <c r="AS178" s="280"/>
      <c r="AT178" s="280"/>
      <c r="AU178" s="280"/>
      <c r="AV178" s="280"/>
      <c r="AW178" s="280"/>
      <c r="AX178" s="280"/>
      <c r="AY178" s="280"/>
      <c r="AZ178" s="280"/>
      <c r="BA178" s="280"/>
      <c r="BB178" s="280"/>
      <c r="BC178" s="280"/>
      <c r="BD178" s="280"/>
      <c r="BE178" s="280"/>
      <c r="BF178" s="280"/>
      <c r="BG178" s="280"/>
      <c r="BH178" s="280"/>
      <c r="BI178" s="280"/>
      <c r="BJ178" s="280"/>
      <c r="BK178" s="280"/>
      <c r="BL178" s="280"/>
      <c r="BM178" s="280"/>
      <c r="BN178" s="280"/>
    </row>
    <row r="179" spans="4:66" ht="14.25" x14ac:dyDescent="0.25">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0"/>
      <c r="AD179" s="280"/>
      <c r="AE179" s="280"/>
      <c r="AF179" s="280"/>
      <c r="AG179" s="280"/>
      <c r="AH179" s="280"/>
      <c r="AI179" s="280"/>
      <c r="AJ179" s="280"/>
      <c r="AK179" s="280"/>
      <c r="AL179" s="280"/>
      <c r="AM179" s="280"/>
      <c r="AN179" s="280"/>
      <c r="AO179" s="280"/>
      <c r="AP179" s="280"/>
      <c r="AQ179" s="280"/>
      <c r="AR179" s="280"/>
      <c r="AS179" s="280"/>
      <c r="AT179" s="280"/>
      <c r="AU179" s="280"/>
      <c r="AV179" s="280"/>
      <c r="AW179" s="280"/>
      <c r="AX179" s="280"/>
      <c r="AY179" s="280"/>
      <c r="AZ179" s="280"/>
      <c r="BA179" s="280"/>
      <c r="BB179" s="280"/>
      <c r="BC179" s="280"/>
      <c r="BD179" s="280"/>
      <c r="BE179" s="280"/>
      <c r="BF179" s="280"/>
      <c r="BG179" s="280"/>
      <c r="BH179" s="280"/>
      <c r="BI179" s="280"/>
      <c r="BJ179" s="280"/>
      <c r="BK179" s="280"/>
      <c r="BL179" s="280"/>
      <c r="BM179" s="280"/>
      <c r="BN179" s="280"/>
    </row>
    <row r="180" spans="4:66" ht="14.25" x14ac:dyDescent="0.25">
      <c r="D180" s="280"/>
      <c r="E180" s="280"/>
      <c r="F180" s="280"/>
      <c r="G180" s="280"/>
      <c r="H180" s="280"/>
      <c r="I180" s="280"/>
      <c r="J180" s="280"/>
      <c r="K180" s="280"/>
      <c r="L180" s="280"/>
      <c r="M180" s="280"/>
      <c r="N180" s="280"/>
      <c r="O180" s="280"/>
      <c r="P180" s="280"/>
      <c r="Q180" s="280"/>
      <c r="R180" s="280"/>
      <c r="S180" s="280"/>
      <c r="T180" s="280"/>
      <c r="U180" s="280"/>
      <c r="V180" s="280"/>
      <c r="W180" s="280"/>
      <c r="X180" s="280"/>
      <c r="Y180" s="280"/>
      <c r="Z180" s="280"/>
      <c r="AA180" s="280"/>
      <c r="AB180" s="280"/>
      <c r="AC180" s="280"/>
      <c r="AD180" s="280"/>
      <c r="AE180" s="280"/>
      <c r="AF180" s="280"/>
      <c r="AG180" s="280"/>
      <c r="AH180" s="280"/>
      <c r="AI180" s="280"/>
      <c r="AJ180" s="280"/>
      <c r="AK180" s="280"/>
      <c r="AL180" s="280"/>
      <c r="AM180" s="280"/>
      <c r="AN180" s="280"/>
      <c r="AO180" s="280"/>
      <c r="AP180" s="280"/>
      <c r="AQ180" s="280"/>
      <c r="AR180" s="280"/>
      <c r="AS180" s="280"/>
      <c r="AT180" s="280"/>
      <c r="AU180" s="280"/>
      <c r="AV180" s="280"/>
      <c r="AW180" s="280"/>
      <c r="AX180" s="280"/>
      <c r="AY180" s="280"/>
      <c r="AZ180" s="280"/>
      <c r="BA180" s="280"/>
      <c r="BB180" s="280"/>
      <c r="BC180" s="280"/>
      <c r="BD180" s="280"/>
      <c r="BE180" s="280"/>
      <c r="BF180" s="280"/>
      <c r="BG180" s="280"/>
      <c r="BH180" s="280"/>
      <c r="BI180" s="280"/>
      <c r="BJ180" s="280"/>
      <c r="BK180" s="280"/>
      <c r="BL180" s="280"/>
      <c r="BM180" s="280"/>
      <c r="BN180" s="280"/>
    </row>
    <row r="181" spans="4:66" ht="14.25" x14ac:dyDescent="0.25">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c r="AA181" s="280"/>
      <c r="AB181" s="280"/>
      <c r="AC181" s="280"/>
      <c r="AD181" s="280"/>
      <c r="AE181" s="280"/>
      <c r="AF181" s="280"/>
      <c r="AG181" s="280"/>
      <c r="AH181" s="280"/>
      <c r="AI181" s="280"/>
      <c r="AJ181" s="280"/>
      <c r="AK181" s="280"/>
      <c r="AL181" s="280"/>
      <c r="AM181" s="280"/>
      <c r="AN181" s="280"/>
      <c r="AO181" s="280"/>
      <c r="AP181" s="280"/>
      <c r="AQ181" s="280"/>
      <c r="AR181" s="280"/>
      <c r="AS181" s="280"/>
      <c r="AT181" s="280"/>
      <c r="AU181" s="280"/>
      <c r="AV181" s="280"/>
      <c r="AW181" s="280"/>
      <c r="AX181" s="280"/>
      <c r="AY181" s="280"/>
      <c r="AZ181" s="280"/>
      <c r="BA181" s="280"/>
      <c r="BB181" s="280"/>
      <c r="BC181" s="280"/>
      <c r="BD181" s="280"/>
      <c r="BE181" s="280"/>
      <c r="BF181" s="280"/>
      <c r="BG181" s="280"/>
      <c r="BH181" s="280"/>
      <c r="BI181" s="280"/>
      <c r="BJ181" s="280"/>
      <c r="BK181" s="280"/>
      <c r="BL181" s="280"/>
      <c r="BM181" s="280"/>
      <c r="BN181" s="280"/>
    </row>
    <row r="182" spans="4:66" ht="14.25" x14ac:dyDescent="0.25">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c r="AA182" s="280"/>
      <c r="AB182" s="280"/>
      <c r="AC182" s="280"/>
      <c r="AD182" s="280"/>
      <c r="AE182" s="280"/>
      <c r="AF182" s="280"/>
      <c r="AG182" s="280"/>
      <c r="AH182" s="280"/>
      <c r="AI182" s="280"/>
      <c r="AJ182" s="280"/>
      <c r="AK182" s="280"/>
      <c r="AL182" s="280"/>
      <c r="AM182" s="280"/>
      <c r="AN182" s="280"/>
      <c r="AO182" s="280"/>
      <c r="AP182" s="280"/>
      <c r="AQ182" s="280"/>
      <c r="AR182" s="280"/>
      <c r="AS182" s="280"/>
      <c r="AT182" s="280"/>
      <c r="AU182" s="280"/>
      <c r="AV182" s="280"/>
      <c r="AW182" s="280"/>
      <c r="AX182" s="280"/>
      <c r="AY182" s="280"/>
      <c r="AZ182" s="280"/>
      <c r="BA182" s="280"/>
      <c r="BB182" s="280"/>
      <c r="BC182" s="280"/>
      <c r="BD182" s="280"/>
      <c r="BE182" s="280"/>
      <c r="BF182" s="280"/>
      <c r="BG182" s="280"/>
      <c r="BH182" s="280"/>
      <c r="BI182" s="280"/>
      <c r="BJ182" s="280"/>
      <c r="BK182" s="280"/>
      <c r="BL182" s="280"/>
      <c r="BM182" s="280"/>
      <c r="BN182" s="280"/>
    </row>
    <row r="183" spans="4:66" ht="14.25" x14ac:dyDescent="0.25">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c r="AA183" s="280"/>
      <c r="AB183" s="280"/>
      <c r="AC183" s="280"/>
      <c r="AD183" s="280"/>
      <c r="AE183" s="280"/>
      <c r="AF183" s="280"/>
      <c r="AG183" s="280"/>
      <c r="AH183" s="280"/>
      <c r="AI183" s="280"/>
      <c r="AJ183" s="280"/>
      <c r="AK183" s="280"/>
      <c r="AL183" s="280"/>
      <c r="AM183" s="280"/>
      <c r="AN183" s="280"/>
      <c r="AO183" s="280"/>
      <c r="AP183" s="280"/>
      <c r="AQ183" s="280"/>
      <c r="AR183" s="280"/>
      <c r="AS183" s="280"/>
      <c r="AT183" s="280"/>
      <c r="AU183" s="280"/>
      <c r="AV183" s="280"/>
      <c r="AW183" s="280"/>
      <c r="AX183" s="280"/>
      <c r="AY183" s="280"/>
      <c r="AZ183" s="280"/>
      <c r="BA183" s="280"/>
      <c r="BB183" s="280"/>
      <c r="BC183" s="280"/>
      <c r="BD183" s="280"/>
      <c r="BE183" s="280"/>
      <c r="BF183" s="280"/>
      <c r="BG183" s="280"/>
      <c r="BH183" s="280"/>
      <c r="BI183" s="280"/>
      <c r="BJ183" s="280"/>
      <c r="BK183" s="280"/>
      <c r="BL183" s="280"/>
      <c r="BM183" s="280"/>
      <c r="BN183" s="280"/>
    </row>
    <row r="184" spans="4:66" ht="14.25" x14ac:dyDescent="0.25">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0"/>
      <c r="AD184" s="280"/>
      <c r="AE184" s="280"/>
      <c r="AF184" s="280"/>
      <c r="AG184" s="280"/>
      <c r="AH184" s="280"/>
      <c r="AI184" s="280"/>
      <c r="AJ184" s="280"/>
      <c r="AK184" s="280"/>
      <c r="AL184" s="280"/>
      <c r="AM184" s="280"/>
      <c r="AN184" s="280"/>
      <c r="AO184" s="280"/>
      <c r="AP184" s="280"/>
      <c r="AQ184" s="280"/>
      <c r="AR184" s="280"/>
      <c r="AS184" s="280"/>
      <c r="AT184" s="280"/>
      <c r="AU184" s="280"/>
      <c r="AV184" s="280"/>
      <c r="AW184" s="280"/>
      <c r="AX184" s="280"/>
      <c r="AY184" s="280"/>
      <c r="AZ184" s="280"/>
      <c r="BA184" s="280"/>
      <c r="BB184" s="280"/>
      <c r="BC184" s="280"/>
      <c r="BD184" s="280"/>
      <c r="BE184" s="280"/>
      <c r="BF184" s="280"/>
      <c r="BG184" s="280"/>
      <c r="BH184" s="280"/>
      <c r="BI184" s="280"/>
      <c r="BJ184" s="280"/>
      <c r="BK184" s="280"/>
      <c r="BL184" s="280"/>
      <c r="BM184" s="280"/>
      <c r="BN184" s="280"/>
    </row>
    <row r="185" spans="4:66" ht="14.25" x14ac:dyDescent="0.25">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c r="AB185" s="280"/>
      <c r="AC185" s="280"/>
      <c r="AD185" s="280"/>
      <c r="AE185" s="280"/>
      <c r="AF185" s="280"/>
      <c r="AG185" s="280"/>
      <c r="AH185" s="280"/>
      <c r="AI185" s="280"/>
      <c r="AJ185" s="280"/>
      <c r="AK185" s="280"/>
      <c r="AL185" s="280"/>
      <c r="AM185" s="280"/>
      <c r="AN185" s="280"/>
      <c r="AO185" s="280"/>
      <c r="AP185" s="280"/>
      <c r="AQ185" s="280"/>
      <c r="AR185" s="280"/>
      <c r="AS185" s="280"/>
      <c r="AT185" s="280"/>
      <c r="AU185" s="280"/>
      <c r="AV185" s="280"/>
      <c r="AW185" s="280"/>
      <c r="AX185" s="280"/>
      <c r="AY185" s="280"/>
      <c r="AZ185" s="280"/>
      <c r="BA185" s="280"/>
      <c r="BB185" s="280"/>
      <c r="BC185" s="280"/>
      <c r="BD185" s="280"/>
      <c r="BE185" s="280"/>
      <c r="BF185" s="280"/>
      <c r="BG185" s="280"/>
      <c r="BH185" s="280"/>
      <c r="BI185" s="280"/>
      <c r="BJ185" s="280"/>
      <c r="BK185" s="280"/>
      <c r="BL185" s="280"/>
      <c r="BM185" s="280"/>
      <c r="BN185" s="280"/>
    </row>
    <row r="186" spans="4:66" ht="14.25" x14ac:dyDescent="0.25">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c r="AB186" s="280"/>
      <c r="AC186" s="280"/>
      <c r="AD186" s="280"/>
      <c r="AE186" s="280"/>
      <c r="AF186" s="280"/>
      <c r="AG186" s="280"/>
      <c r="AH186" s="280"/>
      <c r="AI186" s="280"/>
      <c r="AJ186" s="280"/>
      <c r="AK186" s="280"/>
      <c r="AL186" s="280"/>
      <c r="AM186" s="280"/>
      <c r="AN186" s="280"/>
      <c r="AO186" s="280"/>
      <c r="AP186" s="280"/>
      <c r="AQ186" s="280"/>
      <c r="AR186" s="280"/>
      <c r="AS186" s="280"/>
      <c r="AT186" s="280"/>
      <c r="AU186" s="280"/>
      <c r="AV186" s="280"/>
      <c r="AW186" s="280"/>
      <c r="AX186" s="280"/>
      <c r="AY186" s="280"/>
      <c r="AZ186" s="280"/>
      <c r="BA186" s="280"/>
      <c r="BB186" s="280"/>
      <c r="BC186" s="280"/>
      <c r="BD186" s="280"/>
      <c r="BE186" s="280"/>
      <c r="BF186" s="280"/>
      <c r="BG186" s="280"/>
      <c r="BH186" s="280"/>
      <c r="BI186" s="280"/>
      <c r="BJ186" s="280"/>
      <c r="BK186" s="280"/>
      <c r="BL186" s="280"/>
      <c r="BM186" s="280"/>
      <c r="BN186" s="280"/>
    </row>
    <row r="187" spans="4:66" ht="14.25" x14ac:dyDescent="0.25">
      <c r="D187" s="280"/>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c r="AA187" s="280"/>
      <c r="AB187" s="280"/>
      <c r="AC187" s="280"/>
      <c r="AD187" s="280"/>
      <c r="AE187" s="280"/>
      <c r="AF187" s="280"/>
      <c r="AG187" s="280"/>
      <c r="AH187" s="280"/>
      <c r="AI187" s="280"/>
      <c r="AJ187" s="280"/>
      <c r="AK187" s="280"/>
      <c r="AL187" s="280"/>
      <c r="AM187" s="280"/>
      <c r="AN187" s="280"/>
      <c r="AO187" s="280"/>
      <c r="AP187" s="280"/>
      <c r="AQ187" s="280"/>
      <c r="AR187" s="280"/>
      <c r="AS187" s="280"/>
      <c r="AT187" s="280"/>
      <c r="AU187" s="280"/>
      <c r="AV187" s="280"/>
      <c r="AW187" s="280"/>
      <c r="AX187" s="280"/>
      <c r="AY187" s="280"/>
      <c r="AZ187" s="280"/>
      <c r="BA187" s="280"/>
      <c r="BB187" s="280"/>
      <c r="BC187" s="280"/>
      <c r="BD187" s="280"/>
      <c r="BE187" s="280"/>
      <c r="BF187" s="280"/>
      <c r="BG187" s="280"/>
      <c r="BH187" s="280"/>
      <c r="BI187" s="280"/>
      <c r="BJ187" s="280"/>
      <c r="BK187" s="280"/>
      <c r="BL187" s="280"/>
      <c r="BM187" s="280"/>
      <c r="BN187" s="280"/>
    </row>
    <row r="188" spans="4:66" ht="14.25" x14ac:dyDescent="0.25">
      <c r="D188" s="280"/>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c r="AA188" s="280"/>
      <c r="AB188" s="280"/>
      <c r="AC188" s="280"/>
      <c r="AD188" s="280"/>
      <c r="AE188" s="280"/>
      <c r="AF188" s="280"/>
      <c r="AG188" s="280"/>
      <c r="AH188" s="280"/>
      <c r="AI188" s="280"/>
      <c r="AJ188" s="280"/>
      <c r="AK188" s="280"/>
      <c r="AL188" s="280"/>
      <c r="AM188" s="280"/>
      <c r="AN188" s="280"/>
      <c r="AO188" s="280"/>
      <c r="AP188" s="280"/>
      <c r="AQ188" s="280"/>
      <c r="AR188" s="280"/>
      <c r="AS188" s="280"/>
      <c r="AT188" s="280"/>
      <c r="AU188" s="280"/>
      <c r="AV188" s="280"/>
      <c r="AW188" s="280"/>
      <c r="AX188" s="280"/>
      <c r="AY188" s="280"/>
      <c r="AZ188" s="280"/>
      <c r="BA188" s="280"/>
      <c r="BB188" s="280"/>
      <c r="BC188" s="280"/>
      <c r="BD188" s="280"/>
      <c r="BE188" s="280"/>
      <c r="BF188" s="280"/>
      <c r="BG188" s="280"/>
      <c r="BH188" s="280"/>
      <c r="BI188" s="280"/>
      <c r="BJ188" s="280"/>
      <c r="BK188" s="280"/>
      <c r="BL188" s="280"/>
      <c r="BM188" s="280"/>
      <c r="BN188" s="280"/>
    </row>
    <row r="189" spans="4:66" ht="14.25" x14ac:dyDescent="0.25">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c r="AB189" s="280"/>
      <c r="AC189" s="280"/>
      <c r="AD189" s="280"/>
      <c r="AE189" s="280"/>
      <c r="AF189" s="280"/>
      <c r="AG189" s="280"/>
      <c r="AH189" s="280"/>
      <c r="AI189" s="280"/>
      <c r="AJ189" s="280"/>
      <c r="AK189" s="280"/>
      <c r="AL189" s="280"/>
      <c r="AM189" s="280"/>
      <c r="AN189" s="280"/>
      <c r="AO189" s="280"/>
      <c r="AP189" s="280"/>
      <c r="AQ189" s="280"/>
      <c r="AR189" s="280"/>
      <c r="AS189" s="280"/>
      <c r="AT189" s="280"/>
      <c r="AU189" s="280"/>
      <c r="AV189" s="280"/>
      <c r="AW189" s="280"/>
      <c r="AX189" s="280"/>
      <c r="AY189" s="280"/>
      <c r="AZ189" s="280"/>
      <c r="BA189" s="280"/>
      <c r="BB189" s="280"/>
      <c r="BC189" s="280"/>
      <c r="BD189" s="280"/>
      <c r="BE189" s="280"/>
      <c r="BF189" s="280"/>
      <c r="BG189" s="280"/>
      <c r="BH189" s="280"/>
      <c r="BI189" s="280"/>
      <c r="BJ189" s="280"/>
      <c r="BK189" s="280"/>
      <c r="BL189" s="280"/>
      <c r="BM189" s="280"/>
      <c r="BN189" s="280"/>
    </row>
    <row r="190" spans="4:66" ht="14.25" x14ac:dyDescent="0.25">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0"/>
      <c r="AD190" s="280"/>
      <c r="AE190" s="280"/>
      <c r="AF190" s="280"/>
      <c r="AG190" s="280"/>
      <c r="AH190" s="280"/>
      <c r="AI190" s="280"/>
      <c r="AJ190" s="280"/>
      <c r="AK190" s="280"/>
      <c r="AL190" s="280"/>
      <c r="AM190" s="280"/>
      <c r="AN190" s="280"/>
      <c r="AO190" s="280"/>
      <c r="AP190" s="280"/>
      <c r="AQ190" s="280"/>
      <c r="AR190" s="280"/>
      <c r="AS190" s="280"/>
      <c r="AT190" s="280"/>
      <c r="AU190" s="280"/>
      <c r="AV190" s="280"/>
      <c r="AW190" s="280"/>
      <c r="AX190" s="280"/>
      <c r="AY190" s="280"/>
      <c r="AZ190" s="280"/>
      <c r="BA190" s="280"/>
      <c r="BB190" s="280"/>
      <c r="BC190" s="280"/>
      <c r="BD190" s="280"/>
      <c r="BE190" s="280"/>
      <c r="BF190" s="280"/>
      <c r="BG190" s="280"/>
      <c r="BH190" s="280"/>
      <c r="BI190" s="280"/>
      <c r="BJ190" s="280"/>
      <c r="BK190" s="280"/>
      <c r="BL190" s="280"/>
      <c r="BM190" s="280"/>
      <c r="BN190" s="280"/>
    </row>
    <row r="191" spans="4:66" ht="14.25" x14ac:dyDescent="0.25">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c r="BB191" s="280"/>
      <c r="BC191" s="280"/>
      <c r="BD191" s="280"/>
      <c r="BE191" s="280"/>
      <c r="BF191" s="280"/>
      <c r="BG191" s="280"/>
      <c r="BH191" s="280"/>
      <c r="BI191" s="280"/>
      <c r="BJ191" s="280"/>
      <c r="BK191" s="280"/>
      <c r="BL191" s="280"/>
      <c r="BM191" s="280"/>
      <c r="BN191" s="280"/>
    </row>
    <row r="192" spans="4:66" ht="14.25" x14ac:dyDescent="0.25">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0"/>
      <c r="AD192" s="280"/>
      <c r="AE192" s="280"/>
      <c r="AF192" s="280"/>
      <c r="AG192" s="280"/>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c r="BB192" s="280"/>
      <c r="BC192" s="280"/>
      <c r="BD192" s="280"/>
      <c r="BE192" s="280"/>
      <c r="BF192" s="280"/>
      <c r="BG192" s="280"/>
      <c r="BH192" s="280"/>
      <c r="BI192" s="280"/>
      <c r="BJ192" s="280"/>
      <c r="BK192" s="280"/>
      <c r="BL192" s="280"/>
      <c r="BM192" s="280"/>
      <c r="BN192" s="280"/>
    </row>
    <row r="193" spans="4:66" ht="14.25" x14ac:dyDescent="0.25">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0"/>
      <c r="AD193" s="280"/>
      <c r="AE193" s="280"/>
      <c r="AF193" s="280"/>
      <c r="AG193" s="280"/>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c r="BB193" s="280"/>
      <c r="BC193" s="280"/>
      <c r="BD193" s="280"/>
      <c r="BE193" s="280"/>
      <c r="BF193" s="280"/>
      <c r="BG193" s="280"/>
      <c r="BH193" s="280"/>
      <c r="BI193" s="280"/>
      <c r="BJ193" s="280"/>
      <c r="BK193" s="280"/>
      <c r="BL193" s="280"/>
      <c r="BM193" s="280"/>
      <c r="BN193" s="280"/>
    </row>
    <row r="194" spans="4:66" ht="14.25" x14ac:dyDescent="0.25">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c r="AB194" s="280"/>
      <c r="AC194" s="280"/>
      <c r="AD194" s="280"/>
      <c r="AE194" s="280"/>
      <c r="AF194" s="280"/>
      <c r="AG194" s="280"/>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c r="BB194" s="280"/>
      <c r="BC194" s="280"/>
      <c r="BD194" s="280"/>
      <c r="BE194" s="280"/>
      <c r="BF194" s="280"/>
      <c r="BG194" s="280"/>
      <c r="BH194" s="280"/>
      <c r="BI194" s="280"/>
      <c r="BJ194" s="280"/>
      <c r="BK194" s="280"/>
      <c r="BL194" s="280"/>
      <c r="BM194" s="280"/>
      <c r="BN194" s="280"/>
    </row>
    <row r="195" spans="4:66" ht="14.25" x14ac:dyDescent="0.25">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E195" s="280"/>
      <c r="AF195" s="280"/>
      <c r="AG195" s="280"/>
      <c r="AH195" s="280"/>
      <c r="AI195" s="280"/>
      <c r="AJ195" s="280"/>
      <c r="AK195" s="280"/>
      <c r="AL195" s="280"/>
      <c r="AM195" s="280"/>
      <c r="AN195" s="280"/>
      <c r="AO195" s="280"/>
      <c r="AP195" s="280"/>
      <c r="AQ195" s="280"/>
      <c r="AR195" s="280"/>
      <c r="AS195" s="280"/>
      <c r="AT195" s="280"/>
      <c r="AU195" s="280"/>
      <c r="AV195" s="280"/>
      <c r="AW195" s="280"/>
      <c r="AX195" s="280"/>
      <c r="AY195" s="280"/>
      <c r="AZ195" s="280"/>
      <c r="BA195" s="280"/>
      <c r="BB195" s="280"/>
      <c r="BC195" s="280"/>
      <c r="BD195" s="280"/>
      <c r="BE195" s="280"/>
      <c r="BF195" s="280"/>
      <c r="BG195" s="280"/>
      <c r="BH195" s="280"/>
      <c r="BI195" s="280"/>
      <c r="BJ195" s="280"/>
      <c r="BK195" s="280"/>
      <c r="BL195" s="280"/>
      <c r="BM195" s="280"/>
      <c r="BN195" s="280"/>
    </row>
    <row r="196" spans="4:66" ht="14.25" x14ac:dyDescent="0.25">
      <c r="D196" s="280"/>
      <c r="E196" s="280"/>
      <c r="F196" s="280"/>
      <c r="G196" s="280"/>
      <c r="H196" s="280"/>
      <c r="I196" s="280"/>
      <c r="J196" s="280"/>
      <c r="K196" s="280"/>
      <c r="L196" s="280"/>
      <c r="M196" s="280"/>
      <c r="N196" s="280"/>
      <c r="O196" s="280"/>
      <c r="P196" s="280"/>
      <c r="Q196" s="280"/>
      <c r="R196" s="280"/>
      <c r="S196" s="280"/>
      <c r="T196" s="280"/>
      <c r="U196" s="280"/>
      <c r="V196" s="280"/>
      <c r="W196" s="280"/>
      <c r="X196" s="280"/>
      <c r="Y196" s="280"/>
      <c r="Z196" s="280"/>
      <c r="AA196" s="280"/>
      <c r="AB196" s="280"/>
      <c r="AC196" s="280"/>
      <c r="AD196" s="280"/>
      <c r="AE196" s="280"/>
      <c r="AF196" s="280"/>
      <c r="AG196" s="280"/>
      <c r="AH196" s="280"/>
      <c r="AI196" s="280"/>
      <c r="AJ196" s="280"/>
      <c r="AK196" s="280"/>
      <c r="AL196" s="280"/>
      <c r="AM196" s="280"/>
      <c r="AN196" s="280"/>
      <c r="AO196" s="280"/>
      <c r="AP196" s="280"/>
      <c r="AQ196" s="280"/>
      <c r="AR196" s="280"/>
      <c r="AS196" s="280"/>
      <c r="AT196" s="280"/>
      <c r="AU196" s="280"/>
      <c r="AV196" s="280"/>
      <c r="AW196" s="280"/>
      <c r="AX196" s="280"/>
      <c r="AY196" s="280"/>
      <c r="AZ196" s="280"/>
      <c r="BA196" s="280"/>
      <c r="BB196" s="280"/>
      <c r="BC196" s="280"/>
      <c r="BD196" s="280"/>
      <c r="BE196" s="280"/>
      <c r="BF196" s="280"/>
      <c r="BG196" s="280"/>
      <c r="BH196" s="280"/>
      <c r="BI196" s="280"/>
      <c r="BJ196" s="280"/>
      <c r="BK196" s="280"/>
      <c r="BL196" s="280"/>
      <c r="BM196" s="280"/>
      <c r="BN196" s="280"/>
    </row>
    <row r="197" spans="4:66" ht="14.25" x14ac:dyDescent="0.25">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c r="AB197" s="280"/>
      <c r="AC197" s="280"/>
      <c r="AD197" s="280"/>
      <c r="AE197" s="280"/>
      <c r="AF197" s="280"/>
      <c r="AG197" s="280"/>
      <c r="AH197" s="280"/>
      <c r="AI197" s="280"/>
      <c r="AJ197" s="280"/>
      <c r="AK197" s="280"/>
      <c r="AL197" s="280"/>
      <c r="AM197" s="280"/>
      <c r="AN197" s="280"/>
      <c r="AO197" s="280"/>
      <c r="AP197" s="280"/>
      <c r="AQ197" s="280"/>
      <c r="AR197" s="280"/>
      <c r="AS197" s="280"/>
      <c r="AT197" s="280"/>
      <c r="AU197" s="280"/>
      <c r="AV197" s="280"/>
      <c r="AW197" s="280"/>
      <c r="AX197" s="280"/>
      <c r="AY197" s="280"/>
      <c r="AZ197" s="280"/>
      <c r="BA197" s="280"/>
      <c r="BB197" s="280"/>
      <c r="BC197" s="280"/>
      <c r="BD197" s="280"/>
      <c r="BE197" s="280"/>
      <c r="BF197" s="280"/>
      <c r="BG197" s="280"/>
      <c r="BH197" s="280"/>
      <c r="BI197" s="280"/>
      <c r="BJ197" s="280"/>
      <c r="BK197" s="280"/>
      <c r="BL197" s="280"/>
      <c r="BM197" s="280"/>
      <c r="BN197" s="280"/>
    </row>
    <row r="198" spans="4:66" ht="14.25" x14ac:dyDescent="0.25">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c r="AB198" s="280"/>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c r="BC198" s="280"/>
      <c r="BD198" s="280"/>
      <c r="BE198" s="280"/>
      <c r="BF198" s="280"/>
      <c r="BG198" s="280"/>
      <c r="BH198" s="280"/>
      <c r="BI198" s="280"/>
      <c r="BJ198" s="280"/>
      <c r="BK198" s="280"/>
      <c r="BL198" s="280"/>
      <c r="BM198" s="280"/>
      <c r="BN198" s="280"/>
    </row>
    <row r="199" spans="4:66" ht="14.25" x14ac:dyDescent="0.25">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c r="AB199" s="280"/>
      <c r="AC199" s="280"/>
      <c r="AD199" s="280"/>
      <c r="AE199" s="280"/>
      <c r="AF199" s="280"/>
      <c r="AG199" s="280"/>
      <c r="AH199" s="280"/>
      <c r="AI199" s="280"/>
      <c r="AJ199" s="280"/>
      <c r="AK199" s="280"/>
      <c r="AL199" s="280"/>
      <c r="AM199" s="280"/>
      <c r="AN199" s="280"/>
      <c r="AO199" s="280"/>
      <c r="AP199" s="280"/>
      <c r="AQ199" s="280"/>
      <c r="AR199" s="280"/>
      <c r="AS199" s="280"/>
      <c r="AT199" s="280"/>
      <c r="AU199" s="280"/>
      <c r="AV199" s="280"/>
      <c r="AW199" s="280"/>
      <c r="AX199" s="280"/>
      <c r="AY199" s="280"/>
      <c r="AZ199" s="280"/>
      <c r="BA199" s="280"/>
      <c r="BB199" s="280"/>
      <c r="BC199" s="280"/>
      <c r="BD199" s="280"/>
      <c r="BE199" s="280"/>
      <c r="BF199" s="280"/>
      <c r="BG199" s="280"/>
      <c r="BH199" s="280"/>
      <c r="BI199" s="280"/>
      <c r="BJ199" s="280"/>
      <c r="BK199" s="280"/>
      <c r="BL199" s="280"/>
      <c r="BM199" s="280"/>
      <c r="BN199" s="280"/>
    </row>
    <row r="200" spans="4:66" ht="14.25" x14ac:dyDescent="0.25">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0"/>
      <c r="AD200" s="280"/>
      <c r="AE200" s="280"/>
      <c r="AF200" s="280"/>
      <c r="AG200" s="280"/>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c r="BB200" s="280"/>
      <c r="BC200" s="280"/>
      <c r="BD200" s="280"/>
      <c r="BE200" s="280"/>
      <c r="BF200" s="280"/>
      <c r="BG200" s="280"/>
      <c r="BH200" s="280"/>
      <c r="BI200" s="280"/>
      <c r="BJ200" s="280"/>
      <c r="BK200" s="280"/>
      <c r="BL200" s="280"/>
      <c r="BM200" s="280"/>
      <c r="BN200" s="280"/>
    </row>
    <row r="201" spans="4:66" ht="14.25" x14ac:dyDescent="0.25">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row>
    <row r="202" spans="4:66" ht="14.25" x14ac:dyDescent="0.25">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0"/>
      <c r="AD202" s="280"/>
      <c r="AE202" s="280"/>
      <c r="AF202" s="280"/>
      <c r="AG202" s="280"/>
      <c r="AH202" s="280"/>
      <c r="AI202" s="280"/>
      <c r="AJ202" s="280"/>
      <c r="AK202" s="280"/>
      <c r="AL202" s="280"/>
      <c r="AM202" s="280"/>
      <c r="AN202" s="280"/>
      <c r="AO202" s="280"/>
      <c r="AP202" s="280"/>
      <c r="AQ202" s="280"/>
      <c r="AR202" s="280"/>
      <c r="AS202" s="280"/>
      <c r="AT202" s="280"/>
      <c r="AU202" s="280"/>
      <c r="AV202" s="280"/>
      <c r="AW202" s="280"/>
      <c r="AX202" s="280"/>
      <c r="AY202" s="280"/>
      <c r="AZ202" s="280"/>
      <c r="BA202" s="280"/>
      <c r="BB202" s="280"/>
      <c r="BC202" s="280"/>
      <c r="BD202" s="280"/>
      <c r="BE202" s="280"/>
      <c r="BF202" s="280"/>
      <c r="BG202" s="280"/>
      <c r="BH202" s="280"/>
      <c r="BI202" s="280"/>
      <c r="BJ202" s="280"/>
      <c r="BK202" s="280"/>
      <c r="BL202" s="280"/>
      <c r="BM202" s="280"/>
      <c r="BN202" s="280"/>
    </row>
    <row r="203" spans="4:66" ht="14.25" x14ac:dyDescent="0.25">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0"/>
      <c r="AD203" s="280"/>
      <c r="AE203" s="280"/>
      <c r="AF203" s="280"/>
      <c r="AG203" s="280"/>
      <c r="AH203" s="280"/>
      <c r="AI203" s="280"/>
      <c r="AJ203" s="280"/>
      <c r="AK203" s="280"/>
      <c r="AL203" s="280"/>
      <c r="AM203" s="280"/>
      <c r="AN203" s="280"/>
      <c r="AO203" s="280"/>
      <c r="AP203" s="280"/>
      <c r="AQ203" s="280"/>
      <c r="AR203" s="280"/>
      <c r="AS203" s="280"/>
      <c r="AT203" s="280"/>
      <c r="AU203" s="280"/>
      <c r="AV203" s="280"/>
      <c r="AW203" s="280"/>
      <c r="AX203" s="280"/>
      <c r="AY203" s="280"/>
      <c r="AZ203" s="280"/>
      <c r="BA203" s="280"/>
      <c r="BB203" s="280"/>
      <c r="BC203" s="280"/>
      <c r="BD203" s="280"/>
      <c r="BE203" s="280"/>
      <c r="BF203" s="280"/>
      <c r="BG203" s="280"/>
      <c r="BH203" s="280"/>
      <c r="BI203" s="280"/>
      <c r="BJ203" s="280"/>
      <c r="BK203" s="280"/>
      <c r="BL203" s="280"/>
      <c r="BM203" s="280"/>
      <c r="BN203" s="280"/>
    </row>
    <row r="204" spans="4:66" ht="14.25" x14ac:dyDescent="0.25">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0"/>
      <c r="AD204" s="280"/>
      <c r="AE204" s="280"/>
      <c r="AF204" s="280"/>
      <c r="AG204" s="280"/>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c r="BB204" s="280"/>
      <c r="BC204" s="280"/>
      <c r="BD204" s="280"/>
      <c r="BE204" s="280"/>
      <c r="BF204" s="280"/>
      <c r="BG204" s="280"/>
      <c r="BH204" s="280"/>
      <c r="BI204" s="280"/>
      <c r="BJ204" s="280"/>
      <c r="BK204" s="280"/>
      <c r="BL204" s="280"/>
      <c r="BM204" s="280"/>
      <c r="BN204" s="280"/>
    </row>
    <row r="205" spans="4:66" ht="14.25" x14ac:dyDescent="0.25">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0"/>
      <c r="AD205" s="280"/>
      <c r="AE205" s="280"/>
      <c r="AF205" s="280"/>
      <c r="AG205" s="280"/>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c r="BB205" s="280"/>
      <c r="BC205" s="280"/>
      <c r="BD205" s="280"/>
      <c r="BE205" s="280"/>
      <c r="BF205" s="280"/>
      <c r="BG205" s="280"/>
      <c r="BH205" s="280"/>
      <c r="BI205" s="280"/>
      <c r="BJ205" s="280"/>
      <c r="BK205" s="280"/>
      <c r="BL205" s="280"/>
      <c r="BM205" s="280"/>
      <c r="BN205" s="280"/>
    </row>
    <row r="206" spans="4:66" ht="14.25" x14ac:dyDescent="0.25">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0"/>
      <c r="AD206" s="280"/>
      <c r="AE206" s="280"/>
      <c r="AF206" s="280"/>
      <c r="AG206" s="280"/>
      <c r="AH206" s="280"/>
      <c r="AI206" s="280"/>
      <c r="AJ206" s="280"/>
      <c r="AK206" s="280"/>
      <c r="AL206" s="280"/>
      <c r="AM206" s="280"/>
      <c r="AN206" s="280"/>
      <c r="AO206" s="280"/>
      <c r="AP206" s="280"/>
      <c r="AQ206" s="280"/>
      <c r="AR206" s="280"/>
      <c r="AS206" s="280"/>
      <c r="AT206" s="280"/>
      <c r="AU206" s="280"/>
      <c r="AV206" s="280"/>
      <c r="AW206" s="280"/>
      <c r="AX206" s="280"/>
      <c r="AY206" s="280"/>
      <c r="AZ206" s="280"/>
      <c r="BA206" s="280"/>
      <c r="BB206" s="280"/>
      <c r="BC206" s="280"/>
      <c r="BD206" s="280"/>
      <c r="BE206" s="280"/>
      <c r="BF206" s="280"/>
      <c r="BG206" s="280"/>
      <c r="BH206" s="280"/>
      <c r="BI206" s="280"/>
      <c r="BJ206" s="280"/>
      <c r="BK206" s="280"/>
      <c r="BL206" s="280"/>
      <c r="BM206" s="280"/>
      <c r="BN206" s="280"/>
    </row>
    <row r="207" spans="4:66" ht="14.25" x14ac:dyDescent="0.25">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0"/>
      <c r="AD207" s="280"/>
      <c r="AE207" s="280"/>
      <c r="AF207" s="280"/>
      <c r="AG207" s="280"/>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c r="BB207" s="280"/>
      <c r="BC207" s="280"/>
      <c r="BD207" s="280"/>
      <c r="BE207" s="280"/>
      <c r="BF207" s="280"/>
      <c r="BG207" s="280"/>
      <c r="BH207" s="280"/>
      <c r="BI207" s="280"/>
      <c r="BJ207" s="280"/>
      <c r="BK207" s="280"/>
      <c r="BL207" s="280"/>
      <c r="BM207" s="280"/>
      <c r="BN207" s="280"/>
    </row>
    <row r="208" spans="4:66" ht="14.25" x14ac:dyDescent="0.25">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0"/>
      <c r="AD208" s="280"/>
      <c r="AE208" s="280"/>
      <c r="AF208" s="280"/>
      <c r="AG208" s="280"/>
      <c r="AH208" s="280"/>
      <c r="AI208" s="280"/>
      <c r="AJ208" s="280"/>
      <c r="AK208" s="280"/>
      <c r="AL208" s="280"/>
      <c r="AM208" s="280"/>
      <c r="AN208" s="280"/>
      <c r="AO208" s="280"/>
      <c r="AP208" s="280"/>
      <c r="AQ208" s="280"/>
      <c r="AR208" s="280"/>
      <c r="AS208" s="280"/>
      <c r="AT208" s="280"/>
      <c r="AU208" s="280"/>
      <c r="AV208" s="280"/>
      <c r="AW208" s="280"/>
      <c r="AX208" s="280"/>
      <c r="AY208" s="280"/>
      <c r="AZ208" s="280"/>
      <c r="BA208" s="280"/>
      <c r="BB208" s="280"/>
      <c r="BC208" s="280"/>
      <c r="BD208" s="280"/>
      <c r="BE208" s="280"/>
      <c r="BF208" s="280"/>
      <c r="BG208" s="280"/>
      <c r="BH208" s="280"/>
      <c r="BI208" s="280"/>
      <c r="BJ208" s="280"/>
      <c r="BK208" s="280"/>
      <c r="BL208" s="280"/>
      <c r="BM208" s="280"/>
      <c r="BN208" s="280"/>
    </row>
    <row r="209" spans="4:66" ht="14.25" x14ac:dyDescent="0.25">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c r="AB209" s="280"/>
      <c r="AC209" s="280"/>
      <c r="AD209" s="280"/>
      <c r="AE209" s="280"/>
      <c r="AF209" s="280"/>
      <c r="AG209" s="280"/>
      <c r="AH209" s="280"/>
      <c r="AI209" s="280"/>
      <c r="AJ209" s="280"/>
      <c r="AK209" s="280"/>
      <c r="AL209" s="280"/>
      <c r="AM209" s="280"/>
      <c r="AN209" s="280"/>
      <c r="AO209" s="280"/>
      <c r="AP209" s="280"/>
      <c r="AQ209" s="280"/>
      <c r="AR209" s="280"/>
      <c r="AS209" s="280"/>
      <c r="AT209" s="280"/>
      <c r="AU209" s="280"/>
      <c r="AV209" s="280"/>
      <c r="AW209" s="280"/>
      <c r="AX209" s="280"/>
      <c r="AY209" s="280"/>
      <c r="AZ209" s="280"/>
      <c r="BA209" s="280"/>
      <c r="BB209" s="280"/>
      <c r="BC209" s="280"/>
      <c r="BD209" s="280"/>
      <c r="BE209" s="280"/>
      <c r="BF209" s="280"/>
      <c r="BG209" s="280"/>
      <c r="BH209" s="280"/>
      <c r="BI209" s="280"/>
      <c r="BJ209" s="280"/>
      <c r="BK209" s="280"/>
      <c r="BL209" s="280"/>
      <c r="BM209" s="280"/>
      <c r="BN209" s="280"/>
    </row>
    <row r="210" spans="4:66" ht="14.25" x14ac:dyDescent="0.25">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0"/>
      <c r="AD210" s="280"/>
      <c r="AE210" s="280"/>
      <c r="AF210" s="280"/>
      <c r="AG210" s="280"/>
      <c r="AH210" s="280"/>
      <c r="AI210" s="280"/>
      <c r="AJ210" s="280"/>
      <c r="AK210" s="280"/>
      <c r="AL210" s="280"/>
      <c r="AM210" s="280"/>
      <c r="AN210" s="280"/>
      <c r="AO210" s="280"/>
      <c r="AP210" s="280"/>
      <c r="AQ210" s="280"/>
      <c r="AR210" s="280"/>
      <c r="AS210" s="280"/>
      <c r="AT210" s="280"/>
      <c r="AU210" s="280"/>
      <c r="AV210" s="280"/>
      <c r="AW210" s="280"/>
      <c r="AX210" s="280"/>
      <c r="AY210" s="280"/>
      <c r="AZ210" s="280"/>
      <c r="BA210" s="280"/>
      <c r="BB210" s="280"/>
      <c r="BC210" s="280"/>
      <c r="BD210" s="280"/>
      <c r="BE210" s="280"/>
      <c r="BF210" s="280"/>
      <c r="BG210" s="280"/>
      <c r="BH210" s="280"/>
      <c r="BI210" s="280"/>
      <c r="BJ210" s="280"/>
      <c r="BK210" s="280"/>
      <c r="BL210" s="280"/>
      <c r="BM210" s="280"/>
      <c r="BN210" s="280"/>
    </row>
    <row r="211" spans="4:66" ht="14.25" x14ac:dyDescent="0.25">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0"/>
      <c r="AD211" s="280"/>
      <c r="AE211" s="280"/>
      <c r="AF211" s="280"/>
      <c r="AG211" s="280"/>
      <c r="AH211" s="280"/>
      <c r="AI211" s="280"/>
      <c r="AJ211" s="280"/>
      <c r="AK211" s="280"/>
      <c r="AL211" s="280"/>
      <c r="AM211" s="280"/>
      <c r="AN211" s="280"/>
      <c r="AO211" s="280"/>
      <c r="AP211" s="280"/>
      <c r="AQ211" s="280"/>
      <c r="AR211" s="280"/>
      <c r="AS211" s="280"/>
      <c r="AT211" s="280"/>
      <c r="AU211" s="280"/>
      <c r="AV211" s="280"/>
      <c r="AW211" s="280"/>
      <c r="AX211" s="280"/>
      <c r="AY211" s="280"/>
      <c r="AZ211" s="280"/>
      <c r="BA211" s="280"/>
      <c r="BB211" s="280"/>
      <c r="BC211" s="280"/>
      <c r="BD211" s="280"/>
      <c r="BE211" s="280"/>
      <c r="BF211" s="280"/>
      <c r="BG211" s="280"/>
      <c r="BH211" s="280"/>
      <c r="BI211" s="280"/>
      <c r="BJ211" s="280"/>
      <c r="BK211" s="280"/>
      <c r="BL211" s="280"/>
      <c r="BM211" s="280"/>
      <c r="BN211" s="280"/>
    </row>
    <row r="212" spans="4:66" ht="14.25" x14ac:dyDescent="0.25">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E212" s="280"/>
      <c r="AF212" s="280"/>
      <c r="AG212" s="280"/>
      <c r="AH212" s="280"/>
      <c r="AI212" s="280"/>
      <c r="AJ212" s="280"/>
      <c r="AK212" s="280"/>
      <c r="AL212" s="280"/>
      <c r="AM212" s="280"/>
      <c r="AN212" s="280"/>
      <c r="AO212" s="280"/>
      <c r="AP212" s="280"/>
      <c r="AQ212" s="280"/>
      <c r="AR212" s="280"/>
      <c r="AS212" s="280"/>
      <c r="AT212" s="280"/>
      <c r="AU212" s="280"/>
      <c r="AV212" s="280"/>
      <c r="AW212" s="280"/>
      <c r="AX212" s="280"/>
      <c r="AY212" s="280"/>
      <c r="AZ212" s="280"/>
      <c r="BA212" s="280"/>
      <c r="BB212" s="280"/>
      <c r="BC212" s="280"/>
      <c r="BD212" s="280"/>
      <c r="BE212" s="280"/>
      <c r="BF212" s="280"/>
      <c r="BG212" s="280"/>
      <c r="BH212" s="280"/>
      <c r="BI212" s="280"/>
      <c r="BJ212" s="280"/>
      <c r="BK212" s="280"/>
      <c r="BL212" s="280"/>
      <c r="BM212" s="280"/>
      <c r="BN212" s="280"/>
    </row>
    <row r="213" spans="4:66" ht="14.25" x14ac:dyDescent="0.25">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0"/>
      <c r="AD213" s="280"/>
      <c r="AE213" s="280"/>
      <c r="AF213" s="280"/>
      <c r="AG213" s="280"/>
      <c r="AH213" s="280"/>
      <c r="AI213" s="280"/>
      <c r="AJ213" s="280"/>
      <c r="AK213" s="280"/>
      <c r="AL213" s="280"/>
      <c r="AM213" s="280"/>
      <c r="AN213" s="280"/>
      <c r="AO213" s="280"/>
      <c r="AP213" s="280"/>
      <c r="AQ213" s="280"/>
      <c r="AR213" s="280"/>
      <c r="AS213" s="280"/>
      <c r="AT213" s="280"/>
      <c r="AU213" s="280"/>
      <c r="AV213" s="280"/>
      <c r="AW213" s="280"/>
      <c r="AX213" s="280"/>
      <c r="AY213" s="280"/>
      <c r="AZ213" s="280"/>
      <c r="BA213" s="280"/>
      <c r="BB213" s="280"/>
      <c r="BC213" s="280"/>
      <c r="BD213" s="280"/>
      <c r="BE213" s="280"/>
      <c r="BF213" s="280"/>
      <c r="BG213" s="280"/>
      <c r="BH213" s="280"/>
      <c r="BI213" s="280"/>
      <c r="BJ213" s="280"/>
      <c r="BK213" s="280"/>
      <c r="BL213" s="280"/>
      <c r="BM213" s="280"/>
      <c r="BN213" s="280"/>
    </row>
    <row r="214" spans="4:66" ht="14.25" x14ac:dyDescent="0.25">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0"/>
      <c r="AD214" s="280"/>
      <c r="AE214" s="280"/>
      <c r="AF214" s="280"/>
      <c r="AG214" s="280"/>
      <c r="AH214" s="280"/>
      <c r="AI214" s="280"/>
      <c r="AJ214" s="280"/>
      <c r="AK214" s="280"/>
      <c r="AL214" s="280"/>
      <c r="AM214" s="280"/>
      <c r="AN214" s="280"/>
      <c r="AO214" s="280"/>
      <c r="AP214" s="280"/>
      <c r="AQ214" s="280"/>
      <c r="AR214" s="280"/>
      <c r="AS214" s="280"/>
      <c r="AT214" s="280"/>
      <c r="AU214" s="280"/>
      <c r="AV214" s="280"/>
      <c r="AW214" s="280"/>
      <c r="AX214" s="280"/>
      <c r="AY214" s="280"/>
      <c r="AZ214" s="280"/>
      <c r="BA214" s="280"/>
      <c r="BB214" s="280"/>
      <c r="BC214" s="280"/>
      <c r="BD214" s="280"/>
      <c r="BE214" s="280"/>
      <c r="BF214" s="280"/>
      <c r="BG214" s="280"/>
      <c r="BH214" s="280"/>
      <c r="BI214" s="280"/>
      <c r="BJ214" s="280"/>
      <c r="BK214" s="280"/>
      <c r="BL214" s="280"/>
      <c r="BM214" s="280"/>
      <c r="BN214" s="280"/>
    </row>
    <row r="215" spans="4:66" x14ac:dyDescent="0.25">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0"/>
      <c r="AD215" s="280"/>
      <c r="AE215" s="280"/>
      <c r="AF215" s="280"/>
      <c r="AG215" s="280"/>
      <c r="AH215" s="280"/>
      <c r="AI215" s="280"/>
      <c r="AJ215" s="280"/>
      <c r="AK215" s="280"/>
      <c r="AL215" s="280"/>
      <c r="AM215" s="280"/>
      <c r="AN215" s="280"/>
      <c r="AO215" s="280"/>
      <c r="AP215" s="280"/>
      <c r="AQ215" s="280"/>
      <c r="AR215" s="280"/>
      <c r="AS215" s="280"/>
      <c r="AT215" s="280"/>
      <c r="AU215" s="280"/>
      <c r="AV215" s="280"/>
      <c r="AW215" s="280"/>
      <c r="AX215" s="280"/>
      <c r="AY215" s="280"/>
      <c r="AZ215" s="280"/>
      <c r="BA215" s="280"/>
      <c r="BB215" s="280"/>
      <c r="BC215" s="280"/>
      <c r="BD215" s="280"/>
      <c r="BE215" s="280"/>
      <c r="BF215" s="280"/>
      <c r="BG215" s="280"/>
      <c r="BH215" s="280"/>
      <c r="BI215" s="280"/>
      <c r="BJ215" s="280"/>
      <c r="BK215" s="280"/>
      <c r="BL215" s="280"/>
      <c r="BM215" s="280"/>
      <c r="BN215" s="280"/>
    </row>
    <row r="216" spans="4:66" x14ac:dyDescent="0.25">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0"/>
      <c r="AD216" s="280"/>
      <c r="AE216" s="280"/>
      <c r="AF216" s="280"/>
      <c r="AG216" s="280"/>
      <c r="AH216" s="280"/>
      <c r="AI216" s="280"/>
      <c r="AJ216" s="280"/>
      <c r="AK216" s="280"/>
      <c r="AL216" s="280"/>
      <c r="AM216" s="280"/>
      <c r="AN216" s="280"/>
      <c r="AO216" s="280"/>
      <c r="AP216" s="280"/>
      <c r="AQ216" s="280"/>
      <c r="AR216" s="280"/>
      <c r="AS216" s="280"/>
      <c r="AT216" s="280"/>
      <c r="AU216" s="280"/>
      <c r="AV216" s="280"/>
      <c r="AW216" s="280"/>
      <c r="AX216" s="280"/>
      <c r="AY216" s="280"/>
      <c r="AZ216" s="280"/>
      <c r="BA216" s="280"/>
      <c r="BB216" s="280"/>
      <c r="BC216" s="280"/>
      <c r="BD216" s="280"/>
      <c r="BE216" s="280"/>
      <c r="BF216" s="280"/>
      <c r="BG216" s="280"/>
      <c r="BH216" s="280"/>
      <c r="BI216" s="280"/>
      <c r="BJ216" s="280"/>
      <c r="BK216" s="280"/>
      <c r="BL216" s="280"/>
      <c r="BM216" s="280"/>
      <c r="BN216" s="280"/>
    </row>
    <row r="217" spans="4:66" x14ac:dyDescent="0.25">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0"/>
      <c r="AD217" s="280"/>
      <c r="AE217" s="280"/>
      <c r="AF217" s="280"/>
      <c r="AG217" s="280"/>
      <c r="AH217" s="280"/>
      <c r="AI217" s="280"/>
      <c r="AJ217" s="280"/>
      <c r="AK217" s="280"/>
      <c r="AL217" s="280"/>
      <c r="AM217" s="280"/>
      <c r="AN217" s="280"/>
      <c r="AO217" s="280"/>
      <c r="AP217" s="280"/>
      <c r="AQ217" s="280"/>
      <c r="AR217" s="280"/>
      <c r="AS217" s="280"/>
      <c r="AT217" s="280"/>
      <c r="AU217" s="280"/>
      <c r="AV217" s="280"/>
      <c r="AW217" s="280"/>
      <c r="AX217" s="280"/>
      <c r="AY217" s="280"/>
      <c r="AZ217" s="280"/>
      <c r="BA217" s="280"/>
      <c r="BB217" s="280"/>
      <c r="BC217" s="280"/>
      <c r="BD217" s="280"/>
      <c r="BE217" s="280"/>
      <c r="BF217" s="280"/>
      <c r="BG217" s="280"/>
      <c r="BH217" s="280"/>
      <c r="BI217" s="280"/>
      <c r="BJ217" s="280"/>
      <c r="BK217" s="280"/>
      <c r="BL217" s="280"/>
      <c r="BM217" s="280"/>
      <c r="BN217" s="280"/>
    </row>
    <row r="218" spans="4:66" x14ac:dyDescent="0.25">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0"/>
      <c r="AD218" s="280"/>
      <c r="AE218" s="280"/>
      <c r="AF218" s="280"/>
      <c r="AG218" s="280"/>
      <c r="AH218" s="280"/>
      <c r="AI218" s="280"/>
      <c r="AJ218" s="280"/>
      <c r="AK218" s="280"/>
      <c r="AL218" s="280"/>
      <c r="AM218" s="280"/>
      <c r="AN218" s="280"/>
      <c r="AO218" s="280"/>
      <c r="AP218" s="280"/>
      <c r="AQ218" s="280"/>
      <c r="AR218" s="280"/>
      <c r="AS218" s="280"/>
      <c r="AT218" s="280"/>
      <c r="AU218" s="280"/>
      <c r="AV218" s="280"/>
      <c r="AW218" s="280"/>
      <c r="AX218" s="280"/>
      <c r="AY218" s="280"/>
      <c r="AZ218" s="280"/>
      <c r="BA218" s="280"/>
      <c r="BB218" s="280"/>
      <c r="BC218" s="280"/>
      <c r="BD218" s="280"/>
      <c r="BE218" s="280"/>
      <c r="BF218" s="280"/>
      <c r="BG218" s="280"/>
      <c r="BH218" s="280"/>
      <c r="BI218" s="280"/>
      <c r="BJ218" s="280"/>
      <c r="BK218" s="280"/>
      <c r="BL218" s="280"/>
      <c r="BM218" s="280"/>
      <c r="BN218" s="280"/>
    </row>
    <row r="219" spans="4:66" x14ac:dyDescent="0.25">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c r="AA219" s="280"/>
      <c r="AB219" s="280"/>
      <c r="AC219" s="280"/>
      <c r="AD219" s="280"/>
      <c r="AE219" s="280"/>
      <c r="AF219" s="280"/>
      <c r="AG219" s="280"/>
      <c r="AH219" s="280"/>
      <c r="AI219" s="280"/>
      <c r="AJ219" s="280"/>
      <c r="AK219" s="280"/>
      <c r="AL219" s="280"/>
      <c r="AM219" s="280"/>
      <c r="AN219" s="280"/>
      <c r="AO219" s="280"/>
      <c r="AP219" s="280"/>
      <c r="AQ219" s="280"/>
      <c r="AR219" s="280"/>
      <c r="AS219" s="280"/>
      <c r="AT219" s="280"/>
      <c r="AU219" s="280"/>
      <c r="AV219" s="280"/>
      <c r="AW219" s="280"/>
      <c r="AX219" s="280"/>
      <c r="AY219" s="280"/>
      <c r="AZ219" s="280"/>
      <c r="BA219" s="280"/>
      <c r="BB219" s="280"/>
      <c r="BC219" s="280"/>
      <c r="BD219" s="280"/>
      <c r="BE219" s="280"/>
      <c r="BF219" s="280"/>
      <c r="BG219" s="280"/>
      <c r="BH219" s="280"/>
      <c r="BI219" s="280"/>
      <c r="BJ219" s="280"/>
      <c r="BK219" s="280"/>
      <c r="BL219" s="280"/>
      <c r="BM219" s="280"/>
      <c r="BN219" s="280"/>
    </row>
    <row r="220" spans="4:66" x14ac:dyDescent="0.25">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80"/>
      <c r="AD220" s="280"/>
      <c r="AE220" s="280"/>
      <c r="AF220" s="280"/>
      <c r="AG220" s="280"/>
      <c r="AH220" s="280"/>
      <c r="AI220" s="280"/>
      <c r="AJ220" s="280"/>
      <c r="AK220" s="280"/>
      <c r="AL220" s="280"/>
      <c r="AM220" s="280"/>
      <c r="AN220" s="280"/>
      <c r="AO220" s="280"/>
      <c r="AP220" s="280"/>
      <c r="AQ220" s="280"/>
      <c r="AR220" s="280"/>
      <c r="AS220" s="280"/>
      <c r="AT220" s="280"/>
      <c r="AU220" s="280"/>
      <c r="AV220" s="280"/>
      <c r="AW220" s="280"/>
      <c r="AX220" s="280"/>
      <c r="AY220" s="280"/>
      <c r="AZ220" s="280"/>
      <c r="BA220" s="280"/>
      <c r="BB220" s="280"/>
      <c r="BC220" s="280"/>
      <c r="BD220" s="280"/>
      <c r="BE220" s="280"/>
      <c r="BF220" s="280"/>
      <c r="BG220" s="280"/>
      <c r="BH220" s="280"/>
      <c r="BI220" s="280"/>
      <c r="BJ220" s="280"/>
      <c r="BK220" s="280"/>
      <c r="BL220" s="280"/>
      <c r="BM220" s="280"/>
      <c r="BN220" s="280"/>
    </row>
    <row r="221" spans="4:66" x14ac:dyDescent="0.25">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c r="AA221" s="280"/>
      <c r="AB221" s="280"/>
      <c r="AC221" s="280"/>
      <c r="AD221" s="280"/>
      <c r="AE221" s="280"/>
      <c r="AF221" s="280"/>
      <c r="AG221" s="280"/>
      <c r="AH221" s="280"/>
      <c r="AI221" s="280"/>
      <c r="AJ221" s="280"/>
      <c r="AK221" s="280"/>
      <c r="AL221" s="280"/>
      <c r="AM221" s="280"/>
      <c r="AN221" s="280"/>
      <c r="AO221" s="280"/>
      <c r="AP221" s="280"/>
      <c r="AQ221" s="280"/>
      <c r="AR221" s="280"/>
      <c r="AS221" s="280"/>
      <c r="AT221" s="280"/>
      <c r="AU221" s="280"/>
      <c r="AV221" s="280"/>
      <c r="AW221" s="280"/>
      <c r="AX221" s="280"/>
      <c r="AY221" s="280"/>
      <c r="AZ221" s="280"/>
      <c r="BA221" s="280"/>
      <c r="BB221" s="280"/>
      <c r="BC221" s="280"/>
      <c r="BD221" s="280"/>
      <c r="BE221" s="280"/>
      <c r="BF221" s="280"/>
      <c r="BG221" s="280"/>
      <c r="BH221" s="280"/>
      <c r="BI221" s="280"/>
      <c r="BJ221" s="280"/>
      <c r="BK221" s="280"/>
      <c r="BL221" s="280"/>
      <c r="BM221" s="280"/>
      <c r="BN221" s="280"/>
    </row>
    <row r="222" spans="4:66" x14ac:dyDescent="0.25">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c r="AA222" s="280"/>
      <c r="AB222" s="280"/>
      <c r="AC222" s="280"/>
      <c r="AD222" s="280"/>
      <c r="AE222" s="280"/>
      <c r="AF222" s="280"/>
      <c r="AG222" s="280"/>
      <c r="AH222" s="280"/>
      <c r="AI222" s="280"/>
      <c r="AJ222" s="280"/>
      <c r="AK222" s="280"/>
      <c r="AL222" s="280"/>
      <c r="AM222" s="280"/>
      <c r="AN222" s="280"/>
      <c r="AO222" s="280"/>
      <c r="AP222" s="280"/>
      <c r="AQ222" s="280"/>
      <c r="AR222" s="280"/>
      <c r="AS222" s="280"/>
      <c r="AT222" s="280"/>
      <c r="AU222" s="280"/>
      <c r="AV222" s="280"/>
      <c r="AW222" s="280"/>
      <c r="AX222" s="280"/>
      <c r="AY222" s="280"/>
      <c r="AZ222" s="280"/>
      <c r="BA222" s="280"/>
      <c r="BB222" s="280"/>
      <c r="BC222" s="280"/>
      <c r="BD222" s="280"/>
      <c r="BE222" s="280"/>
      <c r="BF222" s="280"/>
      <c r="BG222" s="280"/>
      <c r="BH222" s="280"/>
      <c r="BI222" s="280"/>
      <c r="BJ222" s="280"/>
      <c r="BK222" s="280"/>
      <c r="BL222" s="280"/>
      <c r="BM222" s="280"/>
      <c r="BN222" s="280"/>
    </row>
    <row r="223" spans="4:66" x14ac:dyDescent="0.25">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0"/>
      <c r="AD223" s="280"/>
      <c r="AE223" s="280"/>
      <c r="AF223" s="280"/>
      <c r="AG223" s="280"/>
      <c r="AH223" s="280"/>
      <c r="AI223" s="280"/>
      <c r="AJ223" s="280"/>
      <c r="AK223" s="280"/>
      <c r="AL223" s="280"/>
      <c r="AM223" s="280"/>
      <c r="AN223" s="280"/>
      <c r="AO223" s="280"/>
      <c r="AP223" s="280"/>
      <c r="AQ223" s="280"/>
      <c r="AR223" s="280"/>
      <c r="AS223" s="280"/>
      <c r="AT223" s="280"/>
      <c r="AU223" s="280"/>
      <c r="AV223" s="280"/>
      <c r="AW223" s="280"/>
      <c r="AX223" s="280"/>
      <c r="AY223" s="280"/>
      <c r="AZ223" s="280"/>
      <c r="BA223" s="280"/>
      <c r="BB223" s="280"/>
      <c r="BC223" s="280"/>
      <c r="BD223" s="280"/>
      <c r="BE223" s="280"/>
      <c r="BF223" s="280"/>
      <c r="BG223" s="280"/>
      <c r="BH223" s="280"/>
      <c r="BI223" s="280"/>
      <c r="BJ223" s="280"/>
      <c r="BK223" s="280"/>
      <c r="BL223" s="280"/>
      <c r="BM223" s="280"/>
      <c r="BN223" s="280"/>
    </row>
    <row r="224" spans="4:66" x14ac:dyDescent="0.25">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0"/>
      <c r="AD224" s="280"/>
      <c r="AE224" s="280"/>
      <c r="AF224" s="280"/>
      <c r="AG224" s="280"/>
      <c r="AH224" s="280"/>
      <c r="AI224" s="280"/>
      <c r="AJ224" s="280"/>
      <c r="AK224" s="280"/>
      <c r="AL224" s="280"/>
      <c r="AM224" s="280"/>
      <c r="AN224" s="280"/>
      <c r="AO224" s="280"/>
      <c r="AP224" s="280"/>
      <c r="AQ224" s="280"/>
      <c r="AR224" s="280"/>
      <c r="AS224" s="280"/>
      <c r="AT224" s="280"/>
      <c r="AU224" s="280"/>
      <c r="AV224" s="280"/>
      <c r="AW224" s="280"/>
      <c r="AX224" s="280"/>
      <c r="AY224" s="280"/>
      <c r="AZ224" s="280"/>
      <c r="BA224" s="280"/>
      <c r="BB224" s="280"/>
      <c r="BC224" s="280"/>
      <c r="BD224" s="280"/>
      <c r="BE224" s="280"/>
      <c r="BF224" s="280"/>
      <c r="BG224" s="280"/>
      <c r="BH224" s="280"/>
      <c r="BI224" s="280"/>
      <c r="BJ224" s="280"/>
      <c r="BK224" s="280"/>
      <c r="BL224" s="280"/>
      <c r="BM224" s="280"/>
      <c r="BN224" s="280"/>
    </row>
    <row r="225" spans="5:66" x14ac:dyDescent="0.25">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0"/>
      <c r="AD225" s="280"/>
      <c r="AE225" s="280"/>
      <c r="AF225" s="280"/>
      <c r="AG225" s="280"/>
      <c r="AH225" s="280"/>
      <c r="AI225" s="280"/>
      <c r="AJ225" s="280"/>
      <c r="AK225" s="280"/>
      <c r="AL225" s="280"/>
      <c r="AM225" s="280"/>
      <c r="AN225" s="280"/>
      <c r="AO225" s="280"/>
      <c r="AP225" s="280"/>
      <c r="AQ225" s="280"/>
      <c r="AR225" s="280"/>
      <c r="AS225" s="280"/>
      <c r="AT225" s="280"/>
      <c r="AU225" s="280"/>
      <c r="AV225" s="280"/>
      <c r="AW225" s="280"/>
      <c r="AX225" s="280"/>
      <c r="AY225" s="280"/>
      <c r="AZ225" s="280"/>
      <c r="BA225" s="280"/>
      <c r="BB225" s="280"/>
      <c r="BC225" s="280"/>
      <c r="BD225" s="280"/>
      <c r="BE225" s="280"/>
      <c r="BF225" s="280"/>
      <c r="BG225" s="280"/>
      <c r="BH225" s="280"/>
      <c r="BI225" s="280"/>
      <c r="BJ225" s="280"/>
      <c r="BK225" s="280"/>
      <c r="BL225" s="280"/>
      <c r="BM225" s="280"/>
      <c r="BN225" s="280"/>
    </row>
    <row r="226" spans="5:66" x14ac:dyDescent="0.25">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0"/>
      <c r="AD226" s="280"/>
      <c r="AE226" s="280"/>
      <c r="AF226" s="280"/>
      <c r="AG226" s="280"/>
      <c r="AH226" s="280"/>
      <c r="AI226" s="280"/>
      <c r="AJ226" s="280"/>
      <c r="AK226" s="280"/>
      <c r="AL226" s="280"/>
      <c r="AM226" s="280"/>
      <c r="AN226" s="280"/>
      <c r="AO226" s="280"/>
      <c r="AP226" s="280"/>
      <c r="AQ226" s="280"/>
      <c r="AR226" s="280"/>
      <c r="AS226" s="280"/>
      <c r="AT226" s="280"/>
      <c r="AU226" s="280"/>
      <c r="AV226" s="280"/>
      <c r="AW226" s="280"/>
      <c r="AX226" s="280"/>
      <c r="AY226" s="280"/>
      <c r="AZ226" s="280"/>
      <c r="BA226" s="280"/>
      <c r="BB226" s="280"/>
      <c r="BC226" s="280"/>
      <c r="BD226" s="280"/>
      <c r="BE226" s="280"/>
      <c r="BF226" s="280"/>
      <c r="BG226" s="280"/>
      <c r="BH226" s="280"/>
      <c r="BI226" s="280"/>
      <c r="BJ226" s="280"/>
      <c r="BK226" s="280"/>
      <c r="BL226" s="280"/>
      <c r="BM226" s="280"/>
      <c r="BN226" s="280"/>
    </row>
    <row r="227" spans="5:66" x14ac:dyDescent="0.25">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0"/>
      <c r="AD227" s="280"/>
      <c r="AE227" s="280"/>
      <c r="AF227" s="280"/>
      <c r="AG227" s="280"/>
      <c r="AH227" s="280"/>
      <c r="AI227" s="280"/>
      <c r="AJ227" s="280"/>
      <c r="AK227" s="280"/>
      <c r="AL227" s="280"/>
      <c r="AM227" s="280"/>
      <c r="AN227" s="280"/>
      <c r="AO227" s="280"/>
      <c r="AP227" s="280"/>
      <c r="AQ227" s="280"/>
      <c r="AR227" s="280"/>
      <c r="AS227" s="280"/>
      <c r="AT227" s="280"/>
      <c r="AU227" s="280"/>
      <c r="AV227" s="280"/>
      <c r="AW227" s="280"/>
      <c r="AX227" s="280"/>
      <c r="AY227" s="280"/>
      <c r="AZ227" s="280"/>
      <c r="BA227" s="280"/>
      <c r="BB227" s="280"/>
      <c r="BC227" s="280"/>
      <c r="BD227" s="280"/>
      <c r="BE227" s="280"/>
      <c r="BF227" s="280"/>
      <c r="BG227" s="280"/>
      <c r="BH227" s="280"/>
      <c r="BI227" s="280"/>
      <c r="BJ227" s="280"/>
      <c r="BK227" s="280"/>
      <c r="BL227" s="280"/>
      <c r="BM227" s="280"/>
      <c r="BN227" s="280"/>
    </row>
    <row r="228" spans="5:66" x14ac:dyDescent="0.25">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0"/>
      <c r="AD228" s="280"/>
      <c r="AE228" s="280"/>
      <c r="AF228" s="280"/>
      <c r="AG228" s="280"/>
      <c r="AH228" s="280"/>
      <c r="AI228" s="280"/>
      <c r="AJ228" s="280"/>
      <c r="AK228" s="280"/>
      <c r="AL228" s="280"/>
      <c r="AM228" s="280"/>
      <c r="AN228" s="280"/>
      <c r="AO228" s="280"/>
      <c r="AP228" s="280"/>
      <c r="AQ228" s="280"/>
      <c r="AR228" s="280"/>
      <c r="AS228" s="280"/>
      <c r="AT228" s="280"/>
      <c r="AU228" s="280"/>
      <c r="AV228" s="280"/>
      <c r="AW228" s="280"/>
      <c r="AX228" s="280"/>
      <c r="AY228" s="280"/>
      <c r="AZ228" s="280"/>
      <c r="BA228" s="280"/>
      <c r="BB228" s="280"/>
      <c r="BC228" s="280"/>
      <c r="BD228" s="280"/>
      <c r="BE228" s="280"/>
      <c r="BF228" s="280"/>
      <c r="BG228" s="280"/>
      <c r="BH228" s="280"/>
      <c r="BI228" s="280"/>
      <c r="BJ228" s="280"/>
      <c r="BK228" s="280"/>
      <c r="BL228" s="280"/>
      <c r="BM228" s="280"/>
      <c r="BN228" s="280"/>
    </row>
    <row r="229" spans="5:66" x14ac:dyDescent="0.25">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0"/>
      <c r="AD229" s="280"/>
      <c r="AE229" s="280"/>
      <c r="AF229" s="280"/>
      <c r="AG229" s="280"/>
      <c r="AH229" s="280"/>
      <c r="AI229" s="280"/>
      <c r="AJ229" s="280"/>
      <c r="AK229" s="280"/>
      <c r="AL229" s="280"/>
      <c r="AM229" s="280"/>
      <c r="AN229" s="280"/>
      <c r="AO229" s="280"/>
      <c r="AP229" s="280"/>
      <c r="AQ229" s="280"/>
      <c r="AR229" s="280"/>
      <c r="AS229" s="280"/>
      <c r="AT229" s="280"/>
      <c r="AU229" s="280"/>
      <c r="AV229" s="280"/>
      <c r="AW229" s="280"/>
      <c r="AX229" s="280"/>
      <c r="AY229" s="280"/>
      <c r="AZ229" s="280"/>
      <c r="BA229" s="280"/>
      <c r="BB229" s="280"/>
      <c r="BC229" s="280"/>
      <c r="BD229" s="280"/>
      <c r="BE229" s="280"/>
      <c r="BF229" s="280"/>
      <c r="BG229" s="280"/>
      <c r="BH229" s="280"/>
      <c r="BI229" s="280"/>
      <c r="BJ229" s="280"/>
      <c r="BK229" s="280"/>
      <c r="BL229" s="280"/>
      <c r="BM229" s="280"/>
      <c r="BN229" s="280"/>
    </row>
    <row r="230" spans="5:66" x14ac:dyDescent="0.25">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c r="AA230" s="280"/>
      <c r="AB230" s="280"/>
      <c r="AC230" s="280"/>
      <c r="AD230" s="280"/>
      <c r="AE230" s="280"/>
      <c r="AF230" s="280"/>
      <c r="AG230" s="280"/>
      <c r="AH230" s="280"/>
      <c r="AI230" s="280"/>
      <c r="AJ230" s="280"/>
      <c r="AK230" s="280"/>
      <c r="AL230" s="280"/>
      <c r="AM230" s="280"/>
      <c r="AN230" s="280"/>
      <c r="AO230" s="280"/>
      <c r="AP230" s="280"/>
      <c r="AQ230" s="280"/>
      <c r="AR230" s="280"/>
      <c r="AS230" s="280"/>
      <c r="AT230" s="280"/>
      <c r="AU230" s="280"/>
      <c r="AV230" s="280"/>
      <c r="AW230" s="280"/>
      <c r="AX230" s="280"/>
      <c r="AY230" s="280"/>
      <c r="AZ230" s="280"/>
      <c r="BA230" s="280"/>
      <c r="BB230" s="280"/>
      <c r="BC230" s="280"/>
      <c r="BD230" s="280"/>
      <c r="BE230" s="280"/>
      <c r="BF230" s="280"/>
      <c r="BG230" s="280"/>
      <c r="BH230" s="280"/>
      <c r="BI230" s="280"/>
      <c r="BJ230" s="280"/>
      <c r="BK230" s="280"/>
      <c r="BL230" s="280"/>
      <c r="BM230" s="280"/>
      <c r="BN230" s="280"/>
    </row>
    <row r="231" spans="5:66" x14ac:dyDescent="0.25">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c r="AA231" s="280"/>
      <c r="AB231" s="280"/>
      <c r="AC231" s="280"/>
      <c r="AD231" s="280"/>
      <c r="AE231" s="280"/>
      <c r="AF231" s="280"/>
      <c r="AG231" s="280"/>
      <c r="AH231" s="280"/>
      <c r="AI231" s="280"/>
      <c r="AJ231" s="280"/>
      <c r="AK231" s="280"/>
      <c r="AL231" s="280"/>
      <c r="AM231" s="280"/>
      <c r="AN231" s="280"/>
      <c r="AO231" s="280"/>
      <c r="AP231" s="280"/>
      <c r="AQ231" s="280"/>
      <c r="AR231" s="280"/>
      <c r="AS231" s="280"/>
      <c r="AT231" s="280"/>
      <c r="AU231" s="280"/>
      <c r="AV231" s="280"/>
      <c r="AW231" s="280"/>
      <c r="AX231" s="280"/>
      <c r="AY231" s="280"/>
      <c r="AZ231" s="280"/>
      <c r="BA231" s="280"/>
      <c r="BB231" s="280"/>
      <c r="BC231" s="280"/>
      <c r="BD231" s="280"/>
      <c r="BE231" s="280"/>
      <c r="BF231" s="280"/>
      <c r="BG231" s="280"/>
      <c r="BH231" s="280"/>
      <c r="BI231" s="280"/>
      <c r="BJ231" s="280"/>
      <c r="BK231" s="280"/>
      <c r="BL231" s="280"/>
      <c r="BM231" s="280"/>
      <c r="BN231" s="280"/>
    </row>
    <row r="232" spans="5:66" x14ac:dyDescent="0.25">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c r="AA232" s="280"/>
      <c r="AB232" s="280"/>
      <c r="AC232" s="280"/>
      <c r="AD232" s="280"/>
      <c r="AE232" s="280"/>
      <c r="AF232" s="280"/>
      <c r="AG232" s="280"/>
      <c r="AH232" s="280"/>
      <c r="AI232" s="280"/>
      <c r="AJ232" s="280"/>
      <c r="AK232" s="280"/>
      <c r="AL232" s="280"/>
      <c r="AM232" s="280"/>
      <c r="AN232" s="280"/>
      <c r="AO232" s="280"/>
      <c r="AP232" s="280"/>
      <c r="AQ232" s="280"/>
      <c r="AR232" s="280"/>
      <c r="AS232" s="280"/>
      <c r="AT232" s="280"/>
      <c r="AU232" s="280"/>
      <c r="AV232" s="280"/>
      <c r="AW232" s="280"/>
      <c r="AX232" s="280"/>
      <c r="AY232" s="280"/>
      <c r="AZ232" s="280"/>
      <c r="BA232" s="280"/>
      <c r="BB232" s="280"/>
      <c r="BC232" s="280"/>
      <c r="BD232" s="280"/>
      <c r="BE232" s="280"/>
      <c r="BF232" s="280"/>
      <c r="BG232" s="280"/>
      <c r="BH232" s="280"/>
      <c r="BI232" s="280"/>
      <c r="BJ232" s="280"/>
      <c r="BK232" s="280"/>
      <c r="BL232" s="280"/>
      <c r="BM232" s="280"/>
      <c r="BN232" s="280"/>
    </row>
    <row r="233" spans="5:66" x14ac:dyDescent="0.25">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c r="AA233" s="280"/>
      <c r="AB233" s="280"/>
      <c r="AC233" s="280"/>
      <c r="AD233" s="280"/>
      <c r="AE233" s="280"/>
      <c r="AF233" s="280"/>
      <c r="AG233" s="280"/>
      <c r="AH233" s="280"/>
      <c r="AI233" s="280"/>
      <c r="AJ233" s="280"/>
      <c r="AK233" s="280"/>
      <c r="AL233" s="280"/>
      <c r="AM233" s="280"/>
      <c r="AN233" s="280"/>
      <c r="AO233" s="280"/>
      <c r="AP233" s="280"/>
      <c r="AQ233" s="280"/>
      <c r="AR233" s="280"/>
      <c r="AS233" s="280"/>
      <c r="AT233" s="280"/>
      <c r="AU233" s="280"/>
      <c r="AV233" s="280"/>
      <c r="AW233" s="280"/>
      <c r="AX233" s="280"/>
      <c r="AY233" s="280"/>
      <c r="AZ233" s="280"/>
      <c r="BA233" s="280"/>
      <c r="BB233" s="280"/>
      <c r="BC233" s="280"/>
      <c r="BD233" s="280"/>
      <c r="BE233" s="280"/>
      <c r="BF233" s="280"/>
      <c r="BG233" s="280"/>
      <c r="BH233" s="280"/>
      <c r="BI233" s="280"/>
      <c r="BJ233" s="280"/>
      <c r="BK233" s="280"/>
      <c r="BL233" s="280"/>
      <c r="BM233" s="280"/>
      <c r="BN233" s="280"/>
    </row>
    <row r="234" spans="5:66" x14ac:dyDescent="0.25">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c r="AA234" s="280"/>
      <c r="AB234" s="280"/>
      <c r="AC234" s="280"/>
      <c r="AD234" s="280"/>
      <c r="AE234" s="280"/>
      <c r="AF234" s="280"/>
      <c r="AG234" s="280"/>
      <c r="AH234" s="280"/>
      <c r="AI234" s="280"/>
      <c r="AJ234" s="280"/>
      <c r="AK234" s="280"/>
      <c r="AL234" s="280"/>
      <c r="AM234" s="280"/>
      <c r="AN234" s="280"/>
      <c r="AO234" s="280"/>
      <c r="AP234" s="280"/>
      <c r="AQ234" s="280"/>
      <c r="AR234" s="280"/>
      <c r="AS234" s="280"/>
      <c r="AT234" s="280"/>
      <c r="AU234" s="280"/>
      <c r="AV234" s="280"/>
      <c r="AW234" s="280"/>
      <c r="AX234" s="280"/>
      <c r="AY234" s="280"/>
      <c r="AZ234" s="280"/>
      <c r="BA234" s="280"/>
      <c r="BB234" s="280"/>
      <c r="BC234" s="280"/>
      <c r="BD234" s="280"/>
      <c r="BE234" s="280"/>
      <c r="BF234" s="280"/>
      <c r="BG234" s="280"/>
      <c r="BH234" s="280"/>
      <c r="BI234" s="280"/>
      <c r="BJ234" s="280"/>
      <c r="BK234" s="280"/>
      <c r="BL234" s="280"/>
      <c r="BM234" s="280"/>
      <c r="BN234" s="280"/>
    </row>
    <row r="235" spans="5:66" x14ac:dyDescent="0.25">
      <c r="E235" s="280"/>
      <c r="F235" s="280"/>
      <c r="G235" s="280"/>
      <c r="H235" s="280"/>
      <c r="I235" s="280"/>
      <c r="J235" s="280"/>
      <c r="K235" s="280"/>
      <c r="L235" s="280"/>
      <c r="M235" s="280"/>
      <c r="N235" s="280"/>
      <c r="O235" s="280"/>
      <c r="P235" s="280"/>
      <c r="Q235" s="280"/>
      <c r="R235" s="280"/>
      <c r="S235" s="280"/>
      <c r="T235" s="280"/>
      <c r="U235" s="280"/>
      <c r="V235" s="280"/>
      <c r="W235" s="280"/>
      <c r="X235" s="280"/>
      <c r="Y235" s="280"/>
      <c r="Z235" s="280"/>
      <c r="AA235" s="280"/>
      <c r="AB235" s="280"/>
      <c r="AC235" s="280"/>
      <c r="AD235" s="280"/>
      <c r="AE235" s="280"/>
      <c r="AF235" s="280"/>
      <c r="AG235" s="280"/>
      <c r="AH235" s="280"/>
      <c r="AI235" s="280"/>
      <c r="AJ235" s="280"/>
      <c r="AK235" s="280"/>
      <c r="AL235" s="280"/>
      <c r="AM235" s="280"/>
      <c r="AN235" s="280"/>
      <c r="AO235" s="280"/>
      <c r="AP235" s="280"/>
      <c r="AQ235" s="280"/>
      <c r="AR235" s="280"/>
      <c r="AS235" s="280"/>
      <c r="AT235" s="280"/>
      <c r="AU235" s="280"/>
      <c r="AV235" s="280"/>
      <c r="AW235" s="280"/>
      <c r="AX235" s="280"/>
      <c r="AY235" s="280"/>
      <c r="AZ235" s="280"/>
      <c r="BA235" s="280"/>
      <c r="BB235" s="280"/>
      <c r="BC235" s="280"/>
      <c r="BD235" s="280"/>
      <c r="BE235" s="280"/>
      <c r="BF235" s="280"/>
      <c r="BG235" s="280"/>
      <c r="BH235" s="280"/>
      <c r="BI235" s="280"/>
      <c r="BJ235" s="280"/>
      <c r="BK235" s="280"/>
      <c r="BL235" s="280"/>
      <c r="BM235" s="280"/>
      <c r="BN235" s="280"/>
    </row>
    <row r="236" spans="5:66" x14ac:dyDescent="0.25">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c r="AA236" s="280"/>
      <c r="AB236" s="280"/>
      <c r="AC236" s="280"/>
      <c r="AD236" s="280"/>
      <c r="AE236" s="280"/>
      <c r="AF236" s="280"/>
      <c r="AG236" s="280"/>
      <c r="AH236" s="280"/>
      <c r="AI236" s="280"/>
      <c r="AJ236" s="280"/>
      <c r="AK236" s="280"/>
      <c r="AL236" s="280"/>
      <c r="AM236" s="280"/>
      <c r="AN236" s="280"/>
      <c r="AO236" s="280"/>
      <c r="AP236" s="280"/>
      <c r="AQ236" s="280"/>
      <c r="AR236" s="280"/>
      <c r="AS236" s="280"/>
      <c r="AT236" s="280"/>
      <c r="AU236" s="280"/>
      <c r="AV236" s="280"/>
      <c r="AW236" s="280"/>
      <c r="AX236" s="280"/>
      <c r="AY236" s="280"/>
      <c r="AZ236" s="280"/>
      <c r="BA236" s="280"/>
      <c r="BB236" s="280"/>
      <c r="BC236" s="280"/>
      <c r="BD236" s="280"/>
      <c r="BE236" s="280"/>
      <c r="BF236" s="280"/>
      <c r="BG236" s="280"/>
      <c r="BH236" s="280"/>
      <c r="BI236" s="280"/>
      <c r="BJ236" s="280"/>
      <c r="BK236" s="280"/>
      <c r="BL236" s="280"/>
      <c r="BM236" s="280"/>
      <c r="BN236" s="280"/>
    </row>
    <row r="237" spans="5:66" x14ac:dyDescent="0.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280"/>
      <c r="AD237" s="280"/>
      <c r="AE237" s="280"/>
      <c r="AF237" s="280"/>
      <c r="AG237" s="280"/>
      <c r="AH237" s="280"/>
      <c r="AI237" s="280"/>
      <c r="AJ237" s="280"/>
      <c r="AK237" s="280"/>
      <c r="AL237" s="280"/>
      <c r="AM237" s="280"/>
      <c r="AN237" s="280"/>
      <c r="AO237" s="280"/>
      <c r="AP237" s="280"/>
      <c r="AQ237" s="280"/>
      <c r="AR237" s="280"/>
      <c r="AS237" s="280"/>
      <c r="AT237" s="280"/>
      <c r="AU237" s="280"/>
      <c r="AV237" s="280"/>
      <c r="AW237" s="280"/>
      <c r="AX237" s="280"/>
      <c r="AY237" s="280"/>
      <c r="AZ237" s="280"/>
      <c r="BA237" s="280"/>
      <c r="BB237" s="280"/>
      <c r="BC237" s="280"/>
      <c r="BD237" s="280"/>
      <c r="BE237" s="280"/>
      <c r="BF237" s="280"/>
      <c r="BG237" s="280"/>
      <c r="BH237" s="280"/>
      <c r="BI237" s="280"/>
      <c r="BJ237" s="280"/>
      <c r="BK237" s="280"/>
      <c r="BL237" s="280"/>
      <c r="BM237" s="280"/>
      <c r="BN237" s="280"/>
    </row>
    <row r="238" spans="5:66" x14ac:dyDescent="0.25">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row>
    <row r="239" spans="5:66" x14ac:dyDescent="0.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0"/>
      <c r="AD239" s="280"/>
      <c r="AE239" s="280"/>
      <c r="AF239" s="280"/>
      <c r="AG239" s="280"/>
      <c r="AH239" s="280"/>
      <c r="AI239" s="280"/>
      <c r="AJ239" s="280"/>
      <c r="AK239" s="280"/>
      <c r="AL239" s="280"/>
      <c r="AM239" s="280"/>
      <c r="AN239" s="280"/>
      <c r="AO239" s="280"/>
      <c r="AP239" s="280"/>
      <c r="AQ239" s="280"/>
      <c r="AR239" s="280"/>
      <c r="AS239" s="280"/>
      <c r="AT239" s="280"/>
      <c r="AU239" s="280"/>
      <c r="AV239" s="280"/>
      <c r="AW239" s="280"/>
      <c r="AX239" s="280"/>
      <c r="AY239" s="280"/>
      <c r="AZ239" s="280"/>
      <c r="BA239" s="280"/>
      <c r="BB239" s="280"/>
      <c r="BC239" s="280"/>
      <c r="BD239" s="280"/>
      <c r="BE239" s="280"/>
      <c r="BF239" s="280"/>
      <c r="BG239" s="280"/>
      <c r="BH239" s="280"/>
      <c r="BI239" s="280"/>
      <c r="BJ239" s="280"/>
      <c r="BK239" s="280"/>
      <c r="BL239" s="280"/>
      <c r="BM239" s="280"/>
      <c r="BN239" s="280"/>
    </row>
    <row r="240" spans="5:66" x14ac:dyDescent="0.25">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0"/>
      <c r="AD240" s="280"/>
      <c r="AE240" s="280"/>
      <c r="AF240" s="280"/>
      <c r="AG240" s="280"/>
      <c r="AH240" s="280"/>
      <c r="AI240" s="280"/>
      <c r="AJ240" s="280"/>
      <c r="AK240" s="280"/>
      <c r="AL240" s="280"/>
      <c r="AM240" s="280"/>
      <c r="AN240" s="280"/>
      <c r="AO240" s="280"/>
      <c r="AP240" s="280"/>
      <c r="AQ240" s="280"/>
      <c r="AR240" s="280"/>
      <c r="AS240" s="280"/>
      <c r="AT240" s="280"/>
      <c r="AU240" s="280"/>
      <c r="AV240" s="280"/>
      <c r="AW240" s="280"/>
      <c r="AX240" s="280"/>
      <c r="AY240" s="280"/>
      <c r="AZ240" s="280"/>
      <c r="BA240" s="280"/>
      <c r="BB240" s="280"/>
      <c r="BC240" s="280"/>
      <c r="BD240" s="280"/>
      <c r="BE240" s="280"/>
      <c r="BF240" s="280"/>
      <c r="BG240" s="280"/>
      <c r="BH240" s="280"/>
      <c r="BI240" s="280"/>
      <c r="BJ240" s="280"/>
      <c r="BK240" s="280"/>
      <c r="BL240" s="280"/>
      <c r="BM240" s="280"/>
      <c r="BN240" s="280"/>
    </row>
    <row r="241" spans="5:66" x14ac:dyDescent="0.25">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L241" s="280"/>
      <c r="BM241" s="280"/>
      <c r="BN241" s="280"/>
    </row>
    <row r="242" spans="5:66" x14ac:dyDescent="0.25">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0"/>
      <c r="AD242" s="280"/>
      <c r="AE242" s="280"/>
      <c r="AF242" s="280"/>
      <c r="AG242" s="280"/>
      <c r="AH242" s="280"/>
      <c r="AI242" s="280"/>
      <c r="AJ242" s="280"/>
      <c r="AK242" s="280"/>
      <c r="AL242" s="280"/>
      <c r="AM242" s="280"/>
      <c r="AN242" s="280"/>
      <c r="AO242" s="280"/>
      <c r="AP242" s="280"/>
      <c r="AQ242" s="280"/>
      <c r="AR242" s="280"/>
      <c r="AS242" s="280"/>
      <c r="AT242" s="280"/>
      <c r="AU242" s="280"/>
      <c r="AV242" s="280"/>
      <c r="AW242" s="280"/>
      <c r="AX242" s="280"/>
      <c r="AY242" s="280"/>
      <c r="AZ242" s="280"/>
      <c r="BA242" s="280"/>
      <c r="BB242" s="280"/>
      <c r="BC242" s="280"/>
      <c r="BD242" s="280"/>
      <c r="BE242" s="280"/>
      <c r="BF242" s="280"/>
      <c r="BG242" s="280"/>
      <c r="BH242" s="280"/>
      <c r="BI242" s="280"/>
      <c r="BJ242" s="280"/>
      <c r="BK242" s="280"/>
      <c r="BL242" s="280"/>
      <c r="BM242" s="280"/>
      <c r="BN242" s="280"/>
    </row>
    <row r="243" spans="5:66" x14ac:dyDescent="0.25">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0"/>
      <c r="AD243" s="280"/>
      <c r="AE243" s="280"/>
      <c r="AF243" s="280"/>
      <c r="AG243" s="280"/>
      <c r="AH243" s="280"/>
      <c r="AI243" s="280"/>
      <c r="AJ243" s="280"/>
      <c r="AK243" s="280"/>
      <c r="AL243" s="280"/>
      <c r="AM243" s="280"/>
      <c r="AN243" s="280"/>
      <c r="AO243" s="280"/>
      <c r="AP243" s="280"/>
      <c r="AQ243" s="280"/>
      <c r="AR243" s="280"/>
      <c r="AS243" s="280"/>
      <c r="AT243" s="280"/>
      <c r="AU243" s="280"/>
      <c r="AV243" s="280"/>
      <c r="AW243" s="280"/>
      <c r="AX243" s="280"/>
      <c r="AY243" s="280"/>
      <c r="AZ243" s="280"/>
      <c r="BA243" s="280"/>
      <c r="BB243" s="280"/>
      <c r="BC243" s="280"/>
      <c r="BD243" s="280"/>
      <c r="BE243" s="280"/>
      <c r="BF243" s="280"/>
      <c r="BG243" s="280"/>
      <c r="BH243" s="280"/>
      <c r="BI243" s="280"/>
      <c r="BJ243" s="280"/>
      <c r="BK243" s="280"/>
      <c r="BL243" s="280"/>
      <c r="BM243" s="280"/>
      <c r="BN243" s="280"/>
    </row>
    <row r="244" spans="5:66" x14ac:dyDescent="0.25">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c r="AA244" s="280"/>
      <c r="AB244" s="280"/>
      <c r="AC244" s="280"/>
      <c r="AD244" s="280"/>
      <c r="AE244" s="280"/>
      <c r="AF244" s="280"/>
      <c r="AG244" s="280"/>
      <c r="AH244" s="280"/>
      <c r="AI244" s="280"/>
      <c r="AJ244" s="280"/>
      <c r="AK244" s="280"/>
      <c r="AL244" s="280"/>
      <c r="AM244" s="280"/>
      <c r="AN244" s="280"/>
      <c r="AO244" s="280"/>
      <c r="AP244" s="280"/>
      <c r="AQ244" s="280"/>
      <c r="AR244" s="280"/>
      <c r="AS244" s="280"/>
      <c r="AT244" s="280"/>
      <c r="AU244" s="280"/>
      <c r="AV244" s="280"/>
      <c r="AW244" s="280"/>
      <c r="AX244" s="280"/>
      <c r="AY244" s="280"/>
      <c r="AZ244" s="280"/>
      <c r="BA244" s="280"/>
      <c r="BB244" s="280"/>
      <c r="BC244" s="280"/>
      <c r="BD244" s="280"/>
      <c r="BE244" s="280"/>
      <c r="BF244" s="280"/>
      <c r="BG244" s="280"/>
      <c r="BH244" s="280"/>
      <c r="BI244" s="280"/>
      <c r="BJ244" s="280"/>
      <c r="BK244" s="280"/>
      <c r="BL244" s="280"/>
      <c r="BM244" s="280"/>
      <c r="BN244" s="280"/>
    </row>
    <row r="245" spans="5:66" x14ac:dyDescent="0.25">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c r="AA245" s="280"/>
      <c r="AB245" s="280"/>
      <c r="AC245" s="280"/>
      <c r="AD245" s="280"/>
      <c r="AE245" s="280"/>
      <c r="AF245" s="280"/>
      <c r="AG245" s="280"/>
      <c r="AH245" s="280"/>
      <c r="AI245" s="280"/>
      <c r="AJ245" s="280"/>
      <c r="AK245" s="280"/>
      <c r="AL245" s="280"/>
      <c r="AM245" s="280"/>
      <c r="AN245" s="280"/>
      <c r="AO245" s="280"/>
      <c r="AP245" s="280"/>
      <c r="AQ245" s="280"/>
      <c r="AR245" s="280"/>
      <c r="AS245" s="280"/>
      <c r="AT245" s="280"/>
      <c r="AU245" s="280"/>
      <c r="AV245" s="280"/>
      <c r="AW245" s="280"/>
      <c r="AX245" s="280"/>
      <c r="AY245" s="280"/>
      <c r="AZ245" s="280"/>
      <c r="BA245" s="280"/>
      <c r="BB245" s="280"/>
      <c r="BC245" s="280"/>
      <c r="BD245" s="280"/>
      <c r="BE245" s="280"/>
      <c r="BF245" s="280"/>
      <c r="BG245" s="280"/>
      <c r="BH245" s="280"/>
      <c r="BI245" s="280"/>
      <c r="BJ245" s="280"/>
      <c r="BK245" s="280"/>
      <c r="BL245" s="280"/>
      <c r="BM245" s="280"/>
      <c r="BN245" s="280"/>
    </row>
    <row r="246" spans="5:66" x14ac:dyDescent="0.25">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c r="AA246" s="280"/>
      <c r="AB246" s="280"/>
      <c r="AC246" s="280"/>
      <c r="AD246" s="280"/>
      <c r="AE246" s="280"/>
      <c r="AF246" s="280"/>
      <c r="AG246" s="280"/>
      <c r="AH246" s="280"/>
      <c r="AI246" s="280"/>
      <c r="AJ246" s="280"/>
      <c r="AK246" s="280"/>
      <c r="AL246" s="280"/>
      <c r="AM246" s="280"/>
      <c r="AN246" s="280"/>
      <c r="AO246" s="280"/>
      <c r="AP246" s="280"/>
      <c r="AQ246" s="280"/>
      <c r="AR246" s="280"/>
      <c r="AS246" s="280"/>
      <c r="AT246" s="280"/>
      <c r="AU246" s="280"/>
      <c r="AV246" s="280"/>
      <c r="AW246" s="280"/>
      <c r="AX246" s="280"/>
      <c r="AY246" s="280"/>
      <c r="AZ246" s="280"/>
      <c r="BA246" s="280"/>
      <c r="BB246" s="280"/>
      <c r="BC246" s="280"/>
      <c r="BD246" s="280"/>
      <c r="BE246" s="280"/>
      <c r="BF246" s="280"/>
      <c r="BG246" s="280"/>
      <c r="BH246" s="280"/>
      <c r="BI246" s="280"/>
      <c r="BJ246" s="280"/>
      <c r="BK246" s="280"/>
      <c r="BL246" s="280"/>
      <c r="BM246" s="280"/>
      <c r="BN246" s="280"/>
    </row>
    <row r="247" spans="5:66" x14ac:dyDescent="0.25">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c r="AA247" s="280"/>
      <c r="AB247" s="280"/>
      <c r="AC247" s="280"/>
      <c r="AD247" s="280"/>
      <c r="AE247" s="280"/>
      <c r="AF247" s="280"/>
      <c r="AG247" s="280"/>
      <c r="AH247" s="280"/>
      <c r="AI247" s="280"/>
      <c r="AJ247" s="280"/>
      <c r="AK247" s="280"/>
      <c r="AL247" s="280"/>
      <c r="AM247" s="280"/>
      <c r="AN247" s="280"/>
      <c r="AO247" s="280"/>
      <c r="AP247" s="280"/>
      <c r="AQ247" s="280"/>
      <c r="AR247" s="280"/>
      <c r="AS247" s="280"/>
      <c r="AT247" s="280"/>
      <c r="AU247" s="280"/>
      <c r="AV247" s="280"/>
      <c r="AW247" s="280"/>
      <c r="AX247" s="280"/>
      <c r="AY247" s="280"/>
      <c r="AZ247" s="280"/>
      <c r="BA247" s="280"/>
      <c r="BB247" s="280"/>
      <c r="BC247" s="280"/>
      <c r="BD247" s="280"/>
      <c r="BE247" s="280"/>
      <c r="BF247" s="280"/>
      <c r="BG247" s="280"/>
      <c r="BH247" s="280"/>
      <c r="BI247" s="280"/>
      <c r="BJ247" s="280"/>
      <c r="BK247" s="280"/>
      <c r="BL247" s="280"/>
      <c r="BM247" s="280"/>
      <c r="BN247" s="280"/>
    </row>
    <row r="248" spans="5:66" x14ac:dyDescent="0.25">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c r="AA248" s="280"/>
      <c r="AB248" s="280"/>
      <c r="AC248" s="280"/>
      <c r="AD248" s="280"/>
      <c r="AE248" s="280"/>
      <c r="AF248" s="280"/>
      <c r="AG248" s="280"/>
      <c r="AH248" s="280"/>
      <c r="AI248" s="280"/>
      <c r="AJ248" s="280"/>
      <c r="AK248" s="280"/>
      <c r="AL248" s="280"/>
      <c r="AM248" s="280"/>
      <c r="AN248" s="280"/>
      <c r="AO248" s="280"/>
      <c r="AP248" s="280"/>
      <c r="AQ248" s="280"/>
      <c r="AR248" s="280"/>
      <c r="AS248" s="280"/>
      <c r="AT248" s="280"/>
      <c r="AU248" s="280"/>
      <c r="AV248" s="280"/>
      <c r="AW248" s="280"/>
      <c r="AX248" s="280"/>
      <c r="AY248" s="280"/>
      <c r="AZ248" s="280"/>
      <c r="BA248" s="280"/>
      <c r="BB248" s="280"/>
      <c r="BC248" s="280"/>
      <c r="BD248" s="280"/>
      <c r="BE248" s="280"/>
      <c r="BF248" s="280"/>
      <c r="BG248" s="280"/>
      <c r="BH248" s="280"/>
      <c r="BI248" s="280"/>
      <c r="BJ248" s="280"/>
      <c r="BK248" s="280"/>
      <c r="BL248" s="280"/>
      <c r="BM248" s="280"/>
      <c r="BN248" s="280"/>
    </row>
    <row r="249" spans="5:66" x14ac:dyDescent="0.25">
      <c r="E249" s="280"/>
      <c r="F249" s="280"/>
      <c r="G249" s="280"/>
      <c r="H249" s="280"/>
      <c r="I249" s="280"/>
      <c r="J249" s="280"/>
      <c r="K249" s="280"/>
      <c r="L249" s="280"/>
      <c r="M249" s="280"/>
      <c r="N249" s="280"/>
      <c r="O249" s="280"/>
      <c r="P249" s="280"/>
      <c r="Q249" s="280"/>
      <c r="R249" s="280"/>
      <c r="S249" s="280"/>
      <c r="T249" s="280"/>
      <c r="U249" s="280"/>
      <c r="V249" s="280"/>
      <c r="W249" s="280"/>
      <c r="X249" s="280"/>
      <c r="Y249" s="280"/>
      <c r="Z249" s="280"/>
      <c r="AA249" s="280"/>
      <c r="AB249" s="280"/>
      <c r="AC249" s="280"/>
      <c r="AD249" s="280"/>
      <c r="AE249" s="280"/>
      <c r="AF249" s="280"/>
      <c r="AG249" s="280"/>
      <c r="AH249" s="280"/>
      <c r="AI249" s="280"/>
      <c r="AJ249" s="280"/>
      <c r="AK249" s="280"/>
      <c r="AL249" s="280"/>
      <c r="AM249" s="280"/>
      <c r="AN249" s="280"/>
      <c r="AO249" s="280"/>
      <c r="AP249" s="280"/>
      <c r="AQ249" s="280"/>
      <c r="AR249" s="280"/>
      <c r="AS249" s="280"/>
      <c r="AT249" s="280"/>
      <c r="AU249" s="280"/>
      <c r="AV249" s="280"/>
      <c r="AW249" s="280"/>
      <c r="AX249" s="280"/>
      <c r="AY249" s="280"/>
      <c r="AZ249" s="280"/>
      <c r="BA249" s="280"/>
      <c r="BB249" s="280"/>
      <c r="BC249" s="280"/>
      <c r="BD249" s="280"/>
      <c r="BE249" s="280"/>
      <c r="BF249" s="280"/>
      <c r="BG249" s="280"/>
      <c r="BH249" s="280"/>
      <c r="BI249" s="280"/>
      <c r="BJ249" s="280"/>
      <c r="BK249" s="280"/>
      <c r="BL249" s="280"/>
      <c r="BM249" s="280"/>
      <c r="BN249" s="280"/>
    </row>
    <row r="250" spans="5:66" x14ac:dyDescent="0.25">
      <c r="E250" s="280"/>
      <c r="F250" s="280"/>
      <c r="G250" s="280"/>
      <c r="H250" s="280"/>
      <c r="I250" s="280"/>
      <c r="J250" s="280"/>
      <c r="K250" s="280"/>
      <c r="L250" s="280"/>
      <c r="M250" s="280"/>
      <c r="N250" s="280"/>
      <c r="O250" s="280"/>
      <c r="P250" s="280"/>
      <c r="Q250" s="280"/>
      <c r="R250" s="280"/>
      <c r="S250" s="280"/>
      <c r="T250" s="280"/>
      <c r="U250" s="280"/>
      <c r="V250" s="280"/>
      <c r="W250" s="280"/>
      <c r="X250" s="280"/>
      <c r="Y250" s="280"/>
      <c r="Z250" s="280"/>
      <c r="AA250" s="280"/>
      <c r="AB250" s="280"/>
      <c r="AC250" s="280"/>
      <c r="AD250" s="280"/>
      <c r="AE250" s="280"/>
      <c r="AF250" s="280"/>
      <c r="AG250" s="280"/>
      <c r="AH250" s="280"/>
      <c r="AI250" s="280"/>
      <c r="AJ250" s="280"/>
      <c r="AK250" s="280"/>
      <c r="AL250" s="280"/>
      <c r="AM250" s="280"/>
      <c r="AN250" s="280"/>
      <c r="AO250" s="280"/>
      <c r="AP250" s="280"/>
      <c r="AQ250" s="280"/>
      <c r="AR250" s="280"/>
      <c r="AS250" s="280"/>
      <c r="AT250" s="280"/>
      <c r="AU250" s="280"/>
      <c r="AV250" s="280"/>
      <c r="AW250" s="280"/>
      <c r="AX250" s="280"/>
      <c r="AY250" s="280"/>
      <c r="AZ250" s="280"/>
      <c r="BA250" s="280"/>
      <c r="BB250" s="280"/>
      <c r="BC250" s="280"/>
      <c r="BD250" s="280"/>
      <c r="BE250" s="280"/>
      <c r="BF250" s="280"/>
      <c r="BG250" s="280"/>
      <c r="BH250" s="280"/>
      <c r="BI250" s="280"/>
      <c r="BJ250" s="280"/>
      <c r="BK250" s="280"/>
      <c r="BL250" s="280"/>
      <c r="BM250" s="280"/>
      <c r="BN250" s="280"/>
    </row>
    <row r="251" spans="5:66" x14ac:dyDescent="0.25">
      <c r="E251" s="280"/>
      <c r="F251" s="280"/>
      <c r="G251" s="280"/>
      <c r="H251" s="280"/>
      <c r="I251" s="280"/>
      <c r="J251" s="280"/>
      <c r="K251" s="280"/>
      <c r="L251" s="280"/>
      <c r="M251" s="280"/>
      <c r="N251" s="280"/>
      <c r="O251" s="280"/>
      <c r="P251" s="280"/>
      <c r="Q251" s="280"/>
      <c r="R251" s="280"/>
      <c r="S251" s="280"/>
      <c r="T251" s="280"/>
      <c r="U251" s="280"/>
      <c r="V251" s="280"/>
      <c r="W251" s="280"/>
      <c r="X251" s="280"/>
      <c r="Y251" s="280"/>
      <c r="Z251" s="280"/>
      <c r="AA251" s="280"/>
      <c r="AB251" s="280"/>
      <c r="AC251" s="280"/>
      <c r="AD251" s="280"/>
      <c r="AE251" s="280"/>
      <c r="AF251" s="280"/>
      <c r="AG251" s="280"/>
      <c r="AH251" s="280"/>
      <c r="AI251" s="280"/>
      <c r="AJ251" s="280"/>
      <c r="AK251" s="280"/>
      <c r="AL251" s="280"/>
      <c r="AM251" s="280"/>
      <c r="AN251" s="280"/>
      <c r="AO251" s="280"/>
      <c r="AP251" s="280"/>
      <c r="AQ251" s="280"/>
      <c r="AR251" s="280"/>
      <c r="AS251" s="280"/>
      <c r="AT251" s="280"/>
      <c r="AU251" s="280"/>
      <c r="AV251" s="280"/>
      <c r="AW251" s="280"/>
      <c r="AX251" s="280"/>
      <c r="AY251" s="280"/>
      <c r="AZ251" s="280"/>
      <c r="BA251" s="280"/>
      <c r="BB251" s="280"/>
      <c r="BC251" s="280"/>
      <c r="BD251" s="280"/>
      <c r="BE251" s="280"/>
      <c r="BF251" s="280"/>
      <c r="BG251" s="280"/>
      <c r="BH251" s="280"/>
      <c r="BI251" s="280"/>
      <c r="BJ251" s="280"/>
      <c r="BK251" s="280"/>
      <c r="BL251" s="280"/>
      <c r="BM251" s="280"/>
      <c r="BN251" s="280"/>
    </row>
    <row r="252" spans="5:66" x14ac:dyDescent="0.25">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c r="AA252" s="280"/>
      <c r="AB252" s="280"/>
      <c r="AC252" s="280"/>
      <c r="AD252" s="280"/>
      <c r="AE252" s="280"/>
      <c r="AF252" s="280"/>
      <c r="AG252" s="280"/>
      <c r="AH252" s="280"/>
      <c r="AI252" s="280"/>
      <c r="AJ252" s="280"/>
      <c r="AK252" s="280"/>
      <c r="AL252" s="280"/>
      <c r="AM252" s="280"/>
      <c r="AN252" s="280"/>
      <c r="AO252" s="280"/>
      <c r="AP252" s="280"/>
      <c r="AQ252" s="280"/>
      <c r="AR252" s="280"/>
      <c r="AS252" s="280"/>
      <c r="AT252" s="280"/>
      <c r="AU252" s="280"/>
      <c r="AV252" s="280"/>
      <c r="AW252" s="280"/>
      <c r="AX252" s="280"/>
      <c r="AY252" s="280"/>
      <c r="AZ252" s="280"/>
      <c r="BA252" s="280"/>
      <c r="BB252" s="280"/>
      <c r="BC252" s="280"/>
      <c r="BD252" s="280"/>
      <c r="BE252" s="280"/>
      <c r="BF252" s="280"/>
      <c r="BG252" s="280"/>
      <c r="BH252" s="280"/>
      <c r="BI252" s="280"/>
      <c r="BJ252" s="280"/>
      <c r="BK252" s="280"/>
      <c r="BL252" s="280"/>
      <c r="BM252" s="280"/>
      <c r="BN252" s="280"/>
    </row>
    <row r="253" spans="5:66" x14ac:dyDescent="0.25">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0"/>
      <c r="AD253" s="280"/>
      <c r="AE253" s="280"/>
      <c r="AF253" s="280"/>
      <c r="AG253" s="280"/>
      <c r="AH253" s="280"/>
      <c r="AI253" s="280"/>
      <c r="AJ253" s="280"/>
      <c r="AK253" s="280"/>
      <c r="AL253" s="280"/>
      <c r="AM253" s="280"/>
      <c r="AN253" s="280"/>
      <c r="AO253" s="280"/>
      <c r="AP253" s="280"/>
      <c r="AQ253" s="280"/>
      <c r="AR253" s="280"/>
      <c r="AS253" s="280"/>
      <c r="AT253" s="280"/>
      <c r="AU253" s="280"/>
      <c r="AV253" s="280"/>
      <c r="AW253" s="280"/>
      <c r="AX253" s="280"/>
      <c r="AY253" s="280"/>
      <c r="AZ253" s="280"/>
      <c r="BA253" s="280"/>
      <c r="BB253" s="280"/>
      <c r="BC253" s="280"/>
      <c r="BD253" s="280"/>
      <c r="BE253" s="280"/>
      <c r="BF253" s="280"/>
      <c r="BG253" s="280"/>
      <c r="BH253" s="280"/>
      <c r="BI253" s="280"/>
      <c r="BJ253" s="280"/>
      <c r="BK253" s="280"/>
      <c r="BL253" s="280"/>
      <c r="BM253" s="280"/>
      <c r="BN253" s="280"/>
    </row>
    <row r="254" spans="5:66" x14ac:dyDescent="0.25">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0"/>
      <c r="AD254" s="280"/>
      <c r="AE254" s="280"/>
      <c r="AF254" s="280"/>
      <c r="AG254" s="280"/>
      <c r="AH254" s="280"/>
      <c r="AI254" s="280"/>
      <c r="AJ254" s="280"/>
      <c r="AK254" s="280"/>
      <c r="AL254" s="280"/>
      <c r="AM254" s="280"/>
      <c r="AN254" s="280"/>
      <c r="AO254" s="280"/>
      <c r="AP254" s="280"/>
      <c r="AQ254" s="280"/>
      <c r="AR254" s="280"/>
      <c r="AS254" s="280"/>
      <c r="AT254" s="280"/>
      <c r="AU254" s="280"/>
      <c r="AV254" s="280"/>
      <c r="AW254" s="280"/>
      <c r="AX254" s="280"/>
      <c r="AY254" s="280"/>
      <c r="AZ254" s="280"/>
      <c r="BA254" s="280"/>
      <c r="BB254" s="280"/>
      <c r="BC254" s="280"/>
      <c r="BD254" s="280"/>
      <c r="BE254" s="280"/>
      <c r="BF254" s="280"/>
      <c r="BG254" s="280"/>
      <c r="BH254" s="280"/>
      <c r="BI254" s="280"/>
      <c r="BJ254" s="280"/>
      <c r="BK254" s="280"/>
      <c r="BL254" s="280"/>
      <c r="BM254" s="280"/>
      <c r="BN254" s="280"/>
    </row>
    <row r="255" spans="5:66" x14ac:dyDescent="0.25">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0"/>
      <c r="AD255" s="280"/>
      <c r="AE255" s="280"/>
      <c r="AF255" s="280"/>
      <c r="AG255" s="280"/>
      <c r="AH255" s="280"/>
      <c r="AI255" s="280"/>
      <c r="AJ255" s="280"/>
      <c r="AK255" s="280"/>
      <c r="AL255" s="280"/>
      <c r="AM255" s="280"/>
      <c r="AN255" s="280"/>
      <c r="AO255" s="280"/>
      <c r="AP255" s="280"/>
      <c r="AQ255" s="280"/>
      <c r="AR255" s="280"/>
      <c r="AS255" s="280"/>
      <c r="AT255" s="280"/>
      <c r="AU255" s="280"/>
      <c r="AV255" s="280"/>
      <c r="AW255" s="280"/>
      <c r="AX255" s="280"/>
      <c r="AY255" s="280"/>
      <c r="AZ255" s="280"/>
      <c r="BA255" s="280"/>
      <c r="BB255" s="280"/>
      <c r="BC255" s="280"/>
      <c r="BD255" s="280"/>
      <c r="BE255" s="280"/>
      <c r="BF255" s="280"/>
      <c r="BG255" s="280"/>
      <c r="BH255" s="280"/>
      <c r="BI255" s="280"/>
      <c r="BJ255" s="280"/>
      <c r="BK255" s="280"/>
      <c r="BL255" s="280"/>
      <c r="BM255" s="280"/>
      <c r="BN255" s="280"/>
    </row>
    <row r="256" spans="5:66" x14ac:dyDescent="0.25">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0"/>
      <c r="AD256" s="280"/>
      <c r="AE256" s="280"/>
      <c r="AF256" s="280"/>
      <c r="AG256" s="280"/>
      <c r="AH256" s="280"/>
      <c r="AI256" s="280"/>
      <c r="AJ256" s="280"/>
      <c r="AK256" s="280"/>
      <c r="AL256" s="280"/>
      <c r="AM256" s="280"/>
      <c r="AN256" s="280"/>
      <c r="AO256" s="280"/>
      <c r="AP256" s="280"/>
      <c r="AQ256" s="280"/>
      <c r="AR256" s="280"/>
      <c r="AS256" s="280"/>
      <c r="AT256" s="280"/>
      <c r="AU256" s="280"/>
      <c r="AV256" s="280"/>
      <c r="AW256" s="280"/>
      <c r="AX256" s="280"/>
      <c r="AY256" s="280"/>
      <c r="AZ256" s="280"/>
      <c r="BA256" s="280"/>
      <c r="BB256" s="280"/>
      <c r="BC256" s="280"/>
      <c r="BD256" s="280"/>
      <c r="BE256" s="280"/>
      <c r="BF256" s="280"/>
      <c r="BG256" s="280"/>
      <c r="BH256" s="280"/>
      <c r="BI256" s="280"/>
      <c r="BJ256" s="280"/>
      <c r="BK256" s="280"/>
      <c r="BL256" s="280"/>
      <c r="BM256" s="280"/>
      <c r="BN256" s="280"/>
    </row>
    <row r="257" spans="5:66" x14ac:dyDescent="0.25">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c r="AA257" s="280"/>
      <c r="AB257" s="280"/>
      <c r="AC257" s="280"/>
      <c r="AD257" s="280"/>
      <c r="AE257" s="280"/>
      <c r="AF257" s="280"/>
      <c r="AG257" s="280"/>
      <c r="AH257" s="280"/>
      <c r="AI257" s="280"/>
      <c r="AJ257" s="280"/>
      <c r="AK257" s="280"/>
      <c r="AL257" s="280"/>
      <c r="AM257" s="280"/>
      <c r="AN257" s="280"/>
      <c r="AO257" s="280"/>
      <c r="AP257" s="280"/>
      <c r="AQ257" s="280"/>
      <c r="AR257" s="280"/>
      <c r="AS257" s="280"/>
      <c r="AT257" s="280"/>
      <c r="AU257" s="280"/>
      <c r="AV257" s="280"/>
      <c r="AW257" s="280"/>
      <c r="AX257" s="280"/>
      <c r="AY257" s="280"/>
      <c r="AZ257" s="280"/>
      <c r="BA257" s="280"/>
      <c r="BB257" s="280"/>
      <c r="BC257" s="280"/>
      <c r="BD257" s="280"/>
      <c r="BE257" s="280"/>
      <c r="BF257" s="280"/>
      <c r="BG257" s="280"/>
      <c r="BH257" s="280"/>
      <c r="BI257" s="280"/>
      <c r="BJ257" s="280"/>
      <c r="BK257" s="280"/>
      <c r="BL257" s="280"/>
      <c r="BM257" s="280"/>
      <c r="BN257" s="280"/>
    </row>
    <row r="258" spans="5:66" x14ac:dyDescent="0.25">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c r="AA258" s="280"/>
      <c r="AB258" s="280"/>
      <c r="AC258" s="280"/>
      <c r="AD258" s="280"/>
      <c r="AE258" s="280"/>
      <c r="AF258" s="280"/>
      <c r="AG258" s="280"/>
      <c r="AH258" s="280"/>
      <c r="AI258" s="280"/>
      <c r="AJ258" s="280"/>
      <c r="AK258" s="280"/>
      <c r="AL258" s="280"/>
      <c r="AM258" s="280"/>
      <c r="AN258" s="280"/>
      <c r="AO258" s="280"/>
      <c r="AP258" s="280"/>
      <c r="AQ258" s="280"/>
      <c r="AR258" s="280"/>
      <c r="AS258" s="280"/>
      <c r="AT258" s="280"/>
      <c r="AU258" s="280"/>
      <c r="AV258" s="280"/>
      <c r="AW258" s="280"/>
      <c r="AX258" s="280"/>
      <c r="AY258" s="280"/>
      <c r="AZ258" s="280"/>
      <c r="BA258" s="280"/>
      <c r="BB258" s="280"/>
      <c r="BC258" s="280"/>
      <c r="BD258" s="280"/>
      <c r="BE258" s="280"/>
      <c r="BF258" s="280"/>
      <c r="BG258" s="280"/>
      <c r="BH258" s="280"/>
      <c r="BI258" s="280"/>
      <c r="BJ258" s="280"/>
      <c r="BK258" s="280"/>
      <c r="BL258" s="280"/>
      <c r="BM258" s="280"/>
      <c r="BN258" s="280"/>
    </row>
    <row r="259" spans="5:66" x14ac:dyDescent="0.25">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c r="AA259" s="280"/>
      <c r="AB259" s="280"/>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c r="BF259" s="280"/>
      <c r="BG259" s="280"/>
      <c r="BH259" s="280"/>
      <c r="BI259" s="280"/>
      <c r="BJ259" s="280"/>
      <c r="BK259" s="280"/>
      <c r="BL259" s="280"/>
      <c r="BM259" s="280"/>
      <c r="BN259" s="280"/>
    </row>
    <row r="260" spans="5:66" x14ac:dyDescent="0.25">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row>
    <row r="261" spans="5:66" x14ac:dyDescent="0.25">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c r="AA261" s="280"/>
      <c r="AB261" s="280"/>
      <c r="AC261" s="280"/>
      <c r="AD261" s="280"/>
      <c r="AE261" s="280"/>
      <c r="AF261" s="280"/>
      <c r="AG261" s="280"/>
      <c r="AH261" s="280"/>
      <c r="AI261" s="280"/>
      <c r="AJ261" s="280"/>
      <c r="AK261" s="280"/>
      <c r="AL261" s="280"/>
      <c r="AM261" s="280"/>
      <c r="AN261" s="280"/>
      <c r="AO261" s="280"/>
      <c r="AP261" s="280"/>
      <c r="AQ261" s="280"/>
      <c r="AR261" s="280"/>
      <c r="AS261" s="280"/>
      <c r="AT261" s="280"/>
      <c r="AU261" s="280"/>
      <c r="AV261" s="280"/>
      <c r="AW261" s="280"/>
      <c r="AX261" s="280"/>
      <c r="AY261" s="280"/>
      <c r="AZ261" s="280"/>
      <c r="BA261" s="280"/>
      <c r="BB261" s="280"/>
      <c r="BC261" s="280"/>
      <c r="BD261" s="280"/>
      <c r="BE261" s="280"/>
      <c r="BF261" s="280"/>
      <c r="BG261" s="280"/>
      <c r="BH261" s="280"/>
      <c r="BI261" s="280"/>
      <c r="BJ261" s="280"/>
      <c r="BK261" s="280"/>
      <c r="BL261" s="280"/>
      <c r="BM261" s="280"/>
      <c r="BN261" s="280"/>
    </row>
    <row r="262" spans="5:66" x14ac:dyDescent="0.25">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c r="AA262" s="280"/>
      <c r="AB262" s="280"/>
      <c r="AC262" s="280"/>
      <c r="AD262" s="280"/>
      <c r="AE262" s="280"/>
      <c r="AF262" s="280"/>
      <c r="AG262" s="280"/>
      <c r="AH262" s="280"/>
      <c r="AI262" s="280"/>
      <c r="AJ262" s="280"/>
      <c r="AK262" s="280"/>
      <c r="AL262" s="280"/>
      <c r="AM262" s="280"/>
      <c r="AN262" s="280"/>
      <c r="AO262" s="280"/>
      <c r="AP262" s="280"/>
      <c r="AQ262" s="280"/>
      <c r="AR262" s="280"/>
      <c r="AS262" s="280"/>
      <c r="AT262" s="280"/>
      <c r="AU262" s="280"/>
      <c r="AV262" s="280"/>
      <c r="AW262" s="280"/>
      <c r="AX262" s="280"/>
      <c r="AY262" s="280"/>
      <c r="AZ262" s="280"/>
      <c r="BA262" s="280"/>
      <c r="BB262" s="280"/>
      <c r="BC262" s="280"/>
      <c r="BD262" s="280"/>
      <c r="BE262" s="280"/>
      <c r="BF262" s="280"/>
      <c r="BG262" s="280"/>
      <c r="BH262" s="280"/>
      <c r="BI262" s="280"/>
      <c r="BJ262" s="280"/>
      <c r="BK262" s="280"/>
      <c r="BL262" s="280"/>
      <c r="BM262" s="280"/>
      <c r="BN262" s="280"/>
    </row>
    <row r="263" spans="5:66" x14ac:dyDescent="0.25">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80"/>
      <c r="AD263" s="280"/>
      <c r="AE263" s="280"/>
      <c r="AF263" s="280"/>
      <c r="AG263" s="280"/>
      <c r="AH263" s="280"/>
      <c r="AI263" s="280"/>
      <c r="AJ263" s="280"/>
      <c r="AK263" s="280"/>
      <c r="AL263" s="280"/>
      <c r="AM263" s="280"/>
      <c r="AN263" s="280"/>
      <c r="AO263" s="280"/>
      <c r="AP263" s="280"/>
      <c r="AQ263" s="280"/>
      <c r="AR263" s="280"/>
      <c r="AS263" s="280"/>
      <c r="AT263" s="280"/>
      <c r="AU263" s="280"/>
      <c r="AV263" s="280"/>
      <c r="AW263" s="280"/>
      <c r="AX263" s="280"/>
      <c r="AY263" s="280"/>
      <c r="AZ263" s="280"/>
      <c r="BA263" s="280"/>
      <c r="BB263" s="280"/>
      <c r="BC263" s="280"/>
      <c r="BD263" s="280"/>
      <c r="BE263" s="280"/>
      <c r="BF263" s="280"/>
      <c r="BG263" s="280"/>
      <c r="BH263" s="280"/>
      <c r="BI263" s="280"/>
      <c r="BJ263" s="280"/>
      <c r="BK263" s="280"/>
      <c r="BL263" s="280"/>
      <c r="BM263" s="280"/>
      <c r="BN263" s="280"/>
    </row>
    <row r="264" spans="5:66" x14ac:dyDescent="0.25">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c r="AA264" s="280"/>
      <c r="AB264" s="280"/>
      <c r="AC264" s="280"/>
      <c r="AD264" s="280"/>
      <c r="AE264" s="280"/>
      <c r="AF264" s="280"/>
      <c r="AG264" s="280"/>
      <c r="AH264" s="280"/>
      <c r="AI264" s="280"/>
      <c r="AJ264" s="280"/>
      <c r="AK264" s="280"/>
      <c r="AL264" s="280"/>
      <c r="AM264" s="280"/>
      <c r="AN264" s="280"/>
      <c r="AO264" s="280"/>
      <c r="AP264" s="280"/>
      <c r="AQ264" s="280"/>
      <c r="AR264" s="280"/>
      <c r="AS264" s="280"/>
      <c r="AT264" s="280"/>
      <c r="AU264" s="280"/>
      <c r="AV264" s="280"/>
      <c r="AW264" s="280"/>
      <c r="AX264" s="280"/>
      <c r="AY264" s="280"/>
      <c r="AZ264" s="280"/>
      <c r="BA264" s="280"/>
      <c r="BB264" s="280"/>
      <c r="BC264" s="280"/>
      <c r="BD264" s="280"/>
      <c r="BE264" s="280"/>
      <c r="BF264" s="280"/>
      <c r="BG264" s="280"/>
      <c r="BH264" s="280"/>
      <c r="BI264" s="280"/>
      <c r="BJ264" s="280"/>
      <c r="BK264" s="280"/>
      <c r="BL264" s="280"/>
      <c r="BM264" s="280"/>
      <c r="BN264" s="280"/>
    </row>
    <row r="265" spans="5:66" x14ac:dyDescent="0.25">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0"/>
      <c r="AD265" s="280"/>
      <c r="AE265" s="280"/>
      <c r="AF265" s="280"/>
      <c r="AG265" s="280"/>
      <c r="AH265" s="280"/>
      <c r="AI265" s="280"/>
      <c r="AJ265" s="280"/>
      <c r="AK265" s="280"/>
      <c r="AL265" s="280"/>
      <c r="AM265" s="280"/>
      <c r="AN265" s="280"/>
      <c r="AO265" s="280"/>
      <c r="AP265" s="280"/>
      <c r="AQ265" s="280"/>
      <c r="AR265" s="280"/>
      <c r="AS265" s="280"/>
      <c r="AT265" s="280"/>
      <c r="AU265" s="280"/>
      <c r="AV265" s="280"/>
      <c r="AW265" s="280"/>
      <c r="AX265" s="280"/>
      <c r="AY265" s="280"/>
      <c r="AZ265" s="280"/>
      <c r="BA265" s="280"/>
      <c r="BB265" s="280"/>
      <c r="BC265" s="280"/>
      <c r="BD265" s="280"/>
      <c r="BE265" s="280"/>
      <c r="BF265" s="280"/>
      <c r="BG265" s="280"/>
      <c r="BH265" s="280"/>
      <c r="BI265" s="280"/>
      <c r="BJ265" s="280"/>
      <c r="BK265" s="280"/>
      <c r="BL265" s="280"/>
      <c r="BM265" s="280"/>
      <c r="BN265" s="280"/>
    </row>
    <row r="266" spans="5:66" x14ac:dyDescent="0.25">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0"/>
      <c r="AD266" s="280"/>
      <c r="AE266" s="280"/>
      <c r="AF266" s="280"/>
      <c r="AG266" s="280"/>
      <c r="AH266" s="280"/>
      <c r="AI266" s="280"/>
      <c r="AJ266" s="280"/>
      <c r="AK266" s="280"/>
      <c r="AL266" s="280"/>
      <c r="AM266" s="280"/>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280"/>
    </row>
    <row r="267" spans="5:66" x14ac:dyDescent="0.25">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0"/>
      <c r="AD267" s="280"/>
      <c r="AE267" s="280"/>
      <c r="AF267" s="280"/>
      <c r="AG267" s="280"/>
      <c r="AH267" s="280"/>
      <c r="AI267" s="280"/>
      <c r="AJ267" s="280"/>
      <c r="AK267" s="280"/>
      <c r="AL267" s="280"/>
      <c r="AM267" s="280"/>
      <c r="AN267" s="280"/>
      <c r="AO267" s="280"/>
      <c r="AP267" s="280"/>
      <c r="AQ267" s="280"/>
      <c r="AR267" s="280"/>
      <c r="AS267" s="280"/>
      <c r="AT267" s="280"/>
      <c r="AU267" s="280"/>
      <c r="AV267" s="280"/>
      <c r="AW267" s="280"/>
      <c r="AX267" s="280"/>
      <c r="AY267" s="280"/>
      <c r="AZ267" s="280"/>
      <c r="BA267" s="280"/>
      <c r="BB267" s="280"/>
      <c r="BC267" s="280"/>
      <c r="BD267" s="280"/>
      <c r="BE267" s="280"/>
      <c r="BF267" s="280"/>
      <c r="BG267" s="280"/>
      <c r="BH267" s="280"/>
      <c r="BI267" s="280"/>
      <c r="BJ267" s="280"/>
      <c r="BK267" s="280"/>
      <c r="BL267" s="280"/>
      <c r="BM267" s="280"/>
      <c r="BN267" s="280"/>
    </row>
    <row r="268" spans="5:66" x14ac:dyDescent="0.25">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0"/>
      <c r="AD268" s="280"/>
      <c r="AE268" s="280"/>
      <c r="AF268" s="280"/>
      <c r="AG268" s="280"/>
      <c r="AH268" s="280"/>
      <c r="AI268" s="280"/>
      <c r="AJ268" s="280"/>
      <c r="AK268" s="280"/>
      <c r="AL268" s="280"/>
      <c r="AM268" s="280"/>
      <c r="AN268" s="280"/>
      <c r="AO268" s="280"/>
      <c r="AP268" s="280"/>
      <c r="AQ268" s="280"/>
      <c r="AR268" s="280"/>
      <c r="AS268" s="280"/>
      <c r="AT268" s="280"/>
      <c r="AU268" s="280"/>
      <c r="AV268" s="280"/>
      <c r="AW268" s="280"/>
      <c r="AX268" s="280"/>
      <c r="AY268" s="280"/>
      <c r="AZ268" s="280"/>
      <c r="BA268" s="280"/>
      <c r="BB268" s="280"/>
      <c r="BC268" s="280"/>
      <c r="BD268" s="280"/>
      <c r="BE268" s="280"/>
      <c r="BF268" s="280"/>
      <c r="BG268" s="280"/>
      <c r="BH268" s="280"/>
      <c r="BI268" s="280"/>
      <c r="BJ268" s="280"/>
      <c r="BK268" s="280"/>
      <c r="BL268" s="280"/>
      <c r="BM268" s="280"/>
      <c r="BN268" s="280"/>
    </row>
    <row r="269" spans="5:66" x14ac:dyDescent="0.25">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0"/>
      <c r="AD269" s="280"/>
      <c r="AE269" s="280"/>
      <c r="AF269" s="280"/>
      <c r="AG269" s="280"/>
      <c r="AH269" s="280"/>
      <c r="AI269" s="280"/>
      <c r="AJ269" s="280"/>
      <c r="AK269" s="280"/>
      <c r="AL269" s="280"/>
      <c r="AM269" s="280"/>
      <c r="AN269" s="280"/>
      <c r="AO269" s="280"/>
      <c r="AP269" s="280"/>
      <c r="AQ269" s="280"/>
      <c r="AR269" s="280"/>
      <c r="AS269" s="280"/>
      <c r="AT269" s="280"/>
      <c r="AU269" s="280"/>
      <c r="AV269" s="280"/>
      <c r="AW269" s="280"/>
      <c r="AX269" s="280"/>
      <c r="AY269" s="280"/>
      <c r="AZ269" s="280"/>
      <c r="BA269" s="280"/>
      <c r="BB269" s="280"/>
      <c r="BC269" s="280"/>
      <c r="BD269" s="280"/>
      <c r="BE269" s="280"/>
      <c r="BF269" s="280"/>
      <c r="BG269" s="280"/>
      <c r="BH269" s="280"/>
      <c r="BI269" s="280"/>
      <c r="BJ269" s="280"/>
      <c r="BK269" s="280"/>
      <c r="BL269" s="280"/>
      <c r="BM269" s="280"/>
      <c r="BN269" s="280"/>
    </row>
    <row r="270" spans="5:66" x14ac:dyDescent="0.25">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0"/>
      <c r="AD270" s="280"/>
      <c r="AE270" s="280"/>
      <c r="AF270" s="280"/>
      <c r="AG270" s="280"/>
      <c r="AH270" s="280"/>
      <c r="AI270" s="280"/>
      <c r="AJ270" s="280"/>
      <c r="AK270" s="280"/>
      <c r="AL270" s="280"/>
      <c r="AM270" s="280"/>
      <c r="AN270" s="280"/>
      <c r="AO270" s="280"/>
      <c r="AP270" s="280"/>
      <c r="AQ270" s="280"/>
      <c r="AR270" s="280"/>
      <c r="AS270" s="280"/>
      <c r="AT270" s="280"/>
      <c r="AU270" s="280"/>
      <c r="AV270" s="280"/>
      <c r="AW270" s="280"/>
      <c r="AX270" s="280"/>
      <c r="AY270" s="280"/>
      <c r="AZ270" s="280"/>
      <c r="BA270" s="280"/>
      <c r="BB270" s="280"/>
      <c r="BC270" s="280"/>
      <c r="BD270" s="280"/>
      <c r="BE270" s="280"/>
      <c r="BF270" s="280"/>
      <c r="BG270" s="280"/>
      <c r="BH270" s="280"/>
      <c r="BI270" s="280"/>
      <c r="BJ270" s="280"/>
      <c r="BK270" s="280"/>
      <c r="BL270" s="280"/>
      <c r="BM270" s="280"/>
      <c r="BN270" s="280"/>
    </row>
    <row r="271" spans="5:66" x14ac:dyDescent="0.25">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0"/>
      <c r="AD271" s="280"/>
      <c r="AE271" s="280"/>
      <c r="AF271" s="280"/>
      <c r="AG271" s="280"/>
      <c r="AH271" s="280"/>
      <c r="AI271" s="280"/>
      <c r="AJ271" s="280"/>
      <c r="AK271" s="280"/>
      <c r="AL271" s="280"/>
      <c r="AM271" s="280"/>
      <c r="AN271" s="280"/>
      <c r="AO271" s="280"/>
      <c r="AP271" s="280"/>
      <c r="AQ271" s="280"/>
      <c r="AR271" s="280"/>
      <c r="AS271" s="280"/>
      <c r="AT271" s="280"/>
      <c r="AU271" s="280"/>
      <c r="AV271" s="280"/>
      <c r="AW271" s="280"/>
      <c r="AX271" s="280"/>
      <c r="AY271" s="280"/>
      <c r="AZ271" s="280"/>
      <c r="BA271" s="280"/>
      <c r="BB271" s="280"/>
      <c r="BC271" s="280"/>
      <c r="BD271" s="280"/>
      <c r="BE271" s="280"/>
      <c r="BF271" s="280"/>
      <c r="BG271" s="280"/>
      <c r="BH271" s="280"/>
      <c r="BI271" s="280"/>
      <c r="BJ271" s="280"/>
      <c r="BK271" s="280"/>
      <c r="BL271" s="280"/>
      <c r="BM271" s="280"/>
      <c r="BN271" s="280"/>
    </row>
    <row r="272" spans="5:66" x14ac:dyDescent="0.25">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0"/>
      <c r="AD272" s="280"/>
      <c r="AE272" s="280"/>
      <c r="AF272" s="280"/>
      <c r="AG272" s="280"/>
      <c r="AH272" s="280"/>
      <c r="AI272" s="280"/>
      <c r="AJ272" s="280"/>
      <c r="AK272" s="280"/>
      <c r="AL272" s="280"/>
      <c r="AM272" s="280"/>
      <c r="AN272" s="280"/>
      <c r="AO272" s="280"/>
      <c r="AP272" s="280"/>
      <c r="AQ272" s="280"/>
      <c r="AR272" s="280"/>
      <c r="AS272" s="280"/>
      <c r="AT272" s="280"/>
      <c r="AU272" s="280"/>
      <c r="AV272" s="280"/>
      <c r="AW272" s="280"/>
      <c r="AX272" s="280"/>
      <c r="AY272" s="280"/>
      <c r="AZ272" s="280"/>
      <c r="BA272" s="280"/>
      <c r="BB272" s="280"/>
      <c r="BC272" s="280"/>
      <c r="BD272" s="280"/>
      <c r="BE272" s="280"/>
      <c r="BF272" s="280"/>
      <c r="BG272" s="280"/>
      <c r="BH272" s="280"/>
      <c r="BI272" s="280"/>
      <c r="BJ272" s="280"/>
      <c r="BK272" s="280"/>
      <c r="BL272" s="280"/>
      <c r="BM272" s="280"/>
      <c r="BN272" s="280"/>
    </row>
    <row r="273" spans="5:66" x14ac:dyDescent="0.25">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0"/>
      <c r="AD273" s="280"/>
      <c r="AE273" s="280"/>
      <c r="AF273" s="280"/>
      <c r="AG273" s="280"/>
      <c r="AH273" s="280"/>
      <c r="AI273" s="280"/>
      <c r="AJ273" s="280"/>
      <c r="AK273" s="280"/>
      <c r="AL273" s="280"/>
      <c r="AM273" s="280"/>
      <c r="AN273" s="280"/>
      <c r="AO273" s="280"/>
      <c r="AP273" s="280"/>
      <c r="AQ273" s="280"/>
      <c r="AR273" s="280"/>
      <c r="AS273" s="280"/>
      <c r="AT273" s="280"/>
      <c r="AU273" s="280"/>
      <c r="AV273" s="280"/>
      <c r="AW273" s="280"/>
      <c r="AX273" s="280"/>
      <c r="AY273" s="280"/>
      <c r="AZ273" s="280"/>
      <c r="BA273" s="280"/>
      <c r="BB273" s="280"/>
      <c r="BC273" s="280"/>
      <c r="BD273" s="280"/>
      <c r="BE273" s="280"/>
      <c r="BF273" s="280"/>
      <c r="BG273" s="280"/>
      <c r="BH273" s="280"/>
      <c r="BI273" s="280"/>
      <c r="BJ273" s="280"/>
      <c r="BK273" s="280"/>
      <c r="BL273" s="280"/>
      <c r="BM273" s="280"/>
      <c r="BN273" s="280"/>
    </row>
    <row r="274" spans="5:66" x14ac:dyDescent="0.25">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0"/>
      <c r="AD274" s="280"/>
      <c r="AE274" s="280"/>
      <c r="AF274" s="280"/>
      <c r="AG274" s="280"/>
      <c r="AH274" s="280"/>
      <c r="AI274" s="280"/>
      <c r="AJ274" s="280"/>
      <c r="AK274" s="280"/>
      <c r="AL274" s="280"/>
      <c r="AM274" s="280"/>
      <c r="AN274" s="280"/>
      <c r="AO274" s="280"/>
      <c r="AP274" s="280"/>
      <c r="AQ274" s="280"/>
      <c r="AR274" s="280"/>
      <c r="AS274" s="280"/>
      <c r="AT274" s="280"/>
      <c r="AU274" s="280"/>
      <c r="AV274" s="280"/>
      <c r="AW274" s="280"/>
      <c r="AX274" s="280"/>
      <c r="AY274" s="280"/>
      <c r="AZ274" s="280"/>
      <c r="BA274" s="280"/>
      <c r="BB274" s="280"/>
      <c r="BC274" s="280"/>
      <c r="BD274" s="280"/>
      <c r="BE274" s="280"/>
      <c r="BF274" s="280"/>
      <c r="BG274" s="280"/>
      <c r="BH274" s="280"/>
      <c r="BI274" s="280"/>
      <c r="BJ274" s="280"/>
      <c r="BK274" s="280"/>
      <c r="BL274" s="280"/>
      <c r="BM274" s="280"/>
      <c r="BN274" s="280"/>
    </row>
    <row r="275" spans="5:66" x14ac:dyDescent="0.25">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0"/>
      <c r="AD275" s="280"/>
      <c r="AE275" s="280"/>
      <c r="AF275" s="280"/>
      <c r="AG275" s="280"/>
      <c r="AH275" s="280"/>
      <c r="AI275" s="280"/>
      <c r="AJ275" s="280"/>
      <c r="AK275" s="280"/>
      <c r="AL275" s="280"/>
      <c r="AM275" s="280"/>
      <c r="AN275" s="280"/>
      <c r="AO275" s="280"/>
      <c r="AP275" s="280"/>
      <c r="AQ275" s="280"/>
      <c r="AR275" s="280"/>
      <c r="AS275" s="280"/>
      <c r="AT275" s="280"/>
      <c r="AU275" s="280"/>
      <c r="AV275" s="280"/>
      <c r="AW275" s="280"/>
      <c r="AX275" s="280"/>
      <c r="AY275" s="280"/>
      <c r="AZ275" s="280"/>
      <c r="BA275" s="280"/>
      <c r="BB275" s="280"/>
      <c r="BC275" s="280"/>
      <c r="BD275" s="280"/>
      <c r="BE275" s="280"/>
      <c r="BF275" s="280"/>
      <c r="BG275" s="280"/>
      <c r="BH275" s="280"/>
      <c r="BI275" s="280"/>
      <c r="BJ275" s="280"/>
      <c r="BK275" s="280"/>
      <c r="BL275" s="280"/>
      <c r="BM275" s="280"/>
      <c r="BN275" s="280"/>
    </row>
    <row r="276" spans="5:66" x14ac:dyDescent="0.25">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0"/>
      <c r="AD276" s="280"/>
      <c r="AE276" s="280"/>
      <c r="AF276" s="280"/>
      <c r="AG276" s="280"/>
      <c r="AH276" s="280"/>
      <c r="AI276" s="280"/>
      <c r="AJ276" s="280"/>
      <c r="AK276" s="280"/>
      <c r="AL276" s="280"/>
      <c r="AM276" s="280"/>
      <c r="AN276" s="280"/>
      <c r="AO276" s="280"/>
      <c r="AP276" s="280"/>
      <c r="AQ276" s="280"/>
      <c r="AR276" s="280"/>
      <c r="AS276" s="280"/>
      <c r="AT276" s="280"/>
      <c r="AU276" s="280"/>
      <c r="AV276" s="280"/>
      <c r="AW276" s="280"/>
      <c r="AX276" s="280"/>
      <c r="AY276" s="280"/>
      <c r="AZ276" s="280"/>
      <c r="BA276" s="280"/>
      <c r="BB276" s="280"/>
      <c r="BC276" s="280"/>
      <c r="BD276" s="280"/>
      <c r="BE276" s="280"/>
      <c r="BF276" s="280"/>
      <c r="BG276" s="280"/>
      <c r="BH276" s="280"/>
      <c r="BI276" s="280"/>
      <c r="BJ276" s="280"/>
      <c r="BK276" s="280"/>
      <c r="BL276" s="280"/>
      <c r="BM276" s="280"/>
      <c r="BN276" s="280"/>
    </row>
    <row r="277" spans="5:66" x14ac:dyDescent="0.25">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0"/>
      <c r="AD277" s="280"/>
      <c r="AE277" s="280"/>
      <c r="AF277" s="280"/>
      <c r="AG277" s="280"/>
      <c r="AH277" s="280"/>
      <c r="AI277" s="280"/>
      <c r="AJ277" s="280"/>
      <c r="AK277" s="280"/>
      <c r="AL277" s="280"/>
      <c r="AM277" s="280"/>
      <c r="AN277" s="280"/>
      <c r="AO277" s="280"/>
      <c r="AP277" s="280"/>
      <c r="AQ277" s="280"/>
      <c r="AR277" s="280"/>
      <c r="AS277" s="280"/>
      <c r="AT277" s="280"/>
      <c r="AU277" s="280"/>
      <c r="AV277" s="280"/>
      <c r="AW277" s="280"/>
      <c r="AX277" s="280"/>
      <c r="AY277" s="280"/>
      <c r="AZ277" s="280"/>
      <c r="BA277" s="280"/>
      <c r="BB277" s="280"/>
      <c r="BC277" s="280"/>
      <c r="BD277" s="280"/>
      <c r="BE277" s="280"/>
      <c r="BF277" s="280"/>
      <c r="BG277" s="280"/>
      <c r="BH277" s="280"/>
      <c r="BI277" s="280"/>
      <c r="BJ277" s="280"/>
      <c r="BK277" s="280"/>
      <c r="BL277" s="280"/>
      <c r="BM277" s="280"/>
      <c r="BN277" s="280"/>
    </row>
    <row r="278" spans="5:66" x14ac:dyDescent="0.25">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0"/>
      <c r="AD278" s="280"/>
      <c r="AE278" s="280"/>
      <c r="AF278" s="280"/>
      <c r="AG278" s="280"/>
      <c r="AH278" s="280"/>
      <c r="AI278" s="280"/>
      <c r="AJ278" s="280"/>
      <c r="AK278" s="280"/>
      <c r="AL278" s="280"/>
      <c r="AM278" s="280"/>
      <c r="AN278" s="280"/>
      <c r="AO278" s="280"/>
      <c r="AP278" s="280"/>
      <c r="AQ278" s="280"/>
      <c r="AR278" s="280"/>
      <c r="AS278" s="280"/>
      <c r="AT278" s="280"/>
      <c r="AU278" s="280"/>
      <c r="AV278" s="280"/>
      <c r="AW278" s="280"/>
      <c r="AX278" s="280"/>
      <c r="AY278" s="280"/>
      <c r="AZ278" s="280"/>
      <c r="BA278" s="280"/>
      <c r="BB278" s="280"/>
      <c r="BC278" s="280"/>
      <c r="BD278" s="280"/>
      <c r="BE278" s="280"/>
      <c r="BF278" s="280"/>
      <c r="BG278" s="280"/>
      <c r="BH278" s="280"/>
      <c r="BI278" s="280"/>
      <c r="BJ278" s="280"/>
      <c r="BK278" s="280"/>
      <c r="BL278" s="280"/>
      <c r="BM278" s="280"/>
      <c r="BN278" s="280"/>
    </row>
    <row r="279" spans="5:66" x14ac:dyDescent="0.25">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0"/>
      <c r="AD279" s="280"/>
      <c r="AE279" s="280"/>
      <c r="AF279" s="280"/>
      <c r="AG279" s="280"/>
      <c r="AH279" s="280"/>
      <c r="AI279" s="280"/>
      <c r="AJ279" s="280"/>
      <c r="AK279" s="280"/>
      <c r="AL279" s="280"/>
      <c r="AM279" s="280"/>
      <c r="AN279" s="280"/>
      <c r="AO279" s="280"/>
      <c r="AP279" s="280"/>
      <c r="AQ279" s="280"/>
      <c r="AR279" s="280"/>
      <c r="AS279" s="280"/>
      <c r="AT279" s="280"/>
      <c r="AU279" s="280"/>
      <c r="AV279" s="280"/>
      <c r="AW279" s="280"/>
      <c r="AX279" s="280"/>
      <c r="AY279" s="280"/>
      <c r="AZ279" s="280"/>
      <c r="BA279" s="280"/>
      <c r="BB279" s="280"/>
      <c r="BC279" s="280"/>
      <c r="BD279" s="280"/>
      <c r="BE279" s="280"/>
      <c r="BF279" s="280"/>
      <c r="BG279" s="280"/>
      <c r="BH279" s="280"/>
      <c r="BI279" s="280"/>
      <c r="BJ279" s="280"/>
      <c r="BK279" s="280"/>
      <c r="BL279" s="280"/>
      <c r="BM279" s="280"/>
      <c r="BN279" s="280"/>
    </row>
    <row r="280" spans="5:66" x14ac:dyDescent="0.25">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0"/>
      <c r="AD280" s="280"/>
      <c r="AE280" s="280"/>
      <c r="AF280" s="280"/>
      <c r="AG280" s="280"/>
      <c r="AH280" s="280"/>
      <c r="AI280" s="280"/>
      <c r="AJ280" s="280"/>
      <c r="AK280" s="280"/>
      <c r="AL280" s="280"/>
      <c r="AM280" s="280"/>
      <c r="AN280" s="280"/>
      <c r="AO280" s="280"/>
      <c r="AP280" s="280"/>
      <c r="AQ280" s="280"/>
      <c r="AR280" s="280"/>
      <c r="AS280" s="280"/>
      <c r="AT280" s="280"/>
      <c r="AU280" s="280"/>
      <c r="AV280" s="280"/>
      <c r="AW280" s="280"/>
      <c r="AX280" s="280"/>
      <c r="AY280" s="280"/>
      <c r="AZ280" s="280"/>
      <c r="BA280" s="280"/>
      <c r="BB280" s="280"/>
      <c r="BC280" s="280"/>
      <c r="BD280" s="280"/>
      <c r="BE280" s="280"/>
      <c r="BF280" s="280"/>
      <c r="BG280" s="280"/>
      <c r="BH280" s="280"/>
      <c r="BI280" s="280"/>
      <c r="BJ280" s="280"/>
      <c r="BK280" s="280"/>
      <c r="BL280" s="280"/>
      <c r="BM280" s="280"/>
      <c r="BN280" s="280"/>
    </row>
    <row r="281" spans="5:66" x14ac:dyDescent="0.25">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0"/>
      <c r="AD281" s="280"/>
      <c r="AE281" s="280"/>
      <c r="AF281" s="280"/>
      <c r="AG281" s="280"/>
      <c r="AH281" s="280"/>
      <c r="AI281" s="280"/>
      <c r="AJ281" s="280"/>
      <c r="AK281" s="280"/>
      <c r="AL281" s="280"/>
      <c r="AM281" s="280"/>
      <c r="AN281" s="280"/>
      <c r="AO281" s="280"/>
      <c r="AP281" s="280"/>
      <c r="AQ281" s="280"/>
      <c r="AR281" s="280"/>
      <c r="AS281" s="280"/>
      <c r="AT281" s="280"/>
      <c r="AU281" s="280"/>
      <c r="AV281" s="280"/>
      <c r="AW281" s="280"/>
      <c r="AX281" s="280"/>
      <c r="AY281" s="280"/>
      <c r="AZ281" s="280"/>
      <c r="BA281" s="280"/>
      <c r="BB281" s="280"/>
      <c r="BC281" s="280"/>
      <c r="BD281" s="280"/>
      <c r="BE281" s="280"/>
      <c r="BF281" s="280"/>
      <c r="BG281" s="280"/>
      <c r="BH281" s="280"/>
      <c r="BI281" s="280"/>
      <c r="BJ281" s="280"/>
      <c r="BK281" s="280"/>
      <c r="BL281" s="280"/>
      <c r="BM281" s="280"/>
      <c r="BN281" s="280"/>
    </row>
    <row r="282" spans="5:66" x14ac:dyDescent="0.25">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0"/>
      <c r="AD282" s="280"/>
      <c r="AE282" s="280"/>
      <c r="AF282" s="280"/>
      <c r="AG282" s="280"/>
      <c r="AH282" s="280"/>
      <c r="AI282" s="280"/>
      <c r="AJ282" s="280"/>
      <c r="AK282" s="280"/>
      <c r="AL282" s="280"/>
      <c r="AM282" s="280"/>
      <c r="AN282" s="280"/>
      <c r="AO282" s="280"/>
      <c r="AP282" s="280"/>
      <c r="AQ282" s="280"/>
      <c r="AR282" s="280"/>
      <c r="AS282" s="280"/>
      <c r="AT282" s="280"/>
      <c r="AU282" s="280"/>
      <c r="AV282" s="280"/>
      <c r="AW282" s="280"/>
      <c r="AX282" s="280"/>
      <c r="AY282" s="280"/>
      <c r="AZ282" s="280"/>
      <c r="BA282" s="280"/>
      <c r="BB282" s="280"/>
      <c r="BC282" s="280"/>
      <c r="BD282" s="280"/>
      <c r="BE282" s="280"/>
      <c r="BF282" s="280"/>
      <c r="BG282" s="280"/>
      <c r="BH282" s="280"/>
      <c r="BI282" s="280"/>
      <c r="BJ282" s="280"/>
      <c r="BK282" s="280"/>
      <c r="BL282" s="280"/>
      <c r="BM282" s="280"/>
      <c r="BN282" s="280"/>
    </row>
    <row r="283" spans="5:66" x14ac:dyDescent="0.25">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0"/>
      <c r="AD283" s="280"/>
      <c r="AE283" s="280"/>
      <c r="AF283" s="280"/>
      <c r="AG283" s="280"/>
      <c r="AH283" s="280"/>
      <c r="AI283" s="280"/>
      <c r="AJ283" s="280"/>
      <c r="AK283" s="280"/>
      <c r="AL283" s="280"/>
      <c r="AM283" s="280"/>
      <c r="AN283" s="280"/>
      <c r="AO283" s="280"/>
      <c r="AP283" s="280"/>
      <c r="AQ283" s="280"/>
      <c r="AR283" s="280"/>
      <c r="AS283" s="280"/>
      <c r="AT283" s="280"/>
      <c r="AU283" s="280"/>
      <c r="AV283" s="280"/>
      <c r="AW283" s="280"/>
      <c r="AX283" s="280"/>
      <c r="AY283" s="280"/>
      <c r="AZ283" s="280"/>
      <c r="BA283" s="280"/>
      <c r="BB283" s="280"/>
      <c r="BC283" s="280"/>
      <c r="BD283" s="280"/>
      <c r="BE283" s="280"/>
      <c r="BF283" s="280"/>
      <c r="BG283" s="280"/>
      <c r="BH283" s="280"/>
      <c r="BI283" s="280"/>
      <c r="BJ283" s="280"/>
      <c r="BK283" s="280"/>
      <c r="BL283" s="280"/>
      <c r="BM283" s="280"/>
      <c r="BN283" s="280"/>
    </row>
    <row r="284" spans="5:66" x14ac:dyDescent="0.25">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0"/>
      <c r="AD284" s="280"/>
      <c r="AE284" s="280"/>
      <c r="AF284" s="280"/>
      <c r="AG284" s="280"/>
      <c r="AH284" s="280"/>
      <c r="AI284" s="280"/>
      <c r="AJ284" s="280"/>
      <c r="AK284" s="280"/>
      <c r="AL284" s="280"/>
      <c r="AM284" s="280"/>
      <c r="AN284" s="280"/>
      <c r="AO284" s="280"/>
      <c r="AP284" s="280"/>
      <c r="AQ284" s="280"/>
      <c r="AR284" s="280"/>
      <c r="AS284" s="280"/>
      <c r="AT284" s="280"/>
      <c r="AU284" s="280"/>
      <c r="AV284" s="280"/>
      <c r="AW284" s="280"/>
      <c r="AX284" s="280"/>
      <c r="AY284" s="280"/>
      <c r="AZ284" s="280"/>
      <c r="BA284" s="280"/>
      <c r="BB284" s="280"/>
      <c r="BC284" s="280"/>
      <c r="BD284" s="280"/>
      <c r="BE284" s="280"/>
      <c r="BF284" s="280"/>
      <c r="BG284" s="280"/>
      <c r="BH284" s="280"/>
      <c r="BI284" s="280"/>
      <c r="BJ284" s="280"/>
      <c r="BK284" s="280"/>
      <c r="BL284" s="280"/>
      <c r="BM284" s="280"/>
      <c r="BN284" s="280"/>
    </row>
    <row r="285" spans="5:66" x14ac:dyDescent="0.25">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0"/>
      <c r="AD285" s="280"/>
      <c r="AE285" s="280"/>
      <c r="AF285" s="280"/>
      <c r="AG285" s="280"/>
      <c r="AH285" s="280"/>
      <c r="AI285" s="280"/>
      <c r="AJ285" s="280"/>
      <c r="AK285" s="280"/>
      <c r="AL285" s="280"/>
      <c r="AM285" s="280"/>
      <c r="AN285" s="280"/>
      <c r="AO285" s="280"/>
      <c r="AP285" s="280"/>
      <c r="AQ285" s="280"/>
      <c r="AR285" s="280"/>
      <c r="AS285" s="280"/>
      <c r="AT285" s="280"/>
      <c r="AU285" s="280"/>
      <c r="AV285" s="280"/>
      <c r="AW285" s="280"/>
      <c r="AX285" s="280"/>
      <c r="AY285" s="280"/>
      <c r="AZ285" s="280"/>
      <c r="BA285" s="280"/>
      <c r="BB285" s="280"/>
      <c r="BC285" s="280"/>
      <c r="BD285" s="280"/>
      <c r="BE285" s="280"/>
      <c r="BF285" s="280"/>
      <c r="BG285" s="280"/>
      <c r="BH285" s="280"/>
      <c r="BI285" s="280"/>
      <c r="BJ285" s="280"/>
      <c r="BK285" s="280"/>
      <c r="BL285" s="280"/>
      <c r="BM285" s="280"/>
      <c r="BN285" s="280"/>
    </row>
    <row r="286" spans="5:66" x14ac:dyDescent="0.25">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0"/>
      <c r="AD286" s="280"/>
      <c r="AE286" s="280"/>
      <c r="AF286" s="280"/>
      <c r="AG286" s="280"/>
      <c r="AH286" s="280"/>
      <c r="AI286" s="280"/>
      <c r="AJ286" s="280"/>
      <c r="AK286" s="280"/>
      <c r="AL286" s="280"/>
      <c r="AM286" s="280"/>
      <c r="AN286" s="280"/>
      <c r="AO286" s="280"/>
      <c r="AP286" s="280"/>
      <c r="AQ286" s="280"/>
      <c r="AR286" s="280"/>
      <c r="AS286" s="280"/>
      <c r="AT286" s="280"/>
      <c r="AU286" s="280"/>
      <c r="AV286" s="280"/>
      <c r="AW286" s="280"/>
      <c r="AX286" s="280"/>
      <c r="AY286" s="280"/>
      <c r="AZ286" s="280"/>
      <c r="BA286" s="280"/>
      <c r="BB286" s="280"/>
      <c r="BC286" s="280"/>
      <c r="BD286" s="280"/>
      <c r="BE286" s="280"/>
      <c r="BF286" s="280"/>
      <c r="BG286" s="280"/>
      <c r="BH286" s="280"/>
      <c r="BI286" s="280"/>
      <c r="BJ286" s="280"/>
      <c r="BK286" s="280"/>
      <c r="BL286" s="280"/>
      <c r="BM286" s="280"/>
      <c r="BN286" s="280"/>
    </row>
    <row r="287" spans="5:66" x14ac:dyDescent="0.25">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0"/>
      <c r="AD287" s="280"/>
      <c r="AE287" s="280"/>
      <c r="AF287" s="280"/>
      <c r="AG287" s="280"/>
      <c r="AH287" s="280"/>
      <c r="AI287" s="280"/>
      <c r="AJ287" s="280"/>
      <c r="AK287" s="280"/>
      <c r="AL287" s="280"/>
      <c r="AM287" s="280"/>
      <c r="AN287" s="280"/>
      <c r="AO287" s="280"/>
      <c r="AP287" s="280"/>
      <c r="AQ287" s="280"/>
      <c r="AR287" s="280"/>
      <c r="AS287" s="280"/>
      <c r="AT287" s="280"/>
      <c r="AU287" s="280"/>
      <c r="AV287" s="280"/>
      <c r="AW287" s="280"/>
      <c r="AX287" s="280"/>
      <c r="AY287" s="280"/>
      <c r="AZ287" s="280"/>
      <c r="BA287" s="280"/>
      <c r="BB287" s="280"/>
      <c r="BC287" s="280"/>
      <c r="BD287" s="280"/>
      <c r="BE287" s="280"/>
      <c r="BF287" s="280"/>
      <c r="BG287" s="280"/>
      <c r="BH287" s="280"/>
      <c r="BI287" s="280"/>
      <c r="BJ287" s="280"/>
      <c r="BK287" s="280"/>
      <c r="BL287" s="280"/>
      <c r="BM287" s="280"/>
      <c r="BN287" s="280"/>
    </row>
    <row r="288" spans="5:66" x14ac:dyDescent="0.25">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c r="BF288" s="280"/>
      <c r="BG288" s="280"/>
      <c r="BH288" s="280"/>
      <c r="BI288" s="280"/>
      <c r="BJ288" s="280"/>
      <c r="BK288" s="280"/>
      <c r="BL288" s="280"/>
      <c r="BM288" s="280"/>
      <c r="BN288" s="280"/>
    </row>
    <row r="289" spans="5:66" x14ac:dyDescent="0.25">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c r="BF289" s="280"/>
      <c r="BG289" s="280"/>
      <c r="BH289" s="280"/>
      <c r="BI289" s="280"/>
      <c r="BJ289" s="280"/>
      <c r="BK289" s="280"/>
      <c r="BL289" s="280"/>
      <c r="BM289" s="280"/>
      <c r="BN289" s="280"/>
    </row>
    <row r="290" spans="5:66" x14ac:dyDescent="0.25">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c r="BF290" s="280"/>
      <c r="BG290" s="280"/>
      <c r="BH290" s="280"/>
      <c r="BI290" s="280"/>
      <c r="BJ290" s="280"/>
      <c r="BK290" s="280"/>
      <c r="BL290" s="280"/>
      <c r="BM290" s="280"/>
      <c r="BN290" s="280"/>
    </row>
    <row r="291" spans="5:66" x14ac:dyDescent="0.25">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c r="BF291" s="280"/>
      <c r="BG291" s="280"/>
      <c r="BH291" s="280"/>
      <c r="BI291" s="280"/>
      <c r="BJ291" s="280"/>
      <c r="BK291" s="280"/>
      <c r="BL291" s="280"/>
      <c r="BM291" s="280"/>
      <c r="BN291" s="280"/>
    </row>
    <row r="292" spans="5:66" x14ac:dyDescent="0.25">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c r="BF292" s="280"/>
      <c r="BG292" s="280"/>
      <c r="BH292" s="280"/>
      <c r="BI292" s="280"/>
      <c r="BJ292" s="280"/>
      <c r="BK292" s="280"/>
      <c r="BL292" s="280"/>
      <c r="BM292" s="280"/>
      <c r="BN292" s="280"/>
    </row>
    <row r="293" spans="5:66" x14ac:dyDescent="0.25">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c r="BF293" s="280"/>
      <c r="BG293" s="280"/>
      <c r="BH293" s="280"/>
      <c r="BI293" s="280"/>
      <c r="BJ293" s="280"/>
      <c r="BK293" s="280"/>
      <c r="BL293" s="280"/>
      <c r="BM293" s="280"/>
      <c r="BN293" s="280"/>
    </row>
    <row r="294" spans="5:66" x14ac:dyDescent="0.25">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c r="BF294" s="280"/>
      <c r="BG294" s="280"/>
      <c r="BH294" s="280"/>
      <c r="BI294" s="280"/>
      <c r="BJ294" s="280"/>
      <c r="BK294" s="280"/>
      <c r="BL294" s="280"/>
      <c r="BM294" s="280"/>
      <c r="BN294" s="280"/>
    </row>
    <row r="295" spans="5:66" x14ac:dyDescent="0.25">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0"/>
      <c r="AD295" s="280"/>
      <c r="AE295" s="280"/>
      <c r="AF295" s="280"/>
      <c r="AG295" s="280"/>
      <c r="AH295" s="280"/>
      <c r="AI295" s="280"/>
      <c r="AJ295" s="280"/>
      <c r="AK295" s="280"/>
      <c r="AL295" s="280"/>
      <c r="AM295" s="280"/>
      <c r="AN295" s="280"/>
      <c r="AO295" s="280"/>
      <c r="AP295" s="280"/>
      <c r="AQ295" s="280"/>
      <c r="AR295" s="280"/>
      <c r="AS295" s="280"/>
      <c r="AT295" s="280"/>
      <c r="AU295" s="280"/>
      <c r="AV295" s="280"/>
      <c r="AW295" s="280"/>
      <c r="AX295" s="280"/>
      <c r="AY295" s="280"/>
      <c r="AZ295" s="280"/>
      <c r="BA295" s="280"/>
      <c r="BB295" s="280"/>
      <c r="BC295" s="280"/>
      <c r="BD295" s="280"/>
      <c r="BE295" s="280"/>
      <c r="BF295" s="280"/>
      <c r="BG295" s="280"/>
      <c r="BH295" s="280"/>
      <c r="BI295" s="280"/>
      <c r="BJ295" s="280"/>
      <c r="BK295" s="280"/>
      <c r="BL295" s="280"/>
      <c r="BM295" s="280"/>
      <c r="BN295" s="280"/>
    </row>
    <row r="296" spans="5:66" x14ac:dyDescent="0.25">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0"/>
      <c r="AP296" s="280"/>
      <c r="AQ296" s="280"/>
      <c r="AR296" s="280"/>
      <c r="AS296" s="280"/>
      <c r="AT296" s="280"/>
      <c r="AU296" s="280"/>
      <c r="AV296" s="280"/>
      <c r="AW296" s="280"/>
      <c r="AX296" s="280"/>
      <c r="AY296" s="280"/>
      <c r="AZ296" s="280"/>
      <c r="BA296" s="280"/>
      <c r="BB296" s="280"/>
      <c r="BC296" s="280"/>
      <c r="BD296" s="280"/>
      <c r="BE296" s="280"/>
      <c r="BF296" s="280"/>
      <c r="BG296" s="280"/>
      <c r="BH296" s="280"/>
      <c r="BI296" s="280"/>
      <c r="BJ296" s="280"/>
      <c r="BK296" s="280"/>
      <c r="BL296" s="280"/>
      <c r="BM296" s="280"/>
      <c r="BN296" s="280"/>
    </row>
    <row r="297" spans="5:66" x14ac:dyDescent="0.25">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c r="AA297" s="280"/>
      <c r="AB297" s="280"/>
      <c r="AC297" s="280"/>
      <c r="AD297" s="280"/>
      <c r="AE297" s="280"/>
      <c r="AF297" s="280"/>
      <c r="AG297" s="280"/>
      <c r="AH297" s="280"/>
      <c r="AI297" s="280"/>
      <c r="AJ297" s="280"/>
      <c r="AK297" s="280"/>
      <c r="AL297" s="280"/>
      <c r="AM297" s="280"/>
      <c r="AN297" s="280"/>
      <c r="AO297" s="280"/>
      <c r="AP297" s="280"/>
      <c r="AQ297" s="280"/>
      <c r="AR297" s="280"/>
      <c r="AS297" s="280"/>
      <c r="AT297" s="280"/>
      <c r="AU297" s="280"/>
      <c r="AV297" s="280"/>
      <c r="AW297" s="280"/>
      <c r="AX297" s="280"/>
      <c r="AY297" s="280"/>
      <c r="AZ297" s="280"/>
      <c r="BA297" s="280"/>
      <c r="BB297" s="280"/>
      <c r="BC297" s="280"/>
      <c r="BD297" s="280"/>
      <c r="BE297" s="280"/>
      <c r="BF297" s="280"/>
      <c r="BG297" s="280"/>
      <c r="BH297" s="280"/>
      <c r="BI297" s="280"/>
      <c r="BJ297" s="280"/>
      <c r="BK297" s="280"/>
      <c r="BL297" s="280"/>
      <c r="BM297" s="280"/>
      <c r="BN297" s="280"/>
    </row>
    <row r="298" spans="5:66" x14ac:dyDescent="0.25">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c r="AA298" s="280"/>
      <c r="AB298" s="280"/>
      <c r="AC298" s="280"/>
      <c r="AD298" s="280"/>
      <c r="AE298" s="280"/>
      <c r="AF298" s="280"/>
      <c r="AG298" s="280"/>
      <c r="AH298" s="280"/>
      <c r="AI298" s="280"/>
      <c r="AJ298" s="280"/>
      <c r="AK298" s="280"/>
      <c r="AL298" s="280"/>
      <c r="AM298" s="280"/>
      <c r="AN298" s="280"/>
      <c r="AO298" s="280"/>
      <c r="AP298" s="280"/>
      <c r="AQ298" s="280"/>
      <c r="AR298" s="280"/>
      <c r="AS298" s="280"/>
      <c r="AT298" s="280"/>
      <c r="AU298" s="280"/>
      <c r="AV298" s="280"/>
      <c r="AW298" s="280"/>
      <c r="AX298" s="280"/>
      <c r="AY298" s="280"/>
      <c r="AZ298" s="280"/>
      <c r="BA298" s="280"/>
      <c r="BB298" s="280"/>
      <c r="BC298" s="280"/>
      <c r="BD298" s="280"/>
      <c r="BE298" s="280"/>
      <c r="BF298" s="280"/>
      <c r="BG298" s="280"/>
      <c r="BH298" s="280"/>
      <c r="BI298" s="280"/>
      <c r="BJ298" s="280"/>
      <c r="BK298" s="280"/>
      <c r="BL298" s="280"/>
      <c r="BM298" s="280"/>
      <c r="BN298" s="280"/>
    </row>
    <row r="299" spans="5:66" x14ac:dyDescent="0.25">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c r="AA299" s="280"/>
      <c r="AB299" s="280"/>
      <c r="AC299" s="280"/>
      <c r="AD299" s="280"/>
      <c r="AE299" s="280"/>
      <c r="AF299" s="280"/>
      <c r="AG299" s="280"/>
      <c r="AH299" s="280"/>
      <c r="AI299" s="280"/>
      <c r="AJ299" s="280"/>
      <c r="AK299" s="280"/>
      <c r="AL299" s="280"/>
      <c r="AM299" s="280"/>
      <c r="AN299" s="280"/>
      <c r="AO299" s="280"/>
      <c r="AP299" s="280"/>
      <c r="AQ299" s="280"/>
      <c r="AR299" s="280"/>
      <c r="AS299" s="280"/>
      <c r="AT299" s="280"/>
      <c r="AU299" s="280"/>
      <c r="AV299" s="280"/>
      <c r="AW299" s="280"/>
      <c r="AX299" s="280"/>
      <c r="AY299" s="280"/>
      <c r="AZ299" s="280"/>
      <c r="BA299" s="280"/>
      <c r="BB299" s="280"/>
      <c r="BC299" s="280"/>
      <c r="BD299" s="280"/>
      <c r="BE299" s="280"/>
      <c r="BF299" s="280"/>
      <c r="BG299" s="280"/>
      <c r="BH299" s="280"/>
      <c r="BI299" s="280"/>
      <c r="BJ299" s="280"/>
      <c r="BK299" s="280"/>
      <c r="BL299" s="280"/>
      <c r="BM299" s="280"/>
      <c r="BN299" s="280"/>
    </row>
    <row r="300" spans="5:66" x14ac:dyDescent="0.25">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0"/>
      <c r="AD300" s="280"/>
      <c r="AE300" s="280"/>
      <c r="AF300" s="280"/>
      <c r="AG300" s="280"/>
      <c r="AH300" s="280"/>
      <c r="AI300" s="280"/>
      <c r="AJ300" s="280"/>
      <c r="AK300" s="280"/>
      <c r="AL300" s="280"/>
      <c r="AM300" s="280"/>
      <c r="AN300" s="280"/>
      <c r="AO300" s="280"/>
      <c r="AP300" s="280"/>
      <c r="AQ300" s="280"/>
      <c r="AR300" s="280"/>
      <c r="AS300" s="280"/>
      <c r="AT300" s="280"/>
      <c r="AU300" s="280"/>
      <c r="AV300" s="280"/>
      <c r="AW300" s="280"/>
      <c r="AX300" s="280"/>
      <c r="AY300" s="280"/>
      <c r="AZ300" s="280"/>
      <c r="BA300" s="280"/>
      <c r="BB300" s="280"/>
      <c r="BC300" s="280"/>
      <c r="BD300" s="280"/>
      <c r="BE300" s="280"/>
      <c r="BF300" s="280"/>
      <c r="BG300" s="280"/>
      <c r="BH300" s="280"/>
      <c r="BI300" s="280"/>
      <c r="BJ300" s="280"/>
      <c r="BK300" s="280"/>
      <c r="BL300" s="280"/>
      <c r="BM300" s="280"/>
      <c r="BN300" s="280"/>
    </row>
    <row r="301" spans="5:66" x14ac:dyDescent="0.25">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0"/>
      <c r="AD301" s="280"/>
      <c r="AE301" s="280"/>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0"/>
      <c r="BC301" s="280"/>
      <c r="BD301" s="280"/>
      <c r="BE301" s="280"/>
      <c r="BF301" s="280"/>
      <c r="BG301" s="280"/>
      <c r="BH301" s="280"/>
      <c r="BI301" s="280"/>
      <c r="BJ301" s="280"/>
      <c r="BK301" s="280"/>
      <c r="BL301" s="280"/>
      <c r="BM301" s="280"/>
      <c r="BN301" s="280"/>
    </row>
    <row r="302" spans="5:66" x14ac:dyDescent="0.25">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0"/>
      <c r="AD302" s="280"/>
      <c r="AE302" s="280"/>
      <c r="AF302" s="280"/>
      <c r="AG302" s="280"/>
      <c r="AH302" s="280"/>
      <c r="AI302" s="280"/>
      <c r="AJ302" s="280"/>
      <c r="AK302" s="280"/>
      <c r="AL302" s="280"/>
      <c r="AM302" s="280"/>
      <c r="AN302" s="280"/>
      <c r="AO302" s="280"/>
      <c r="AP302" s="280"/>
      <c r="AQ302" s="280"/>
      <c r="AR302" s="280"/>
      <c r="AS302" s="280"/>
      <c r="AT302" s="280"/>
      <c r="AU302" s="280"/>
      <c r="AV302" s="280"/>
      <c r="AW302" s="280"/>
      <c r="AX302" s="280"/>
      <c r="AY302" s="280"/>
      <c r="AZ302" s="280"/>
      <c r="BA302" s="280"/>
      <c r="BB302" s="280"/>
      <c r="BC302" s="280"/>
      <c r="BD302" s="280"/>
      <c r="BE302" s="280"/>
      <c r="BF302" s="280"/>
      <c r="BG302" s="280"/>
      <c r="BH302" s="280"/>
      <c r="BI302" s="280"/>
      <c r="BJ302" s="280"/>
      <c r="BK302" s="280"/>
      <c r="BL302" s="280"/>
      <c r="BM302" s="280"/>
      <c r="BN302" s="280"/>
    </row>
    <row r="303" spans="5:66" x14ac:dyDescent="0.25">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0"/>
      <c r="AD303" s="280"/>
      <c r="AE303" s="280"/>
      <c r="AF303" s="280"/>
      <c r="AG303" s="280"/>
      <c r="AH303" s="280"/>
      <c r="AI303" s="280"/>
      <c r="AJ303" s="280"/>
      <c r="AK303" s="280"/>
      <c r="AL303" s="280"/>
      <c r="AM303" s="280"/>
      <c r="AN303" s="280"/>
      <c r="AO303" s="280"/>
      <c r="AP303" s="280"/>
      <c r="AQ303" s="280"/>
      <c r="AR303" s="280"/>
      <c r="AS303" s="280"/>
      <c r="AT303" s="280"/>
      <c r="AU303" s="280"/>
      <c r="AV303" s="280"/>
      <c r="AW303" s="280"/>
      <c r="AX303" s="280"/>
      <c r="AY303" s="280"/>
      <c r="AZ303" s="280"/>
      <c r="BA303" s="280"/>
      <c r="BB303" s="280"/>
      <c r="BC303" s="280"/>
      <c r="BD303" s="280"/>
      <c r="BE303" s="280"/>
      <c r="BF303" s="280"/>
      <c r="BG303" s="280"/>
      <c r="BH303" s="280"/>
      <c r="BI303" s="280"/>
      <c r="BJ303" s="280"/>
      <c r="BK303" s="280"/>
      <c r="BL303" s="280"/>
      <c r="BM303" s="280"/>
      <c r="BN303" s="280"/>
    </row>
    <row r="304" spans="5:66" x14ac:dyDescent="0.25">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0"/>
      <c r="AD304" s="280"/>
      <c r="AE304" s="280"/>
      <c r="AF304" s="280"/>
      <c r="AG304" s="280"/>
      <c r="AH304" s="280"/>
      <c r="AI304" s="280"/>
      <c r="AJ304" s="280"/>
      <c r="AK304" s="280"/>
      <c r="AL304" s="280"/>
      <c r="AM304" s="280"/>
      <c r="AN304" s="280"/>
      <c r="AO304" s="280"/>
      <c r="AP304" s="280"/>
      <c r="AQ304" s="280"/>
      <c r="AR304" s="280"/>
      <c r="AS304" s="280"/>
      <c r="AT304" s="280"/>
      <c r="AU304" s="280"/>
      <c r="AV304" s="280"/>
      <c r="AW304" s="280"/>
      <c r="AX304" s="280"/>
      <c r="AY304" s="280"/>
      <c r="AZ304" s="280"/>
      <c r="BA304" s="280"/>
      <c r="BB304" s="280"/>
      <c r="BC304" s="280"/>
      <c r="BD304" s="280"/>
      <c r="BE304" s="280"/>
      <c r="BF304" s="280"/>
      <c r="BG304" s="280"/>
      <c r="BH304" s="280"/>
      <c r="BI304" s="280"/>
      <c r="BJ304" s="280"/>
      <c r="BK304" s="280"/>
      <c r="BL304" s="280"/>
      <c r="BM304" s="280"/>
      <c r="BN304" s="280"/>
    </row>
    <row r="305" spans="5:66" x14ac:dyDescent="0.25">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row>
    <row r="306" spans="5:66" x14ac:dyDescent="0.25">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c r="AA306" s="280"/>
      <c r="AB306" s="280"/>
      <c r="AC306" s="280"/>
      <c r="AD306" s="280"/>
      <c r="AE306" s="280"/>
      <c r="AF306" s="280"/>
      <c r="AG306" s="280"/>
      <c r="AH306" s="280"/>
      <c r="AI306" s="280"/>
      <c r="AJ306" s="280"/>
      <c r="AK306" s="280"/>
      <c r="AL306" s="280"/>
      <c r="AM306" s="280"/>
      <c r="AN306" s="280"/>
      <c r="AO306" s="280"/>
      <c r="AP306" s="280"/>
      <c r="AQ306" s="280"/>
      <c r="AR306" s="280"/>
      <c r="AS306" s="280"/>
      <c r="AT306" s="280"/>
      <c r="AU306" s="280"/>
      <c r="AV306" s="280"/>
      <c r="AW306" s="280"/>
      <c r="AX306" s="280"/>
      <c r="AY306" s="280"/>
      <c r="AZ306" s="280"/>
      <c r="BA306" s="280"/>
      <c r="BB306" s="280"/>
      <c r="BC306" s="280"/>
      <c r="BD306" s="280"/>
      <c r="BE306" s="280"/>
      <c r="BF306" s="280"/>
      <c r="BG306" s="280"/>
      <c r="BH306" s="280"/>
      <c r="BI306" s="280"/>
      <c r="BJ306" s="280"/>
      <c r="BK306" s="280"/>
      <c r="BL306" s="280"/>
      <c r="BM306" s="280"/>
      <c r="BN306" s="280"/>
    </row>
    <row r="307" spans="5:66" x14ac:dyDescent="0.25">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0"/>
      <c r="AD307" s="280"/>
      <c r="AE307" s="280"/>
      <c r="AF307" s="280"/>
      <c r="AG307" s="280"/>
      <c r="AH307" s="280"/>
      <c r="AI307" s="280"/>
      <c r="AJ307" s="280"/>
      <c r="AK307" s="280"/>
      <c r="AL307" s="280"/>
      <c r="AM307" s="280"/>
      <c r="AN307" s="280"/>
      <c r="AO307" s="280"/>
      <c r="AP307" s="280"/>
      <c r="AQ307" s="280"/>
      <c r="AR307" s="280"/>
      <c r="AS307" s="280"/>
      <c r="AT307" s="280"/>
      <c r="AU307" s="280"/>
      <c r="AV307" s="280"/>
      <c r="AW307" s="280"/>
      <c r="AX307" s="280"/>
      <c r="AY307" s="280"/>
      <c r="AZ307" s="280"/>
      <c r="BA307" s="280"/>
      <c r="BB307" s="280"/>
      <c r="BC307" s="280"/>
      <c r="BD307" s="280"/>
      <c r="BE307" s="280"/>
      <c r="BF307" s="280"/>
      <c r="BG307" s="280"/>
      <c r="BH307" s="280"/>
      <c r="BI307" s="280"/>
      <c r="BJ307" s="280"/>
      <c r="BK307" s="280"/>
      <c r="BL307" s="280"/>
      <c r="BM307" s="280"/>
      <c r="BN307" s="280"/>
    </row>
    <row r="308" spans="5:66" x14ac:dyDescent="0.25">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0"/>
      <c r="AD308" s="280"/>
      <c r="AE308" s="280"/>
      <c r="AF308" s="280"/>
      <c r="AG308" s="280"/>
      <c r="AH308" s="280"/>
      <c r="AI308" s="280"/>
      <c r="AJ308" s="280"/>
      <c r="AK308" s="280"/>
      <c r="AL308" s="280"/>
      <c r="AM308" s="280"/>
      <c r="AN308" s="280"/>
      <c r="AO308" s="280"/>
      <c r="AP308" s="280"/>
      <c r="AQ308" s="280"/>
      <c r="AR308" s="280"/>
      <c r="AS308" s="280"/>
      <c r="AT308" s="280"/>
      <c r="AU308" s="280"/>
      <c r="AV308" s="280"/>
      <c r="AW308" s="280"/>
      <c r="AX308" s="280"/>
      <c r="AY308" s="280"/>
      <c r="AZ308" s="280"/>
      <c r="BA308" s="280"/>
      <c r="BB308" s="280"/>
      <c r="BC308" s="280"/>
      <c r="BD308" s="280"/>
      <c r="BE308" s="280"/>
      <c r="BF308" s="280"/>
      <c r="BG308" s="280"/>
      <c r="BH308" s="280"/>
      <c r="BI308" s="280"/>
      <c r="BJ308" s="280"/>
      <c r="BK308" s="280"/>
      <c r="BL308" s="280"/>
      <c r="BM308" s="280"/>
      <c r="BN308" s="280"/>
    </row>
    <row r="309" spans="5:66" x14ac:dyDescent="0.25">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c r="AA309" s="280"/>
      <c r="AB309" s="280"/>
      <c r="AC309" s="280"/>
      <c r="AD309" s="280"/>
      <c r="AE309" s="280"/>
      <c r="AF309" s="280"/>
      <c r="AG309" s="280"/>
      <c r="AH309" s="280"/>
      <c r="AI309" s="280"/>
      <c r="AJ309" s="280"/>
      <c r="AK309" s="280"/>
      <c r="AL309" s="280"/>
      <c r="AM309" s="280"/>
      <c r="AN309" s="280"/>
      <c r="AO309" s="280"/>
      <c r="AP309" s="280"/>
      <c r="AQ309" s="280"/>
      <c r="AR309" s="280"/>
      <c r="AS309" s="280"/>
      <c r="AT309" s="280"/>
      <c r="AU309" s="280"/>
      <c r="AV309" s="280"/>
      <c r="AW309" s="280"/>
      <c r="AX309" s="280"/>
      <c r="AY309" s="280"/>
      <c r="AZ309" s="280"/>
      <c r="BA309" s="280"/>
      <c r="BB309" s="280"/>
      <c r="BC309" s="280"/>
      <c r="BD309" s="280"/>
      <c r="BE309" s="280"/>
      <c r="BF309" s="280"/>
      <c r="BG309" s="280"/>
      <c r="BH309" s="280"/>
      <c r="BI309" s="280"/>
      <c r="BJ309" s="280"/>
      <c r="BK309" s="280"/>
      <c r="BL309" s="280"/>
      <c r="BM309" s="280"/>
      <c r="BN309" s="280"/>
    </row>
    <row r="310" spans="5:66" x14ac:dyDescent="0.25">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c r="AA310" s="280"/>
      <c r="AB310" s="280"/>
      <c r="AC310" s="280"/>
      <c r="AD310" s="280"/>
      <c r="AE310" s="280"/>
      <c r="AF310" s="280"/>
      <c r="AG310" s="280"/>
      <c r="AH310" s="280"/>
      <c r="AI310" s="280"/>
      <c r="AJ310" s="280"/>
      <c r="AK310" s="280"/>
      <c r="AL310" s="280"/>
      <c r="AM310" s="280"/>
      <c r="AN310" s="280"/>
      <c r="AO310" s="280"/>
      <c r="AP310" s="280"/>
      <c r="AQ310" s="280"/>
      <c r="AR310" s="280"/>
      <c r="AS310" s="280"/>
      <c r="AT310" s="280"/>
      <c r="AU310" s="280"/>
      <c r="AV310" s="280"/>
      <c r="AW310" s="280"/>
      <c r="AX310" s="280"/>
      <c r="AY310" s="280"/>
      <c r="AZ310" s="280"/>
      <c r="BA310" s="280"/>
      <c r="BB310" s="280"/>
      <c r="BC310" s="280"/>
      <c r="BD310" s="280"/>
      <c r="BE310" s="280"/>
      <c r="BF310" s="280"/>
      <c r="BG310" s="280"/>
      <c r="BH310" s="280"/>
      <c r="BI310" s="280"/>
      <c r="BJ310" s="280"/>
      <c r="BK310" s="280"/>
      <c r="BL310" s="280"/>
      <c r="BM310" s="280"/>
      <c r="BN310" s="280"/>
    </row>
    <row r="311" spans="5:66" x14ac:dyDescent="0.25">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c r="AA311" s="280"/>
      <c r="AB311" s="280"/>
      <c r="AC311" s="280"/>
      <c r="AD311" s="280"/>
      <c r="AE311" s="280"/>
      <c r="AF311" s="280"/>
      <c r="AG311" s="280"/>
      <c r="AH311" s="280"/>
      <c r="AI311" s="280"/>
      <c r="AJ311" s="280"/>
      <c r="AK311" s="280"/>
      <c r="AL311" s="280"/>
      <c r="AM311" s="280"/>
      <c r="AN311" s="280"/>
      <c r="AO311" s="280"/>
      <c r="AP311" s="280"/>
      <c r="AQ311" s="280"/>
      <c r="AR311" s="280"/>
      <c r="AS311" s="280"/>
      <c r="AT311" s="280"/>
      <c r="AU311" s="280"/>
      <c r="AV311" s="280"/>
      <c r="AW311" s="280"/>
      <c r="AX311" s="280"/>
      <c r="AY311" s="280"/>
      <c r="AZ311" s="280"/>
      <c r="BA311" s="280"/>
      <c r="BB311" s="280"/>
      <c r="BC311" s="280"/>
      <c r="BD311" s="280"/>
      <c r="BE311" s="280"/>
      <c r="BF311" s="280"/>
      <c r="BG311" s="280"/>
      <c r="BH311" s="280"/>
      <c r="BI311" s="280"/>
      <c r="BJ311" s="280"/>
      <c r="BK311" s="280"/>
      <c r="BL311" s="280"/>
      <c r="BM311" s="280"/>
      <c r="BN311" s="280"/>
    </row>
    <row r="312" spans="5:66" x14ac:dyDescent="0.25">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c r="AA312" s="280"/>
      <c r="AB312" s="280"/>
      <c r="AC312" s="280"/>
      <c r="AD312" s="280"/>
      <c r="AE312" s="280"/>
      <c r="AF312" s="280"/>
      <c r="AG312" s="280"/>
      <c r="AH312" s="280"/>
      <c r="AI312" s="280"/>
      <c r="AJ312" s="280"/>
      <c r="AK312" s="280"/>
      <c r="AL312" s="280"/>
      <c r="AM312" s="280"/>
      <c r="AN312" s="280"/>
      <c r="AO312" s="280"/>
      <c r="AP312" s="280"/>
      <c r="AQ312" s="280"/>
      <c r="AR312" s="280"/>
      <c r="AS312" s="280"/>
      <c r="AT312" s="280"/>
      <c r="AU312" s="280"/>
      <c r="AV312" s="280"/>
      <c r="AW312" s="280"/>
      <c r="AX312" s="280"/>
      <c r="AY312" s="280"/>
      <c r="AZ312" s="280"/>
      <c r="BA312" s="280"/>
      <c r="BB312" s="280"/>
      <c r="BC312" s="280"/>
      <c r="BD312" s="280"/>
      <c r="BE312" s="280"/>
      <c r="BF312" s="280"/>
      <c r="BG312" s="280"/>
      <c r="BH312" s="280"/>
      <c r="BI312" s="280"/>
      <c r="BJ312" s="280"/>
      <c r="BK312" s="280"/>
      <c r="BL312" s="280"/>
      <c r="BM312" s="280"/>
      <c r="BN312" s="280"/>
    </row>
    <row r="313" spans="5:66" x14ac:dyDescent="0.25">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0"/>
      <c r="AD313" s="280"/>
      <c r="AE313" s="280"/>
      <c r="AF313" s="280"/>
      <c r="AG313" s="280"/>
      <c r="AH313" s="280"/>
      <c r="AI313" s="280"/>
      <c r="AJ313" s="280"/>
      <c r="AK313" s="280"/>
      <c r="AL313" s="280"/>
      <c r="AM313" s="280"/>
      <c r="AN313" s="280"/>
      <c r="AO313" s="280"/>
      <c r="AP313" s="280"/>
      <c r="AQ313" s="280"/>
      <c r="AR313" s="280"/>
      <c r="AS313" s="280"/>
      <c r="AT313" s="280"/>
      <c r="AU313" s="280"/>
      <c r="AV313" s="280"/>
      <c r="AW313" s="280"/>
      <c r="AX313" s="280"/>
      <c r="AY313" s="280"/>
      <c r="AZ313" s="280"/>
      <c r="BA313" s="280"/>
      <c r="BB313" s="280"/>
      <c r="BC313" s="280"/>
      <c r="BD313" s="280"/>
      <c r="BE313" s="280"/>
      <c r="BF313" s="280"/>
      <c r="BG313" s="280"/>
      <c r="BH313" s="280"/>
      <c r="BI313" s="280"/>
      <c r="BJ313" s="280"/>
      <c r="BK313" s="280"/>
      <c r="BL313" s="280"/>
      <c r="BM313" s="280"/>
      <c r="BN313" s="280"/>
    </row>
    <row r="314" spans="5:66" x14ac:dyDescent="0.25">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0"/>
      <c r="AD314" s="280"/>
      <c r="AE314" s="280"/>
      <c r="AF314" s="280"/>
      <c r="AG314" s="280"/>
      <c r="AH314" s="280"/>
      <c r="AI314" s="280"/>
      <c r="AJ314" s="280"/>
      <c r="AK314" s="280"/>
      <c r="AL314" s="280"/>
      <c r="AM314" s="280"/>
      <c r="AN314" s="280"/>
      <c r="AO314" s="280"/>
      <c r="AP314" s="280"/>
      <c r="AQ314" s="280"/>
      <c r="AR314" s="280"/>
      <c r="AS314" s="280"/>
      <c r="AT314" s="280"/>
      <c r="AU314" s="280"/>
      <c r="AV314" s="280"/>
      <c r="AW314" s="280"/>
      <c r="AX314" s="280"/>
      <c r="AY314" s="280"/>
      <c r="AZ314" s="280"/>
      <c r="BA314" s="280"/>
      <c r="BB314" s="280"/>
      <c r="BC314" s="280"/>
      <c r="BD314" s="280"/>
      <c r="BE314" s="280"/>
      <c r="BF314" s="280"/>
      <c r="BG314" s="280"/>
      <c r="BH314" s="280"/>
      <c r="BI314" s="280"/>
      <c r="BJ314" s="280"/>
      <c r="BK314" s="280"/>
      <c r="BL314" s="280"/>
      <c r="BM314" s="280"/>
      <c r="BN314" s="280"/>
    </row>
    <row r="315" spans="5:66" x14ac:dyDescent="0.25">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0"/>
      <c r="AD315" s="280"/>
      <c r="AE315" s="280"/>
      <c r="AF315" s="280"/>
      <c r="AG315" s="280"/>
      <c r="AH315" s="280"/>
      <c r="AI315" s="280"/>
      <c r="AJ315" s="280"/>
      <c r="AK315" s="280"/>
      <c r="AL315" s="280"/>
      <c r="AM315" s="280"/>
      <c r="AN315" s="280"/>
      <c r="AO315" s="280"/>
      <c r="AP315" s="280"/>
      <c r="AQ315" s="280"/>
      <c r="AR315" s="280"/>
      <c r="AS315" s="280"/>
      <c r="AT315" s="280"/>
      <c r="AU315" s="280"/>
      <c r="AV315" s="280"/>
      <c r="AW315" s="280"/>
      <c r="AX315" s="280"/>
      <c r="AY315" s="280"/>
      <c r="AZ315" s="280"/>
      <c r="BA315" s="280"/>
      <c r="BB315" s="280"/>
      <c r="BC315" s="280"/>
      <c r="BD315" s="280"/>
      <c r="BE315" s="280"/>
      <c r="BF315" s="280"/>
      <c r="BG315" s="280"/>
      <c r="BH315" s="280"/>
      <c r="BI315" s="280"/>
      <c r="BJ315" s="280"/>
      <c r="BK315" s="280"/>
      <c r="BL315" s="280"/>
      <c r="BM315" s="280"/>
      <c r="BN315" s="280"/>
    </row>
    <row r="316" spans="5:66" x14ac:dyDescent="0.25">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0"/>
      <c r="AD316" s="280"/>
      <c r="AE316" s="280"/>
      <c r="AF316" s="280"/>
      <c r="AG316" s="280"/>
      <c r="AH316" s="280"/>
      <c r="AI316" s="280"/>
      <c r="AJ316" s="280"/>
      <c r="AK316" s="280"/>
      <c r="AL316" s="280"/>
      <c r="AM316" s="280"/>
      <c r="AN316" s="280"/>
      <c r="AO316" s="280"/>
      <c r="AP316" s="280"/>
      <c r="AQ316" s="280"/>
      <c r="AR316" s="280"/>
      <c r="AS316" s="280"/>
      <c r="AT316" s="280"/>
      <c r="AU316" s="280"/>
      <c r="AV316" s="280"/>
      <c r="AW316" s="280"/>
      <c r="AX316" s="280"/>
      <c r="AY316" s="280"/>
      <c r="AZ316" s="280"/>
      <c r="BA316" s="280"/>
      <c r="BB316" s="280"/>
      <c r="BC316" s="280"/>
      <c r="BD316" s="280"/>
      <c r="BE316" s="280"/>
      <c r="BF316" s="280"/>
      <c r="BG316" s="280"/>
      <c r="BH316" s="280"/>
      <c r="BI316" s="280"/>
      <c r="BJ316" s="280"/>
      <c r="BK316" s="280"/>
      <c r="BL316" s="280"/>
      <c r="BM316" s="280"/>
      <c r="BN316" s="280"/>
    </row>
    <row r="317" spans="5:66" x14ac:dyDescent="0.25">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0"/>
      <c r="AD317" s="280"/>
      <c r="AE317" s="280"/>
      <c r="AF317" s="280"/>
      <c r="AG317" s="280"/>
      <c r="AH317" s="280"/>
      <c r="AI317" s="280"/>
      <c r="AJ317" s="280"/>
      <c r="AK317" s="280"/>
      <c r="AL317" s="280"/>
      <c r="AM317" s="280"/>
      <c r="AN317" s="280"/>
      <c r="AO317" s="280"/>
      <c r="AP317" s="280"/>
      <c r="AQ317" s="280"/>
      <c r="AR317" s="280"/>
      <c r="AS317" s="280"/>
      <c r="AT317" s="280"/>
      <c r="AU317" s="280"/>
      <c r="AV317" s="280"/>
      <c r="AW317" s="280"/>
      <c r="AX317" s="280"/>
      <c r="AY317" s="280"/>
      <c r="AZ317" s="280"/>
      <c r="BA317" s="280"/>
      <c r="BB317" s="280"/>
      <c r="BC317" s="280"/>
      <c r="BD317" s="280"/>
      <c r="BE317" s="280"/>
      <c r="BF317" s="280"/>
      <c r="BG317" s="280"/>
      <c r="BH317" s="280"/>
      <c r="BI317" s="280"/>
      <c r="BJ317" s="280"/>
      <c r="BK317" s="280"/>
      <c r="BL317" s="280"/>
      <c r="BM317" s="280"/>
      <c r="BN317" s="280"/>
    </row>
    <row r="318" spans="5:66" x14ac:dyDescent="0.25">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0"/>
      <c r="AD318" s="280"/>
      <c r="AE318" s="280"/>
      <c r="AF318" s="280"/>
      <c r="AG318" s="280"/>
      <c r="AH318" s="280"/>
      <c r="AI318" s="280"/>
      <c r="AJ318" s="280"/>
      <c r="AK318" s="280"/>
      <c r="AL318" s="280"/>
      <c r="AM318" s="280"/>
      <c r="AN318" s="280"/>
      <c r="AO318" s="280"/>
      <c r="AP318" s="280"/>
      <c r="AQ318" s="280"/>
      <c r="AR318" s="280"/>
      <c r="AS318" s="280"/>
      <c r="AT318" s="280"/>
      <c r="AU318" s="280"/>
      <c r="AV318" s="280"/>
      <c r="AW318" s="280"/>
      <c r="AX318" s="280"/>
      <c r="AY318" s="280"/>
      <c r="AZ318" s="280"/>
      <c r="BA318" s="280"/>
      <c r="BB318" s="280"/>
      <c r="BC318" s="280"/>
      <c r="BD318" s="280"/>
      <c r="BE318" s="280"/>
      <c r="BF318" s="280"/>
      <c r="BG318" s="280"/>
      <c r="BH318" s="280"/>
      <c r="BI318" s="280"/>
      <c r="BJ318" s="280"/>
      <c r="BK318" s="280"/>
      <c r="BL318" s="280"/>
      <c r="BM318" s="280"/>
      <c r="BN318" s="280"/>
    </row>
    <row r="319" spans="5:66" x14ac:dyDescent="0.25">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0"/>
      <c r="AD319" s="280"/>
      <c r="AE319" s="280"/>
      <c r="AF319" s="280"/>
      <c r="AG319" s="280"/>
      <c r="AH319" s="280"/>
      <c r="AI319" s="280"/>
      <c r="AJ319" s="280"/>
      <c r="AK319" s="280"/>
      <c r="AL319" s="280"/>
      <c r="AM319" s="280"/>
      <c r="AN319" s="280"/>
      <c r="AO319" s="280"/>
      <c r="AP319" s="280"/>
      <c r="AQ319" s="280"/>
      <c r="AR319" s="280"/>
      <c r="AS319" s="280"/>
      <c r="AT319" s="280"/>
      <c r="AU319" s="280"/>
      <c r="AV319" s="280"/>
      <c r="AW319" s="280"/>
      <c r="AX319" s="280"/>
      <c r="AY319" s="280"/>
      <c r="AZ319" s="280"/>
      <c r="BA319" s="280"/>
      <c r="BB319" s="280"/>
      <c r="BC319" s="280"/>
      <c r="BD319" s="280"/>
      <c r="BE319" s="280"/>
      <c r="BF319" s="280"/>
      <c r="BG319" s="280"/>
      <c r="BH319" s="280"/>
      <c r="BI319" s="280"/>
      <c r="BJ319" s="280"/>
      <c r="BK319" s="280"/>
      <c r="BL319" s="280"/>
      <c r="BM319" s="280"/>
      <c r="BN319" s="280"/>
    </row>
    <row r="320" spans="5:66" x14ac:dyDescent="0.25">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0"/>
      <c r="AD320" s="280"/>
      <c r="AE320" s="280"/>
      <c r="AF320" s="280"/>
      <c r="AG320" s="280"/>
      <c r="AH320" s="280"/>
      <c r="AI320" s="280"/>
      <c r="AJ320" s="280"/>
      <c r="AK320" s="280"/>
      <c r="AL320" s="280"/>
      <c r="AM320" s="280"/>
      <c r="AN320" s="280"/>
      <c r="AO320" s="280"/>
      <c r="AP320" s="280"/>
      <c r="AQ320" s="280"/>
      <c r="AR320" s="280"/>
      <c r="AS320" s="280"/>
      <c r="AT320" s="280"/>
      <c r="AU320" s="280"/>
      <c r="AV320" s="280"/>
      <c r="AW320" s="280"/>
      <c r="AX320" s="280"/>
      <c r="AY320" s="280"/>
      <c r="AZ320" s="280"/>
      <c r="BA320" s="280"/>
      <c r="BB320" s="280"/>
      <c r="BC320" s="280"/>
      <c r="BD320" s="280"/>
      <c r="BE320" s="280"/>
      <c r="BF320" s="280"/>
      <c r="BG320" s="280"/>
      <c r="BH320" s="280"/>
      <c r="BI320" s="280"/>
      <c r="BJ320" s="280"/>
      <c r="BK320" s="280"/>
      <c r="BL320" s="280"/>
      <c r="BM320" s="280"/>
      <c r="BN320" s="280"/>
    </row>
    <row r="321" spans="5:66" x14ac:dyDescent="0.25">
      <c r="E321" s="280"/>
      <c r="F321" s="280"/>
      <c r="G321" s="280"/>
      <c r="H321" s="280"/>
      <c r="I321" s="280"/>
      <c r="J321" s="280"/>
      <c r="K321" s="280"/>
      <c r="L321" s="280"/>
      <c r="M321" s="280"/>
      <c r="N321" s="280"/>
      <c r="O321" s="280"/>
      <c r="P321" s="280"/>
      <c r="Q321" s="280"/>
      <c r="R321" s="280"/>
      <c r="S321" s="280"/>
      <c r="T321" s="280"/>
      <c r="U321" s="280"/>
      <c r="V321" s="280"/>
      <c r="W321" s="280"/>
      <c r="X321" s="280"/>
      <c r="Y321" s="280"/>
      <c r="Z321" s="280"/>
      <c r="AA321" s="280"/>
      <c r="AB321" s="280"/>
      <c r="AC321" s="280"/>
      <c r="AD321" s="280"/>
      <c r="AE321" s="280"/>
      <c r="AF321" s="280"/>
      <c r="AG321" s="280"/>
      <c r="AH321" s="280"/>
      <c r="AI321" s="280"/>
      <c r="AJ321" s="280"/>
      <c r="AK321" s="280"/>
      <c r="AL321" s="280"/>
      <c r="AM321" s="280"/>
      <c r="AN321" s="280"/>
      <c r="AO321" s="280"/>
      <c r="AP321" s="280"/>
      <c r="AQ321" s="280"/>
      <c r="AR321" s="280"/>
      <c r="AS321" s="280"/>
      <c r="AT321" s="280"/>
      <c r="AU321" s="280"/>
      <c r="AV321" s="280"/>
      <c r="AW321" s="280"/>
      <c r="AX321" s="280"/>
      <c r="AY321" s="280"/>
      <c r="AZ321" s="280"/>
      <c r="BA321" s="280"/>
      <c r="BB321" s="280"/>
      <c r="BC321" s="280"/>
      <c r="BD321" s="280"/>
      <c r="BE321" s="280"/>
      <c r="BF321" s="280"/>
      <c r="BG321" s="280"/>
      <c r="BH321" s="280"/>
      <c r="BI321" s="280"/>
      <c r="BJ321" s="280"/>
      <c r="BK321" s="280"/>
      <c r="BL321" s="280"/>
      <c r="BM321" s="280"/>
      <c r="BN321" s="280"/>
    </row>
    <row r="322" spans="5:66" x14ac:dyDescent="0.25">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c r="AA322" s="280"/>
      <c r="AB322" s="280"/>
      <c r="AC322" s="280"/>
      <c r="AD322" s="280"/>
      <c r="AE322" s="280"/>
      <c r="AF322" s="280"/>
      <c r="AG322" s="280"/>
      <c r="AH322" s="280"/>
      <c r="AI322" s="280"/>
      <c r="AJ322" s="280"/>
      <c r="AK322" s="280"/>
      <c r="AL322" s="280"/>
      <c r="AM322" s="280"/>
      <c r="AN322" s="280"/>
      <c r="AO322" s="280"/>
      <c r="AP322" s="280"/>
      <c r="AQ322" s="280"/>
      <c r="AR322" s="280"/>
      <c r="AS322" s="280"/>
      <c r="AT322" s="280"/>
      <c r="AU322" s="280"/>
      <c r="AV322" s="280"/>
      <c r="AW322" s="280"/>
      <c r="AX322" s="280"/>
      <c r="AY322" s="280"/>
      <c r="AZ322" s="280"/>
      <c r="BA322" s="280"/>
      <c r="BB322" s="280"/>
      <c r="BC322" s="280"/>
      <c r="BD322" s="280"/>
      <c r="BE322" s="280"/>
      <c r="BF322" s="280"/>
      <c r="BG322" s="280"/>
      <c r="BH322" s="280"/>
      <c r="BI322" s="280"/>
      <c r="BJ322" s="280"/>
      <c r="BK322" s="280"/>
      <c r="BL322" s="280"/>
      <c r="BM322" s="280"/>
      <c r="BN322" s="280"/>
    </row>
    <row r="323" spans="5:66" x14ac:dyDescent="0.25">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c r="AA323" s="280"/>
      <c r="AB323" s="280"/>
      <c r="AC323" s="280"/>
      <c r="AD323" s="280"/>
      <c r="AE323" s="280"/>
      <c r="AF323" s="280"/>
      <c r="AG323" s="280"/>
      <c r="AH323" s="280"/>
      <c r="AI323" s="280"/>
      <c r="AJ323" s="280"/>
      <c r="AK323" s="280"/>
      <c r="AL323" s="280"/>
      <c r="AM323" s="280"/>
      <c r="AN323" s="280"/>
      <c r="AO323" s="280"/>
      <c r="AP323" s="280"/>
      <c r="AQ323" s="280"/>
      <c r="AR323" s="280"/>
      <c r="AS323" s="280"/>
      <c r="AT323" s="280"/>
      <c r="AU323" s="280"/>
      <c r="AV323" s="280"/>
      <c r="AW323" s="280"/>
      <c r="AX323" s="280"/>
      <c r="AY323" s="280"/>
      <c r="AZ323" s="280"/>
      <c r="BA323" s="280"/>
      <c r="BB323" s="280"/>
      <c r="BC323" s="280"/>
      <c r="BD323" s="280"/>
      <c r="BE323" s="280"/>
      <c r="BF323" s="280"/>
      <c r="BG323" s="280"/>
      <c r="BH323" s="280"/>
      <c r="BI323" s="280"/>
      <c r="BJ323" s="280"/>
      <c r="BK323" s="280"/>
      <c r="BL323" s="280"/>
      <c r="BM323" s="280"/>
      <c r="BN323" s="280"/>
    </row>
    <row r="324" spans="5:66" x14ac:dyDescent="0.25">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c r="AA324" s="280"/>
      <c r="AB324" s="280"/>
      <c r="AC324" s="280"/>
      <c r="AD324" s="280"/>
      <c r="AE324" s="280"/>
      <c r="AF324" s="280"/>
      <c r="AG324" s="280"/>
      <c r="AH324" s="280"/>
      <c r="AI324" s="280"/>
      <c r="AJ324" s="280"/>
      <c r="AK324" s="280"/>
      <c r="AL324" s="280"/>
      <c r="AM324" s="280"/>
      <c r="AN324" s="280"/>
      <c r="AO324" s="280"/>
      <c r="AP324" s="280"/>
      <c r="AQ324" s="280"/>
      <c r="AR324" s="280"/>
      <c r="AS324" s="280"/>
      <c r="AT324" s="280"/>
      <c r="AU324" s="280"/>
      <c r="AV324" s="280"/>
      <c r="AW324" s="280"/>
      <c r="AX324" s="280"/>
      <c r="AY324" s="280"/>
      <c r="AZ324" s="280"/>
      <c r="BA324" s="280"/>
      <c r="BB324" s="280"/>
      <c r="BC324" s="280"/>
      <c r="BD324" s="280"/>
      <c r="BE324" s="280"/>
      <c r="BF324" s="280"/>
      <c r="BG324" s="280"/>
      <c r="BH324" s="280"/>
      <c r="BI324" s="280"/>
      <c r="BJ324" s="280"/>
      <c r="BK324" s="280"/>
      <c r="BL324" s="280"/>
      <c r="BM324" s="280"/>
      <c r="BN324" s="280"/>
    </row>
    <row r="325" spans="5:66" x14ac:dyDescent="0.25">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0"/>
      <c r="AD325" s="280"/>
      <c r="AE325" s="280"/>
      <c r="AF325" s="280"/>
      <c r="AG325" s="280"/>
      <c r="AH325" s="280"/>
      <c r="AI325" s="280"/>
      <c r="AJ325" s="280"/>
      <c r="AK325" s="280"/>
      <c r="AL325" s="280"/>
      <c r="AM325" s="280"/>
      <c r="AN325" s="280"/>
      <c r="AO325" s="280"/>
      <c r="AP325" s="280"/>
      <c r="AQ325" s="280"/>
      <c r="AR325" s="280"/>
      <c r="AS325" s="280"/>
      <c r="AT325" s="280"/>
      <c r="AU325" s="280"/>
      <c r="AV325" s="280"/>
      <c r="AW325" s="280"/>
      <c r="AX325" s="280"/>
      <c r="AY325" s="280"/>
      <c r="AZ325" s="280"/>
      <c r="BA325" s="280"/>
      <c r="BB325" s="280"/>
      <c r="BC325" s="280"/>
      <c r="BD325" s="280"/>
      <c r="BE325" s="280"/>
      <c r="BF325" s="280"/>
      <c r="BG325" s="280"/>
      <c r="BH325" s="280"/>
      <c r="BI325" s="280"/>
      <c r="BJ325" s="280"/>
      <c r="BK325" s="280"/>
      <c r="BL325" s="280"/>
      <c r="BM325" s="280"/>
      <c r="BN325" s="280"/>
    </row>
    <row r="326" spans="5:66" x14ac:dyDescent="0.25">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0"/>
      <c r="AD326" s="280"/>
      <c r="AE326" s="280"/>
      <c r="AF326" s="280"/>
      <c r="AG326" s="280"/>
      <c r="AH326" s="280"/>
      <c r="AI326" s="280"/>
      <c r="AJ326" s="280"/>
      <c r="AK326" s="280"/>
      <c r="AL326" s="280"/>
      <c r="AM326" s="280"/>
      <c r="AN326" s="280"/>
      <c r="AO326" s="280"/>
      <c r="AP326" s="280"/>
      <c r="AQ326" s="280"/>
      <c r="AR326" s="280"/>
      <c r="AS326" s="280"/>
      <c r="AT326" s="280"/>
      <c r="AU326" s="280"/>
      <c r="AV326" s="280"/>
      <c r="AW326" s="280"/>
      <c r="AX326" s="280"/>
      <c r="AY326" s="280"/>
      <c r="AZ326" s="280"/>
      <c r="BA326" s="280"/>
      <c r="BB326" s="280"/>
      <c r="BC326" s="280"/>
      <c r="BD326" s="280"/>
      <c r="BE326" s="280"/>
      <c r="BF326" s="280"/>
      <c r="BG326" s="280"/>
      <c r="BH326" s="280"/>
      <c r="BI326" s="280"/>
      <c r="BJ326" s="280"/>
      <c r="BK326" s="280"/>
      <c r="BL326" s="280"/>
      <c r="BM326" s="280"/>
      <c r="BN326" s="280"/>
    </row>
    <row r="327" spans="5:66" x14ac:dyDescent="0.25">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0"/>
      <c r="AD327" s="280"/>
      <c r="AE327" s="280"/>
      <c r="AF327" s="280"/>
      <c r="AG327" s="280"/>
      <c r="AH327" s="280"/>
      <c r="AI327" s="280"/>
      <c r="AJ327" s="280"/>
      <c r="AK327" s="280"/>
      <c r="AL327" s="280"/>
      <c r="AM327" s="280"/>
      <c r="AN327" s="280"/>
      <c r="AO327" s="280"/>
      <c r="AP327" s="280"/>
      <c r="AQ327" s="280"/>
      <c r="AR327" s="280"/>
      <c r="AS327" s="280"/>
      <c r="AT327" s="280"/>
      <c r="AU327" s="280"/>
      <c r="AV327" s="280"/>
      <c r="AW327" s="280"/>
      <c r="AX327" s="280"/>
      <c r="AY327" s="280"/>
      <c r="AZ327" s="280"/>
      <c r="BA327" s="280"/>
      <c r="BB327" s="280"/>
      <c r="BC327" s="280"/>
      <c r="BD327" s="280"/>
      <c r="BE327" s="280"/>
      <c r="BF327" s="280"/>
      <c r="BG327" s="280"/>
      <c r="BH327" s="280"/>
      <c r="BI327" s="280"/>
      <c r="BJ327" s="280"/>
      <c r="BK327" s="280"/>
      <c r="BL327" s="280"/>
      <c r="BM327" s="280"/>
      <c r="BN327" s="280"/>
    </row>
    <row r="328" spans="5:66" x14ac:dyDescent="0.25">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c r="AA328" s="280"/>
      <c r="AB328" s="280"/>
      <c r="AC328" s="280"/>
      <c r="AD328" s="280"/>
      <c r="AE328" s="280"/>
      <c r="AF328" s="280"/>
      <c r="AG328" s="280"/>
      <c r="AH328" s="280"/>
      <c r="AI328" s="280"/>
      <c r="AJ328" s="280"/>
      <c r="AK328" s="280"/>
      <c r="AL328" s="280"/>
      <c r="AM328" s="280"/>
      <c r="AN328" s="280"/>
      <c r="AO328" s="280"/>
      <c r="AP328" s="280"/>
      <c r="AQ328" s="280"/>
      <c r="AR328" s="280"/>
      <c r="AS328" s="280"/>
      <c r="AT328" s="280"/>
      <c r="AU328" s="280"/>
      <c r="AV328" s="280"/>
      <c r="AW328" s="280"/>
      <c r="AX328" s="280"/>
      <c r="AY328" s="280"/>
      <c r="AZ328" s="280"/>
      <c r="BA328" s="280"/>
      <c r="BB328" s="280"/>
      <c r="BC328" s="280"/>
      <c r="BD328" s="280"/>
      <c r="BE328" s="280"/>
      <c r="BF328" s="280"/>
      <c r="BG328" s="280"/>
      <c r="BH328" s="280"/>
      <c r="BI328" s="280"/>
      <c r="BJ328" s="280"/>
      <c r="BK328" s="280"/>
      <c r="BL328" s="280"/>
      <c r="BM328" s="280"/>
      <c r="BN328" s="280"/>
    </row>
    <row r="329" spans="5:66" x14ac:dyDescent="0.25">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c r="AA329" s="280"/>
      <c r="AB329" s="280"/>
      <c r="AC329" s="280"/>
      <c r="AD329" s="280"/>
      <c r="AE329" s="280"/>
      <c r="AF329" s="280"/>
      <c r="AG329" s="280"/>
      <c r="AH329" s="280"/>
      <c r="AI329" s="280"/>
      <c r="AJ329" s="280"/>
      <c r="AK329" s="280"/>
      <c r="AL329" s="280"/>
      <c r="AM329" s="280"/>
      <c r="AN329" s="280"/>
      <c r="AO329" s="280"/>
      <c r="AP329" s="280"/>
      <c r="AQ329" s="280"/>
      <c r="AR329" s="280"/>
      <c r="AS329" s="280"/>
      <c r="AT329" s="280"/>
      <c r="AU329" s="280"/>
      <c r="AV329" s="280"/>
      <c r="AW329" s="280"/>
      <c r="AX329" s="280"/>
      <c r="AY329" s="280"/>
      <c r="AZ329" s="280"/>
      <c r="BA329" s="280"/>
      <c r="BB329" s="280"/>
      <c r="BC329" s="280"/>
      <c r="BD329" s="280"/>
      <c r="BE329" s="280"/>
      <c r="BF329" s="280"/>
      <c r="BG329" s="280"/>
      <c r="BH329" s="280"/>
      <c r="BI329" s="280"/>
      <c r="BJ329" s="280"/>
      <c r="BK329" s="280"/>
      <c r="BL329" s="280"/>
      <c r="BM329" s="280"/>
      <c r="BN329" s="280"/>
    </row>
    <row r="330" spans="5:66" x14ac:dyDescent="0.25">
      <c r="E330" s="280"/>
      <c r="F330" s="280"/>
      <c r="G330" s="280"/>
      <c r="H330" s="280"/>
      <c r="I330" s="280"/>
      <c r="J330" s="280"/>
      <c r="K330" s="280"/>
      <c r="L330" s="280"/>
      <c r="M330" s="280"/>
      <c r="N330" s="280"/>
      <c r="O330" s="280"/>
      <c r="P330" s="280"/>
      <c r="Q330" s="280"/>
      <c r="R330" s="280"/>
      <c r="S330" s="280"/>
      <c r="T330" s="280"/>
      <c r="U330" s="280"/>
      <c r="V330" s="280"/>
      <c r="W330" s="280"/>
      <c r="X330" s="280"/>
      <c r="Y330" s="280"/>
      <c r="Z330" s="280"/>
      <c r="AA330" s="280"/>
      <c r="AB330" s="280"/>
      <c r="AC330" s="280"/>
      <c r="AD330" s="280"/>
      <c r="AE330" s="280"/>
      <c r="AF330" s="280"/>
      <c r="AG330" s="280"/>
      <c r="AH330" s="280"/>
      <c r="AI330" s="280"/>
      <c r="AJ330" s="280"/>
      <c r="AK330" s="280"/>
      <c r="AL330" s="280"/>
      <c r="AM330" s="280"/>
      <c r="AN330" s="280"/>
      <c r="AO330" s="280"/>
      <c r="AP330" s="280"/>
      <c r="AQ330" s="280"/>
      <c r="AR330" s="280"/>
      <c r="AS330" s="280"/>
      <c r="AT330" s="280"/>
      <c r="AU330" s="280"/>
      <c r="AV330" s="280"/>
      <c r="AW330" s="280"/>
      <c r="AX330" s="280"/>
      <c r="AY330" s="280"/>
      <c r="AZ330" s="280"/>
      <c r="BA330" s="280"/>
      <c r="BB330" s="280"/>
      <c r="BC330" s="280"/>
      <c r="BD330" s="280"/>
      <c r="BE330" s="280"/>
      <c r="BF330" s="280"/>
      <c r="BG330" s="280"/>
      <c r="BH330" s="280"/>
      <c r="BI330" s="280"/>
      <c r="BJ330" s="280"/>
      <c r="BK330" s="280"/>
      <c r="BL330" s="280"/>
      <c r="BM330" s="280"/>
      <c r="BN330" s="280"/>
    </row>
    <row r="331" spans="5:66" x14ac:dyDescent="0.25">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c r="AA331" s="280"/>
      <c r="AB331" s="280"/>
      <c r="AC331" s="280"/>
      <c r="AD331" s="280"/>
      <c r="AE331" s="280"/>
      <c r="AF331" s="280"/>
      <c r="AG331" s="280"/>
      <c r="AH331" s="280"/>
      <c r="AI331" s="280"/>
      <c r="AJ331" s="280"/>
      <c r="AK331" s="280"/>
      <c r="AL331" s="280"/>
      <c r="AM331" s="280"/>
      <c r="AN331" s="280"/>
      <c r="AO331" s="280"/>
      <c r="AP331" s="280"/>
      <c r="AQ331" s="280"/>
      <c r="AR331" s="280"/>
      <c r="AS331" s="280"/>
      <c r="AT331" s="280"/>
      <c r="AU331" s="280"/>
      <c r="AV331" s="280"/>
      <c r="AW331" s="280"/>
      <c r="AX331" s="280"/>
      <c r="AY331" s="280"/>
      <c r="AZ331" s="280"/>
      <c r="BA331" s="280"/>
      <c r="BB331" s="280"/>
      <c r="BC331" s="280"/>
      <c r="BD331" s="280"/>
      <c r="BE331" s="280"/>
      <c r="BF331" s="280"/>
      <c r="BG331" s="280"/>
      <c r="BH331" s="280"/>
      <c r="BI331" s="280"/>
      <c r="BJ331" s="280"/>
      <c r="BK331" s="280"/>
      <c r="BL331" s="280"/>
      <c r="BM331" s="280"/>
      <c r="BN331" s="280"/>
    </row>
    <row r="332" spans="5:66" x14ac:dyDescent="0.25">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c r="AA332" s="280"/>
      <c r="AB332" s="280"/>
      <c r="AC332" s="280"/>
      <c r="AD332" s="280"/>
      <c r="AE332" s="280"/>
      <c r="AF332" s="280"/>
      <c r="AG332" s="280"/>
      <c r="AH332" s="280"/>
      <c r="AI332" s="280"/>
      <c r="AJ332" s="280"/>
      <c r="AK332" s="280"/>
      <c r="AL332" s="280"/>
      <c r="AM332" s="280"/>
      <c r="AN332" s="280"/>
      <c r="AO332" s="280"/>
      <c r="AP332" s="280"/>
      <c r="AQ332" s="280"/>
      <c r="AR332" s="280"/>
      <c r="AS332" s="280"/>
      <c r="AT332" s="280"/>
      <c r="AU332" s="280"/>
      <c r="AV332" s="280"/>
      <c r="AW332" s="280"/>
      <c r="AX332" s="280"/>
      <c r="AY332" s="280"/>
      <c r="AZ332" s="280"/>
      <c r="BA332" s="280"/>
      <c r="BB332" s="280"/>
      <c r="BC332" s="280"/>
      <c r="BD332" s="280"/>
      <c r="BE332" s="280"/>
      <c r="BF332" s="280"/>
      <c r="BG332" s="280"/>
      <c r="BH332" s="280"/>
      <c r="BI332" s="280"/>
      <c r="BJ332" s="280"/>
      <c r="BK332" s="280"/>
      <c r="BL332" s="280"/>
      <c r="BM332" s="280"/>
      <c r="BN332" s="280"/>
    </row>
    <row r="333" spans="5:66" x14ac:dyDescent="0.25">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c r="AA333" s="280"/>
      <c r="AB333" s="280"/>
      <c r="AC333" s="280"/>
      <c r="AD333" s="280"/>
      <c r="AE333" s="280"/>
      <c r="AF333" s="280"/>
      <c r="AG333" s="280"/>
      <c r="AH333" s="280"/>
      <c r="AI333" s="280"/>
      <c r="AJ333" s="280"/>
      <c r="AK333" s="280"/>
      <c r="AL333" s="280"/>
      <c r="AM333" s="280"/>
      <c r="AN333" s="280"/>
      <c r="AO333" s="280"/>
      <c r="AP333" s="280"/>
      <c r="AQ333" s="280"/>
      <c r="AR333" s="280"/>
      <c r="AS333" s="280"/>
      <c r="AT333" s="280"/>
      <c r="AU333" s="280"/>
      <c r="AV333" s="280"/>
      <c r="AW333" s="280"/>
      <c r="AX333" s="280"/>
      <c r="AY333" s="280"/>
      <c r="AZ333" s="280"/>
      <c r="BA333" s="280"/>
      <c r="BB333" s="280"/>
      <c r="BC333" s="280"/>
      <c r="BD333" s="280"/>
      <c r="BE333" s="280"/>
      <c r="BF333" s="280"/>
      <c r="BG333" s="280"/>
      <c r="BH333" s="280"/>
      <c r="BI333" s="280"/>
      <c r="BJ333" s="280"/>
      <c r="BK333" s="280"/>
      <c r="BL333" s="280"/>
      <c r="BM333" s="280"/>
      <c r="BN333" s="280"/>
    </row>
    <row r="334" spans="5:66" x14ac:dyDescent="0.25">
      <c r="E334" s="280"/>
      <c r="F334" s="280"/>
      <c r="G334" s="280"/>
      <c r="H334" s="280"/>
      <c r="I334" s="280"/>
      <c r="J334" s="280"/>
      <c r="K334" s="280"/>
      <c r="L334" s="280"/>
      <c r="M334" s="280"/>
      <c r="N334" s="280"/>
      <c r="O334" s="280"/>
      <c r="P334" s="280"/>
      <c r="Q334" s="280"/>
      <c r="R334" s="280"/>
      <c r="S334" s="280"/>
      <c r="T334" s="280"/>
      <c r="U334" s="280"/>
      <c r="V334" s="280"/>
      <c r="W334" s="280"/>
      <c r="X334" s="280"/>
      <c r="Y334" s="280"/>
      <c r="Z334" s="280"/>
      <c r="AA334" s="280"/>
      <c r="AB334" s="280"/>
      <c r="AC334" s="280"/>
      <c r="AD334" s="280"/>
      <c r="AE334" s="280"/>
      <c r="AF334" s="280"/>
      <c r="AG334" s="280"/>
      <c r="AH334" s="280"/>
      <c r="AI334" s="280"/>
      <c r="AJ334" s="280"/>
      <c r="AK334" s="280"/>
      <c r="AL334" s="280"/>
      <c r="AM334" s="280"/>
      <c r="AN334" s="280"/>
      <c r="AO334" s="280"/>
      <c r="AP334" s="280"/>
      <c r="AQ334" s="280"/>
      <c r="AR334" s="280"/>
      <c r="AS334" s="280"/>
      <c r="AT334" s="280"/>
      <c r="AU334" s="280"/>
      <c r="AV334" s="280"/>
      <c r="AW334" s="280"/>
      <c r="AX334" s="280"/>
      <c r="AY334" s="280"/>
      <c r="AZ334" s="280"/>
      <c r="BA334" s="280"/>
      <c r="BB334" s="280"/>
      <c r="BC334" s="280"/>
      <c r="BD334" s="280"/>
      <c r="BE334" s="280"/>
      <c r="BF334" s="280"/>
      <c r="BG334" s="280"/>
      <c r="BH334" s="280"/>
      <c r="BI334" s="280"/>
      <c r="BJ334" s="280"/>
      <c r="BK334" s="280"/>
      <c r="BL334" s="280"/>
      <c r="BM334" s="280"/>
      <c r="BN334" s="280"/>
    </row>
    <row r="335" spans="5:66" x14ac:dyDescent="0.25">
      <c r="E335" s="280"/>
      <c r="F335" s="280"/>
      <c r="G335" s="280"/>
      <c r="H335" s="280"/>
      <c r="I335" s="280"/>
      <c r="J335" s="280"/>
      <c r="K335" s="280"/>
      <c r="L335" s="280"/>
      <c r="M335" s="280"/>
      <c r="N335" s="280"/>
      <c r="O335" s="280"/>
      <c r="P335" s="280"/>
      <c r="Q335" s="280"/>
      <c r="R335" s="280"/>
      <c r="S335" s="280"/>
      <c r="T335" s="280"/>
      <c r="U335" s="280"/>
      <c r="V335" s="280"/>
      <c r="W335" s="280"/>
      <c r="X335" s="280"/>
      <c r="Y335" s="280"/>
      <c r="Z335" s="280"/>
      <c r="AA335" s="280"/>
      <c r="AB335" s="280"/>
      <c r="AC335" s="280"/>
      <c r="AD335" s="280"/>
      <c r="AE335" s="280"/>
      <c r="AF335" s="280"/>
      <c r="AG335" s="280"/>
      <c r="AH335" s="280"/>
      <c r="AI335" s="280"/>
      <c r="AJ335" s="280"/>
      <c r="AK335" s="280"/>
      <c r="AL335" s="280"/>
      <c r="AM335" s="280"/>
      <c r="AN335" s="280"/>
      <c r="AO335" s="280"/>
      <c r="AP335" s="280"/>
      <c r="AQ335" s="280"/>
      <c r="AR335" s="280"/>
      <c r="AS335" s="280"/>
      <c r="AT335" s="280"/>
      <c r="AU335" s="280"/>
      <c r="AV335" s="280"/>
      <c r="AW335" s="280"/>
      <c r="AX335" s="280"/>
      <c r="AY335" s="280"/>
      <c r="AZ335" s="280"/>
      <c r="BA335" s="280"/>
      <c r="BB335" s="280"/>
      <c r="BC335" s="280"/>
      <c r="BD335" s="280"/>
      <c r="BE335" s="280"/>
      <c r="BF335" s="280"/>
      <c r="BG335" s="280"/>
      <c r="BH335" s="280"/>
      <c r="BI335" s="280"/>
      <c r="BJ335" s="280"/>
      <c r="BK335" s="280"/>
      <c r="BL335" s="280"/>
      <c r="BM335" s="280"/>
      <c r="BN335" s="280"/>
    </row>
    <row r="336" spans="5:66" x14ac:dyDescent="0.25">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c r="AA336" s="280"/>
      <c r="AB336" s="280"/>
      <c r="AC336" s="280"/>
      <c r="AD336" s="280"/>
      <c r="AE336" s="280"/>
      <c r="AF336" s="280"/>
      <c r="AG336" s="280"/>
      <c r="AH336" s="280"/>
      <c r="AI336" s="280"/>
      <c r="AJ336" s="280"/>
      <c r="AK336" s="280"/>
      <c r="AL336" s="280"/>
      <c r="AM336" s="280"/>
      <c r="AN336" s="280"/>
      <c r="AO336" s="280"/>
      <c r="AP336" s="280"/>
      <c r="AQ336" s="280"/>
      <c r="AR336" s="280"/>
      <c r="AS336" s="280"/>
      <c r="AT336" s="280"/>
      <c r="AU336" s="280"/>
      <c r="AV336" s="280"/>
      <c r="AW336" s="280"/>
      <c r="AX336" s="280"/>
      <c r="AY336" s="280"/>
      <c r="AZ336" s="280"/>
      <c r="BA336" s="280"/>
      <c r="BB336" s="280"/>
      <c r="BC336" s="280"/>
      <c r="BD336" s="280"/>
      <c r="BE336" s="280"/>
      <c r="BF336" s="280"/>
      <c r="BG336" s="280"/>
      <c r="BH336" s="280"/>
      <c r="BI336" s="280"/>
      <c r="BJ336" s="280"/>
      <c r="BK336" s="280"/>
      <c r="BL336" s="280"/>
      <c r="BM336" s="280"/>
      <c r="BN336" s="280"/>
    </row>
    <row r="337" spans="5:66" x14ac:dyDescent="0.25">
      <c r="E337" s="280"/>
      <c r="F337" s="280"/>
      <c r="G337" s="280"/>
      <c r="H337" s="280"/>
      <c r="I337" s="280"/>
      <c r="J337" s="280"/>
      <c r="K337" s="280"/>
      <c r="L337" s="280"/>
      <c r="M337" s="280"/>
      <c r="N337" s="280"/>
      <c r="O337" s="280"/>
      <c r="P337" s="280"/>
      <c r="Q337" s="280"/>
      <c r="R337" s="280"/>
      <c r="S337" s="280"/>
      <c r="T337" s="280"/>
      <c r="U337" s="280"/>
      <c r="V337" s="280"/>
      <c r="W337" s="280"/>
      <c r="X337" s="280"/>
      <c r="Y337" s="280"/>
      <c r="Z337" s="280"/>
      <c r="AA337" s="280"/>
      <c r="AB337" s="280"/>
      <c r="AC337" s="280"/>
      <c r="AD337" s="280"/>
      <c r="AE337" s="280"/>
      <c r="AF337" s="280"/>
      <c r="AG337" s="280"/>
      <c r="AH337" s="280"/>
      <c r="AI337" s="280"/>
      <c r="AJ337" s="280"/>
      <c r="AK337" s="280"/>
      <c r="AL337" s="280"/>
      <c r="AM337" s="280"/>
      <c r="AN337" s="280"/>
      <c r="AO337" s="280"/>
      <c r="AP337" s="280"/>
      <c r="AQ337" s="280"/>
      <c r="AR337" s="280"/>
      <c r="AS337" s="280"/>
      <c r="AT337" s="280"/>
      <c r="AU337" s="280"/>
      <c r="AV337" s="280"/>
      <c r="AW337" s="280"/>
      <c r="AX337" s="280"/>
      <c r="AY337" s="280"/>
      <c r="AZ337" s="280"/>
      <c r="BA337" s="280"/>
      <c r="BB337" s="280"/>
      <c r="BC337" s="280"/>
      <c r="BD337" s="280"/>
      <c r="BE337" s="280"/>
      <c r="BF337" s="280"/>
      <c r="BG337" s="280"/>
      <c r="BH337" s="280"/>
      <c r="BI337" s="280"/>
      <c r="BJ337" s="280"/>
      <c r="BK337" s="280"/>
      <c r="BL337" s="280"/>
      <c r="BM337" s="280"/>
      <c r="BN337" s="280"/>
    </row>
    <row r="338" spans="5:66" x14ac:dyDescent="0.25">
      <c r="E338" s="280"/>
      <c r="F338" s="280"/>
      <c r="G338" s="280"/>
      <c r="H338" s="280"/>
      <c r="I338" s="280"/>
      <c r="J338" s="280"/>
      <c r="K338" s="280"/>
      <c r="L338" s="280"/>
      <c r="M338" s="280"/>
      <c r="N338" s="280"/>
      <c r="O338" s="280"/>
      <c r="P338" s="280"/>
      <c r="Q338" s="280"/>
      <c r="R338" s="280"/>
      <c r="S338" s="280"/>
      <c r="T338" s="280"/>
      <c r="U338" s="280"/>
      <c r="V338" s="280"/>
      <c r="W338" s="280"/>
      <c r="X338" s="280"/>
      <c r="Y338" s="280"/>
      <c r="Z338" s="280"/>
      <c r="AA338" s="280"/>
      <c r="AB338" s="280"/>
      <c r="AC338" s="280"/>
      <c r="AD338" s="280"/>
      <c r="AE338" s="280"/>
      <c r="AF338" s="280"/>
      <c r="AG338" s="280"/>
      <c r="AH338" s="280"/>
      <c r="AI338" s="280"/>
      <c r="AJ338" s="280"/>
      <c r="AK338" s="280"/>
      <c r="AL338" s="280"/>
      <c r="AM338" s="280"/>
      <c r="AN338" s="280"/>
      <c r="AO338" s="280"/>
      <c r="AP338" s="280"/>
      <c r="AQ338" s="280"/>
      <c r="AR338" s="280"/>
      <c r="AS338" s="280"/>
      <c r="AT338" s="280"/>
      <c r="AU338" s="280"/>
      <c r="AV338" s="280"/>
      <c r="AW338" s="280"/>
      <c r="AX338" s="280"/>
      <c r="AY338" s="280"/>
      <c r="AZ338" s="280"/>
      <c r="BA338" s="280"/>
      <c r="BB338" s="280"/>
      <c r="BC338" s="280"/>
      <c r="BD338" s="280"/>
      <c r="BE338" s="280"/>
      <c r="BF338" s="280"/>
      <c r="BG338" s="280"/>
      <c r="BH338" s="280"/>
      <c r="BI338" s="280"/>
      <c r="BJ338" s="280"/>
      <c r="BK338" s="280"/>
      <c r="BL338" s="280"/>
      <c r="BM338" s="280"/>
      <c r="BN338" s="280"/>
    </row>
    <row r="339" spans="5:66" x14ac:dyDescent="0.25">
      <c r="E339" s="280"/>
      <c r="F339" s="280"/>
      <c r="G339" s="280"/>
      <c r="H339" s="280"/>
      <c r="I339" s="280"/>
      <c r="J339" s="280"/>
      <c r="K339" s="280"/>
      <c r="L339" s="280"/>
      <c r="M339" s="280"/>
      <c r="N339" s="280"/>
      <c r="O339" s="280"/>
      <c r="P339" s="280"/>
      <c r="Q339" s="280"/>
      <c r="R339" s="280"/>
      <c r="S339" s="280"/>
      <c r="T339" s="280"/>
      <c r="U339" s="280"/>
      <c r="V339" s="280"/>
      <c r="W339" s="280"/>
      <c r="X339" s="280"/>
      <c r="Y339" s="280"/>
      <c r="Z339" s="280"/>
      <c r="AA339" s="280"/>
      <c r="AB339" s="280"/>
      <c r="AC339" s="280"/>
      <c r="AD339" s="280"/>
      <c r="AE339" s="280"/>
      <c r="AF339" s="280"/>
      <c r="AG339" s="280"/>
      <c r="AH339" s="280"/>
      <c r="AI339" s="280"/>
      <c r="AJ339" s="280"/>
      <c r="AK339" s="280"/>
      <c r="AL339" s="280"/>
      <c r="AM339" s="280"/>
      <c r="AN339" s="280"/>
      <c r="AO339" s="280"/>
      <c r="AP339" s="280"/>
      <c r="AQ339" s="280"/>
      <c r="AR339" s="280"/>
      <c r="AS339" s="280"/>
      <c r="AT339" s="280"/>
      <c r="AU339" s="280"/>
      <c r="AV339" s="280"/>
      <c r="AW339" s="280"/>
      <c r="AX339" s="280"/>
      <c r="AY339" s="280"/>
      <c r="AZ339" s="280"/>
      <c r="BA339" s="280"/>
      <c r="BB339" s="280"/>
      <c r="BC339" s="280"/>
      <c r="BD339" s="280"/>
      <c r="BE339" s="280"/>
      <c r="BF339" s="280"/>
      <c r="BG339" s="280"/>
      <c r="BH339" s="280"/>
      <c r="BI339" s="280"/>
      <c r="BJ339" s="280"/>
      <c r="BK339" s="280"/>
      <c r="BL339" s="280"/>
      <c r="BM339" s="280"/>
      <c r="BN339" s="280"/>
    </row>
    <row r="340" spans="5:66" x14ac:dyDescent="0.25">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c r="AA340" s="280"/>
      <c r="AB340" s="280"/>
      <c r="AC340" s="280"/>
      <c r="AD340" s="280"/>
      <c r="AE340" s="280"/>
      <c r="AF340" s="280"/>
      <c r="AG340" s="280"/>
      <c r="AH340" s="280"/>
      <c r="AI340" s="280"/>
      <c r="AJ340" s="280"/>
      <c r="AK340" s="280"/>
      <c r="AL340" s="280"/>
      <c r="AM340" s="280"/>
      <c r="AN340" s="280"/>
      <c r="AO340" s="280"/>
      <c r="AP340" s="280"/>
      <c r="AQ340" s="280"/>
      <c r="AR340" s="280"/>
      <c r="AS340" s="280"/>
      <c r="AT340" s="280"/>
      <c r="AU340" s="280"/>
      <c r="AV340" s="280"/>
      <c r="AW340" s="280"/>
      <c r="AX340" s="280"/>
      <c r="AY340" s="280"/>
      <c r="AZ340" s="280"/>
      <c r="BA340" s="280"/>
      <c r="BB340" s="280"/>
      <c r="BC340" s="280"/>
      <c r="BD340" s="280"/>
      <c r="BE340" s="280"/>
      <c r="BF340" s="280"/>
      <c r="BG340" s="280"/>
      <c r="BH340" s="280"/>
      <c r="BI340" s="280"/>
      <c r="BJ340" s="280"/>
      <c r="BK340" s="280"/>
      <c r="BL340" s="280"/>
      <c r="BM340" s="280"/>
      <c r="BN340" s="280"/>
    </row>
    <row r="341" spans="5:66" x14ac:dyDescent="0.25">
      <c r="E341" s="280"/>
      <c r="F341" s="280"/>
      <c r="G341" s="280"/>
      <c r="H341" s="280"/>
      <c r="I341" s="280"/>
      <c r="J341" s="280"/>
      <c r="K341" s="280"/>
      <c r="L341" s="280"/>
      <c r="M341" s="280"/>
      <c r="N341" s="280"/>
      <c r="O341" s="280"/>
      <c r="P341" s="280"/>
      <c r="Q341" s="280"/>
      <c r="R341" s="280"/>
      <c r="S341" s="280"/>
      <c r="T341" s="280"/>
      <c r="U341" s="280"/>
      <c r="V341" s="280"/>
      <c r="W341" s="280"/>
      <c r="X341" s="280"/>
      <c r="Y341" s="280"/>
      <c r="Z341" s="280"/>
      <c r="AA341" s="280"/>
      <c r="AB341" s="280"/>
      <c r="AC341" s="280"/>
      <c r="AD341" s="280"/>
      <c r="AE341" s="280"/>
      <c r="AF341" s="280"/>
      <c r="AG341" s="280"/>
      <c r="AH341" s="280"/>
      <c r="AI341" s="280"/>
      <c r="AJ341" s="280"/>
      <c r="AK341" s="280"/>
      <c r="AL341" s="280"/>
      <c r="AM341" s="280"/>
      <c r="AN341" s="280"/>
      <c r="AO341" s="280"/>
      <c r="AP341" s="280"/>
      <c r="AQ341" s="280"/>
      <c r="AR341" s="280"/>
      <c r="AS341" s="280"/>
      <c r="AT341" s="280"/>
      <c r="AU341" s="280"/>
      <c r="AV341" s="280"/>
      <c r="AW341" s="280"/>
      <c r="AX341" s="280"/>
      <c r="AY341" s="280"/>
      <c r="AZ341" s="280"/>
      <c r="BA341" s="280"/>
      <c r="BB341" s="280"/>
      <c r="BC341" s="280"/>
      <c r="BD341" s="280"/>
      <c r="BE341" s="280"/>
      <c r="BF341" s="280"/>
      <c r="BG341" s="280"/>
      <c r="BH341" s="280"/>
      <c r="BI341" s="280"/>
      <c r="BJ341" s="280"/>
      <c r="BK341" s="280"/>
      <c r="BL341" s="280"/>
      <c r="BM341" s="280"/>
      <c r="BN341" s="280"/>
    </row>
    <row r="342" spans="5:66" x14ac:dyDescent="0.25">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c r="AA342" s="280"/>
      <c r="AB342" s="280"/>
      <c r="AC342" s="280"/>
      <c r="AD342" s="280"/>
      <c r="AE342" s="280"/>
      <c r="AF342" s="280"/>
      <c r="AG342" s="280"/>
      <c r="AH342" s="280"/>
      <c r="AI342" s="280"/>
      <c r="AJ342" s="280"/>
      <c r="AK342" s="280"/>
      <c r="AL342" s="280"/>
      <c r="AM342" s="280"/>
      <c r="AN342" s="280"/>
      <c r="AO342" s="280"/>
      <c r="AP342" s="280"/>
      <c r="AQ342" s="280"/>
      <c r="AR342" s="280"/>
      <c r="AS342" s="280"/>
      <c r="AT342" s="280"/>
      <c r="AU342" s="280"/>
      <c r="AV342" s="280"/>
      <c r="AW342" s="280"/>
      <c r="AX342" s="280"/>
      <c r="AY342" s="280"/>
      <c r="AZ342" s="280"/>
      <c r="BA342" s="280"/>
      <c r="BB342" s="280"/>
      <c r="BC342" s="280"/>
      <c r="BD342" s="280"/>
      <c r="BE342" s="280"/>
      <c r="BF342" s="280"/>
      <c r="BG342" s="280"/>
      <c r="BH342" s="280"/>
      <c r="BI342" s="280"/>
      <c r="BJ342" s="280"/>
      <c r="BK342" s="280"/>
      <c r="BL342" s="280"/>
      <c r="BM342" s="280"/>
      <c r="BN342" s="280"/>
    </row>
    <row r="343" spans="5:66" x14ac:dyDescent="0.25">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c r="AA343" s="280"/>
      <c r="AB343" s="280"/>
      <c r="AC343" s="280"/>
      <c r="AD343" s="280"/>
      <c r="AE343" s="280"/>
      <c r="AF343" s="280"/>
      <c r="AG343" s="280"/>
      <c r="AH343" s="280"/>
      <c r="AI343" s="280"/>
      <c r="AJ343" s="280"/>
      <c r="AK343" s="280"/>
      <c r="AL343" s="280"/>
      <c r="AM343" s="280"/>
      <c r="AN343" s="280"/>
      <c r="AO343" s="280"/>
      <c r="AP343" s="280"/>
      <c r="AQ343" s="280"/>
      <c r="AR343" s="280"/>
      <c r="AS343" s="280"/>
      <c r="AT343" s="280"/>
      <c r="AU343" s="280"/>
      <c r="AV343" s="280"/>
      <c r="AW343" s="280"/>
      <c r="AX343" s="280"/>
      <c r="AY343" s="280"/>
      <c r="AZ343" s="280"/>
      <c r="BA343" s="280"/>
      <c r="BB343" s="280"/>
      <c r="BC343" s="280"/>
      <c r="BD343" s="280"/>
      <c r="BE343" s="280"/>
      <c r="BF343" s="280"/>
      <c r="BG343" s="280"/>
      <c r="BH343" s="280"/>
      <c r="BI343" s="280"/>
      <c r="BJ343" s="280"/>
      <c r="BK343" s="280"/>
      <c r="BL343" s="280"/>
      <c r="BM343" s="280"/>
      <c r="BN343" s="280"/>
    </row>
    <row r="344" spans="5:66" x14ac:dyDescent="0.25">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c r="AA344" s="280"/>
      <c r="AB344" s="280"/>
      <c r="AC344" s="280"/>
      <c r="AD344" s="280"/>
      <c r="AE344" s="280"/>
      <c r="AF344" s="280"/>
      <c r="AG344" s="280"/>
      <c r="AH344" s="280"/>
      <c r="AI344" s="280"/>
      <c r="AJ344" s="280"/>
      <c r="AK344" s="280"/>
      <c r="AL344" s="280"/>
      <c r="AM344" s="280"/>
      <c r="AN344" s="280"/>
      <c r="AO344" s="280"/>
      <c r="AP344" s="280"/>
      <c r="AQ344" s="280"/>
      <c r="AR344" s="280"/>
      <c r="AS344" s="280"/>
      <c r="AT344" s="280"/>
      <c r="AU344" s="280"/>
      <c r="AV344" s="280"/>
      <c r="AW344" s="280"/>
      <c r="AX344" s="280"/>
      <c r="AY344" s="280"/>
      <c r="AZ344" s="280"/>
      <c r="BA344" s="280"/>
      <c r="BB344" s="280"/>
      <c r="BC344" s="280"/>
      <c r="BD344" s="280"/>
      <c r="BE344" s="280"/>
      <c r="BF344" s="280"/>
      <c r="BG344" s="280"/>
      <c r="BH344" s="280"/>
      <c r="BI344" s="280"/>
      <c r="BJ344" s="280"/>
      <c r="BK344" s="280"/>
      <c r="BL344" s="280"/>
      <c r="BM344" s="280"/>
      <c r="BN344" s="280"/>
    </row>
    <row r="345" spans="5:66" x14ac:dyDescent="0.25">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c r="AA345" s="280"/>
      <c r="AB345" s="280"/>
      <c r="AC345" s="280"/>
      <c r="AD345" s="280"/>
      <c r="AE345" s="280"/>
      <c r="AF345" s="280"/>
      <c r="AG345" s="280"/>
      <c r="AH345" s="280"/>
      <c r="AI345" s="280"/>
      <c r="AJ345" s="280"/>
      <c r="AK345" s="280"/>
      <c r="AL345" s="280"/>
      <c r="AM345" s="280"/>
      <c r="AN345" s="280"/>
      <c r="AO345" s="280"/>
      <c r="AP345" s="280"/>
      <c r="AQ345" s="280"/>
      <c r="AR345" s="280"/>
      <c r="AS345" s="280"/>
      <c r="AT345" s="280"/>
      <c r="AU345" s="280"/>
      <c r="AV345" s="280"/>
      <c r="AW345" s="280"/>
      <c r="AX345" s="280"/>
      <c r="AY345" s="280"/>
      <c r="AZ345" s="280"/>
      <c r="BA345" s="280"/>
      <c r="BB345" s="280"/>
      <c r="BC345" s="280"/>
      <c r="BD345" s="280"/>
      <c r="BE345" s="280"/>
      <c r="BF345" s="280"/>
      <c r="BG345" s="280"/>
      <c r="BH345" s="280"/>
      <c r="BI345" s="280"/>
      <c r="BJ345" s="280"/>
      <c r="BK345" s="280"/>
      <c r="BL345" s="280"/>
      <c r="BM345" s="280"/>
      <c r="BN345" s="280"/>
    </row>
    <row r="346" spans="5:66" x14ac:dyDescent="0.25">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0"/>
      <c r="AD346" s="280"/>
      <c r="AE346" s="280"/>
      <c r="AF346" s="280"/>
      <c r="AG346" s="280"/>
      <c r="AH346" s="280"/>
      <c r="AI346" s="280"/>
      <c r="AJ346" s="280"/>
      <c r="AK346" s="280"/>
      <c r="AL346" s="280"/>
      <c r="AM346" s="280"/>
      <c r="AN346" s="280"/>
      <c r="AO346" s="280"/>
      <c r="AP346" s="280"/>
      <c r="AQ346" s="280"/>
      <c r="AR346" s="280"/>
      <c r="AS346" s="280"/>
      <c r="AT346" s="280"/>
      <c r="AU346" s="280"/>
      <c r="AV346" s="280"/>
      <c r="AW346" s="280"/>
      <c r="AX346" s="280"/>
      <c r="AY346" s="280"/>
      <c r="AZ346" s="280"/>
      <c r="BA346" s="280"/>
      <c r="BB346" s="280"/>
      <c r="BC346" s="280"/>
      <c r="BD346" s="280"/>
      <c r="BE346" s="280"/>
      <c r="BF346" s="280"/>
      <c r="BG346" s="280"/>
      <c r="BH346" s="280"/>
      <c r="BI346" s="280"/>
      <c r="BJ346" s="280"/>
      <c r="BK346" s="280"/>
      <c r="BL346" s="280"/>
      <c r="BM346" s="280"/>
      <c r="BN346" s="280"/>
    </row>
    <row r="347" spans="5:66" x14ac:dyDescent="0.25">
      <c r="E347" s="280"/>
      <c r="F347" s="280"/>
      <c r="G347" s="280"/>
      <c r="H347" s="280"/>
      <c r="I347" s="280"/>
      <c r="J347" s="280"/>
      <c r="K347" s="280"/>
      <c r="L347" s="280"/>
      <c r="M347" s="280"/>
      <c r="N347" s="280"/>
      <c r="O347" s="280"/>
      <c r="P347" s="280"/>
      <c r="Q347" s="280"/>
      <c r="R347" s="280"/>
      <c r="S347" s="280"/>
      <c r="T347" s="280"/>
      <c r="U347" s="280"/>
      <c r="V347" s="280"/>
      <c r="W347" s="280"/>
      <c r="X347" s="280"/>
      <c r="Y347" s="280"/>
      <c r="Z347" s="280"/>
      <c r="AA347" s="280"/>
      <c r="AB347" s="280"/>
      <c r="AC347" s="280"/>
      <c r="AD347" s="280"/>
      <c r="AE347" s="280"/>
      <c r="AF347" s="280"/>
      <c r="AG347" s="280"/>
      <c r="AH347" s="280"/>
      <c r="AI347" s="280"/>
      <c r="AJ347" s="280"/>
      <c r="AK347" s="280"/>
      <c r="AL347" s="280"/>
      <c r="AM347" s="280"/>
      <c r="AN347" s="280"/>
      <c r="AO347" s="280"/>
      <c r="AP347" s="280"/>
      <c r="AQ347" s="280"/>
      <c r="AR347" s="280"/>
      <c r="AS347" s="280"/>
      <c r="AT347" s="280"/>
      <c r="AU347" s="280"/>
      <c r="AV347" s="280"/>
      <c r="AW347" s="280"/>
      <c r="AX347" s="280"/>
      <c r="AY347" s="280"/>
      <c r="AZ347" s="280"/>
      <c r="BA347" s="280"/>
      <c r="BB347" s="280"/>
      <c r="BC347" s="280"/>
      <c r="BD347" s="280"/>
      <c r="BE347" s="280"/>
      <c r="BF347" s="280"/>
      <c r="BG347" s="280"/>
      <c r="BH347" s="280"/>
      <c r="BI347" s="280"/>
      <c r="BJ347" s="280"/>
      <c r="BK347" s="280"/>
      <c r="BL347" s="280"/>
      <c r="BM347" s="280"/>
      <c r="BN347" s="280"/>
    </row>
    <row r="348" spans="5:66" x14ac:dyDescent="0.25">
      <c r="E348" s="280"/>
      <c r="F348" s="280"/>
      <c r="G348" s="280"/>
      <c r="H348" s="280"/>
      <c r="I348" s="280"/>
      <c r="J348" s="280"/>
      <c r="K348" s="280"/>
      <c r="L348" s="280"/>
      <c r="M348" s="280"/>
      <c r="N348" s="280"/>
      <c r="O348" s="280"/>
      <c r="P348" s="280"/>
      <c r="Q348" s="280"/>
      <c r="R348" s="280"/>
      <c r="S348" s="280"/>
      <c r="T348" s="280"/>
      <c r="U348" s="280"/>
      <c r="V348" s="280"/>
      <c r="W348" s="280"/>
      <c r="X348" s="280"/>
      <c r="Y348" s="280"/>
      <c r="Z348" s="280"/>
      <c r="AA348" s="280"/>
      <c r="AB348" s="280"/>
      <c r="AC348" s="280"/>
      <c r="AD348" s="280"/>
      <c r="AE348" s="280"/>
      <c r="AF348" s="280"/>
      <c r="AG348" s="280"/>
      <c r="AH348" s="280"/>
      <c r="AI348" s="280"/>
      <c r="AJ348" s="280"/>
      <c r="AK348" s="280"/>
      <c r="AL348" s="280"/>
      <c r="AM348" s="280"/>
      <c r="AN348" s="280"/>
      <c r="AO348" s="280"/>
      <c r="AP348" s="280"/>
      <c r="AQ348" s="280"/>
      <c r="AR348" s="280"/>
      <c r="AS348" s="280"/>
      <c r="AT348" s="280"/>
      <c r="AU348" s="280"/>
      <c r="AV348" s="280"/>
      <c r="AW348" s="280"/>
      <c r="AX348" s="280"/>
      <c r="AY348" s="280"/>
      <c r="AZ348" s="280"/>
      <c r="BA348" s="280"/>
      <c r="BB348" s="280"/>
      <c r="BC348" s="280"/>
      <c r="BD348" s="280"/>
      <c r="BE348" s="280"/>
      <c r="BF348" s="280"/>
      <c r="BG348" s="280"/>
      <c r="BH348" s="280"/>
      <c r="BI348" s="280"/>
      <c r="BJ348" s="280"/>
      <c r="BK348" s="280"/>
      <c r="BL348" s="280"/>
      <c r="BM348" s="280"/>
      <c r="BN348" s="280"/>
    </row>
    <row r="349" spans="5:66" x14ac:dyDescent="0.25">
      <c r="E349" s="280"/>
      <c r="F349" s="280"/>
      <c r="G349" s="280"/>
      <c r="H349" s="280"/>
      <c r="I349" s="280"/>
      <c r="J349" s="280"/>
      <c r="K349" s="280"/>
      <c r="L349" s="280"/>
      <c r="M349" s="280"/>
      <c r="N349" s="280"/>
      <c r="O349" s="280"/>
      <c r="P349" s="280"/>
      <c r="Q349" s="280"/>
      <c r="R349" s="280"/>
      <c r="S349" s="280"/>
      <c r="T349" s="280"/>
      <c r="U349" s="280"/>
      <c r="V349" s="280"/>
      <c r="W349" s="280"/>
      <c r="X349" s="280"/>
      <c r="Y349" s="280"/>
      <c r="Z349" s="280"/>
      <c r="AA349" s="280"/>
      <c r="AB349" s="280"/>
      <c r="AC349" s="280"/>
      <c r="AD349" s="280"/>
      <c r="AE349" s="280"/>
      <c r="AF349" s="280"/>
      <c r="AG349" s="280"/>
      <c r="AH349" s="280"/>
      <c r="AI349" s="280"/>
      <c r="AJ349" s="280"/>
      <c r="AK349" s="280"/>
      <c r="AL349" s="280"/>
      <c r="AM349" s="280"/>
      <c r="AN349" s="280"/>
      <c r="AO349" s="280"/>
      <c r="AP349" s="280"/>
      <c r="AQ349" s="280"/>
      <c r="AR349" s="280"/>
      <c r="AS349" s="280"/>
      <c r="AT349" s="280"/>
      <c r="AU349" s="280"/>
      <c r="AV349" s="280"/>
      <c r="AW349" s="280"/>
      <c r="AX349" s="280"/>
      <c r="AY349" s="280"/>
      <c r="AZ349" s="280"/>
      <c r="BA349" s="280"/>
      <c r="BB349" s="280"/>
      <c r="BC349" s="280"/>
      <c r="BD349" s="280"/>
      <c r="BE349" s="280"/>
      <c r="BF349" s="280"/>
      <c r="BG349" s="280"/>
      <c r="BH349" s="280"/>
      <c r="BI349" s="280"/>
      <c r="BJ349" s="280"/>
      <c r="BK349" s="280"/>
      <c r="BL349" s="280"/>
      <c r="BM349" s="280"/>
      <c r="BN349" s="280"/>
    </row>
    <row r="350" spans="5:66" x14ac:dyDescent="0.25">
      <c r="E350" s="280"/>
      <c r="F350" s="280"/>
      <c r="G350" s="280"/>
      <c r="H350" s="280"/>
      <c r="I350" s="280"/>
      <c r="J350" s="280"/>
      <c r="K350" s="280"/>
      <c r="L350" s="280"/>
      <c r="M350" s="280"/>
      <c r="N350" s="280"/>
      <c r="O350" s="280"/>
      <c r="P350" s="280"/>
      <c r="Q350" s="280"/>
      <c r="R350" s="280"/>
      <c r="S350" s="280"/>
      <c r="T350" s="280"/>
      <c r="U350" s="280"/>
      <c r="V350" s="280"/>
      <c r="W350" s="280"/>
      <c r="X350" s="280"/>
      <c r="Y350" s="280"/>
      <c r="Z350" s="280"/>
      <c r="AA350" s="280"/>
      <c r="AB350" s="280"/>
      <c r="AC350" s="280"/>
      <c r="AD350" s="280"/>
      <c r="AE350" s="280"/>
      <c r="AF350" s="280"/>
      <c r="AG350" s="280"/>
      <c r="AH350" s="280"/>
      <c r="AI350" s="280"/>
      <c r="AJ350" s="280"/>
      <c r="AK350" s="280"/>
      <c r="AL350" s="280"/>
      <c r="AM350" s="280"/>
      <c r="AN350" s="280"/>
      <c r="AO350" s="280"/>
      <c r="AP350" s="280"/>
      <c r="AQ350" s="280"/>
      <c r="AR350" s="280"/>
      <c r="AS350" s="280"/>
      <c r="AT350" s="280"/>
      <c r="AU350" s="280"/>
      <c r="AV350" s="280"/>
      <c r="AW350" s="280"/>
      <c r="AX350" s="280"/>
      <c r="AY350" s="280"/>
      <c r="AZ350" s="280"/>
      <c r="BA350" s="280"/>
      <c r="BB350" s="280"/>
      <c r="BC350" s="280"/>
      <c r="BD350" s="280"/>
      <c r="BE350" s="280"/>
      <c r="BF350" s="280"/>
      <c r="BG350" s="280"/>
      <c r="BH350" s="280"/>
      <c r="BI350" s="280"/>
      <c r="BJ350" s="280"/>
      <c r="BK350" s="280"/>
      <c r="BL350" s="280"/>
      <c r="BM350" s="280"/>
      <c r="BN350" s="280"/>
    </row>
    <row r="351" spans="5:66" x14ac:dyDescent="0.25">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c r="AA351" s="280"/>
      <c r="AB351" s="280"/>
      <c r="AC351" s="280"/>
      <c r="AD351" s="280"/>
      <c r="AE351" s="280"/>
      <c r="AF351" s="280"/>
      <c r="AG351" s="280"/>
      <c r="AH351" s="280"/>
      <c r="AI351" s="280"/>
      <c r="AJ351" s="280"/>
      <c r="AK351" s="280"/>
      <c r="AL351" s="280"/>
      <c r="AM351" s="280"/>
      <c r="AN351" s="280"/>
      <c r="AO351" s="280"/>
      <c r="AP351" s="280"/>
      <c r="AQ351" s="280"/>
      <c r="AR351" s="280"/>
      <c r="AS351" s="280"/>
      <c r="AT351" s="280"/>
      <c r="AU351" s="280"/>
      <c r="AV351" s="280"/>
      <c r="AW351" s="280"/>
      <c r="AX351" s="280"/>
      <c r="AY351" s="280"/>
      <c r="AZ351" s="280"/>
      <c r="BA351" s="280"/>
      <c r="BB351" s="280"/>
      <c r="BC351" s="280"/>
      <c r="BD351" s="280"/>
      <c r="BE351" s="280"/>
      <c r="BF351" s="280"/>
      <c r="BG351" s="280"/>
      <c r="BH351" s="280"/>
      <c r="BI351" s="280"/>
      <c r="BJ351" s="280"/>
      <c r="BK351" s="280"/>
      <c r="BL351" s="280"/>
      <c r="BM351" s="280"/>
      <c r="BN351" s="280"/>
    </row>
    <row r="352" spans="5:66" x14ac:dyDescent="0.25">
      <c r="E352" s="280"/>
      <c r="F352" s="280"/>
      <c r="G352" s="280"/>
      <c r="H352" s="280"/>
      <c r="I352" s="280"/>
      <c r="J352" s="280"/>
      <c r="K352" s="280"/>
      <c r="L352" s="280"/>
      <c r="M352" s="280"/>
      <c r="N352" s="280"/>
      <c r="O352" s="280"/>
      <c r="P352" s="280"/>
      <c r="Q352" s="280"/>
      <c r="R352" s="280"/>
      <c r="S352" s="280"/>
      <c r="T352" s="280"/>
      <c r="U352" s="280"/>
      <c r="V352" s="280"/>
      <c r="W352" s="280"/>
      <c r="X352" s="280"/>
      <c r="Y352" s="280"/>
      <c r="Z352" s="280"/>
      <c r="AA352" s="280"/>
      <c r="AB352" s="280"/>
      <c r="AC352" s="280"/>
      <c r="AD352" s="280"/>
      <c r="AE352" s="280"/>
      <c r="AF352" s="280"/>
      <c r="AG352" s="280"/>
      <c r="AH352" s="280"/>
      <c r="AI352" s="280"/>
      <c r="AJ352" s="280"/>
      <c r="AK352" s="280"/>
      <c r="AL352" s="280"/>
      <c r="AM352" s="280"/>
      <c r="AN352" s="280"/>
      <c r="AO352" s="280"/>
      <c r="AP352" s="280"/>
      <c r="AQ352" s="280"/>
      <c r="AR352" s="280"/>
      <c r="AS352" s="280"/>
      <c r="AT352" s="280"/>
      <c r="AU352" s="280"/>
      <c r="AV352" s="280"/>
      <c r="AW352" s="280"/>
      <c r="AX352" s="280"/>
      <c r="AY352" s="280"/>
      <c r="AZ352" s="280"/>
      <c r="BA352" s="280"/>
      <c r="BB352" s="280"/>
      <c r="BC352" s="280"/>
      <c r="BD352" s="280"/>
      <c r="BE352" s="280"/>
      <c r="BF352" s="280"/>
      <c r="BG352" s="280"/>
      <c r="BH352" s="280"/>
      <c r="BI352" s="280"/>
      <c r="BJ352" s="280"/>
      <c r="BK352" s="280"/>
      <c r="BL352" s="280"/>
      <c r="BM352" s="280"/>
      <c r="BN352" s="280"/>
    </row>
    <row r="353" spans="5:66" x14ac:dyDescent="0.25">
      <c r="E353" s="280"/>
      <c r="F353" s="280"/>
      <c r="G353" s="280"/>
      <c r="H353" s="280"/>
      <c r="I353" s="280"/>
      <c r="J353" s="280"/>
      <c r="K353" s="280"/>
      <c r="L353" s="280"/>
      <c r="M353" s="280"/>
      <c r="N353" s="280"/>
      <c r="O353" s="280"/>
      <c r="P353" s="280"/>
      <c r="Q353" s="280"/>
      <c r="R353" s="280"/>
      <c r="S353" s="280"/>
      <c r="T353" s="280"/>
      <c r="U353" s="280"/>
      <c r="V353" s="280"/>
      <c r="W353" s="280"/>
      <c r="X353" s="280"/>
      <c r="Y353" s="280"/>
      <c r="Z353" s="280"/>
      <c r="AA353" s="280"/>
      <c r="AB353" s="280"/>
      <c r="AC353" s="280"/>
      <c r="AD353" s="280"/>
      <c r="AE353" s="280"/>
      <c r="AF353" s="280"/>
      <c r="AG353" s="280"/>
      <c r="AH353" s="280"/>
      <c r="AI353" s="280"/>
      <c r="AJ353" s="280"/>
      <c r="AK353" s="280"/>
      <c r="AL353" s="280"/>
      <c r="AM353" s="280"/>
      <c r="AN353" s="280"/>
      <c r="AO353" s="280"/>
      <c r="AP353" s="280"/>
      <c r="AQ353" s="280"/>
      <c r="AR353" s="280"/>
      <c r="AS353" s="280"/>
      <c r="AT353" s="280"/>
      <c r="AU353" s="280"/>
      <c r="AV353" s="280"/>
      <c r="AW353" s="280"/>
      <c r="AX353" s="280"/>
      <c r="AY353" s="280"/>
      <c r="AZ353" s="280"/>
      <c r="BA353" s="280"/>
      <c r="BB353" s="280"/>
      <c r="BC353" s="280"/>
      <c r="BD353" s="280"/>
      <c r="BE353" s="280"/>
      <c r="BF353" s="280"/>
      <c r="BG353" s="280"/>
      <c r="BH353" s="280"/>
      <c r="BI353" s="280"/>
      <c r="BJ353" s="280"/>
      <c r="BK353" s="280"/>
      <c r="BL353" s="280"/>
      <c r="BM353" s="280"/>
      <c r="BN353" s="280"/>
    </row>
    <row r="354" spans="5:66" x14ac:dyDescent="0.25">
      <c r="E354" s="280"/>
      <c r="F354" s="280"/>
      <c r="G354" s="280"/>
      <c r="H354" s="280"/>
      <c r="I354" s="280"/>
      <c r="J354" s="280"/>
      <c r="K354" s="280"/>
      <c r="L354" s="280"/>
      <c r="M354" s="280"/>
      <c r="N354" s="280"/>
      <c r="O354" s="280"/>
      <c r="P354" s="280"/>
      <c r="Q354" s="280"/>
      <c r="R354" s="280"/>
      <c r="S354" s="280"/>
      <c r="T354" s="280"/>
      <c r="U354" s="280"/>
      <c r="V354" s="280"/>
      <c r="W354" s="280"/>
      <c r="X354" s="280"/>
      <c r="Y354" s="280"/>
      <c r="Z354" s="280"/>
      <c r="AA354" s="280"/>
      <c r="AB354" s="280"/>
      <c r="AC354" s="280"/>
      <c r="AD354" s="280"/>
      <c r="AE354" s="280"/>
      <c r="AF354" s="280"/>
      <c r="AG354" s="280"/>
      <c r="AH354" s="280"/>
      <c r="AI354" s="280"/>
      <c r="AJ354" s="280"/>
      <c r="AK354" s="280"/>
      <c r="AL354" s="280"/>
      <c r="AM354" s="280"/>
      <c r="AN354" s="280"/>
      <c r="AO354" s="280"/>
      <c r="AP354" s="280"/>
      <c r="AQ354" s="280"/>
      <c r="AR354" s="280"/>
      <c r="AS354" s="280"/>
      <c r="AT354" s="280"/>
      <c r="AU354" s="280"/>
      <c r="AV354" s="280"/>
      <c r="AW354" s="280"/>
      <c r="AX354" s="280"/>
      <c r="AY354" s="280"/>
      <c r="AZ354" s="280"/>
      <c r="BA354" s="280"/>
      <c r="BB354" s="280"/>
      <c r="BC354" s="280"/>
      <c r="BD354" s="280"/>
      <c r="BE354" s="280"/>
      <c r="BF354" s="280"/>
      <c r="BG354" s="280"/>
      <c r="BH354" s="280"/>
      <c r="BI354" s="280"/>
      <c r="BJ354" s="280"/>
      <c r="BK354" s="280"/>
      <c r="BL354" s="280"/>
      <c r="BM354" s="280"/>
      <c r="BN354" s="280"/>
    </row>
    <row r="355" spans="5:66" x14ac:dyDescent="0.25">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c r="AA355" s="280"/>
      <c r="AB355" s="280"/>
      <c r="AC355" s="280"/>
      <c r="AD355" s="280"/>
      <c r="AE355" s="280"/>
      <c r="AF355" s="280"/>
      <c r="AG355" s="280"/>
      <c r="AH355" s="280"/>
      <c r="AI355" s="280"/>
      <c r="AJ355" s="280"/>
      <c r="AK355" s="280"/>
      <c r="AL355" s="280"/>
      <c r="AM355" s="280"/>
      <c r="AN355" s="280"/>
      <c r="AO355" s="280"/>
      <c r="AP355" s="280"/>
      <c r="AQ355" s="280"/>
      <c r="AR355" s="280"/>
      <c r="AS355" s="280"/>
      <c r="AT355" s="280"/>
      <c r="AU355" s="280"/>
      <c r="AV355" s="280"/>
      <c r="AW355" s="280"/>
      <c r="AX355" s="280"/>
      <c r="AY355" s="280"/>
      <c r="AZ355" s="280"/>
      <c r="BA355" s="280"/>
      <c r="BB355" s="280"/>
      <c r="BC355" s="280"/>
      <c r="BD355" s="280"/>
      <c r="BE355" s="280"/>
      <c r="BF355" s="280"/>
      <c r="BG355" s="280"/>
      <c r="BH355" s="280"/>
      <c r="BI355" s="280"/>
      <c r="BJ355" s="280"/>
      <c r="BK355" s="280"/>
      <c r="BL355" s="280"/>
      <c r="BM355" s="280"/>
      <c r="BN355" s="280"/>
    </row>
    <row r="356" spans="5:66" x14ac:dyDescent="0.25">
      <c r="E356" s="280"/>
      <c r="F356" s="280"/>
      <c r="G356" s="280"/>
      <c r="H356" s="280"/>
      <c r="I356" s="280"/>
      <c r="J356" s="280"/>
      <c r="K356" s="280"/>
      <c r="L356" s="280"/>
      <c r="M356" s="280"/>
      <c r="N356" s="280"/>
      <c r="O356" s="280"/>
      <c r="P356" s="280"/>
      <c r="Q356" s="280"/>
      <c r="R356" s="280"/>
      <c r="S356" s="280"/>
      <c r="T356" s="280"/>
      <c r="U356" s="280"/>
      <c r="V356" s="280"/>
      <c r="W356" s="280"/>
      <c r="X356" s="280"/>
      <c r="Y356" s="280"/>
      <c r="Z356" s="280"/>
      <c r="AA356" s="280"/>
      <c r="AB356" s="280"/>
      <c r="AC356" s="280"/>
      <c r="AD356" s="280"/>
      <c r="AE356" s="280"/>
      <c r="AF356" s="280"/>
      <c r="AG356" s="280"/>
      <c r="AH356" s="280"/>
      <c r="AI356" s="280"/>
      <c r="AJ356" s="280"/>
      <c r="AK356" s="280"/>
      <c r="AL356" s="280"/>
      <c r="AM356" s="280"/>
      <c r="AN356" s="280"/>
      <c r="AO356" s="280"/>
      <c r="AP356" s="280"/>
      <c r="AQ356" s="280"/>
      <c r="AR356" s="280"/>
      <c r="AS356" s="280"/>
      <c r="AT356" s="280"/>
      <c r="AU356" s="280"/>
      <c r="AV356" s="280"/>
      <c r="AW356" s="280"/>
      <c r="AX356" s="280"/>
      <c r="AY356" s="280"/>
      <c r="AZ356" s="280"/>
      <c r="BA356" s="280"/>
      <c r="BB356" s="280"/>
      <c r="BC356" s="280"/>
      <c r="BD356" s="280"/>
      <c r="BE356" s="280"/>
      <c r="BF356" s="280"/>
      <c r="BG356" s="280"/>
      <c r="BH356" s="280"/>
      <c r="BI356" s="280"/>
      <c r="BJ356" s="280"/>
      <c r="BK356" s="280"/>
      <c r="BL356" s="280"/>
      <c r="BM356" s="280"/>
      <c r="BN356" s="280"/>
    </row>
    <row r="357" spans="5:66" x14ac:dyDescent="0.25">
      <c r="E357" s="280"/>
      <c r="F357" s="280"/>
      <c r="G357" s="280"/>
      <c r="H357" s="280"/>
      <c r="I357" s="280"/>
      <c r="J357" s="280"/>
      <c r="K357" s="280"/>
      <c r="L357" s="280"/>
      <c r="M357" s="280"/>
      <c r="N357" s="280"/>
      <c r="O357" s="280"/>
      <c r="P357" s="280"/>
      <c r="Q357" s="280"/>
      <c r="R357" s="280"/>
      <c r="S357" s="280"/>
      <c r="T357" s="280"/>
      <c r="U357" s="280"/>
      <c r="V357" s="280"/>
      <c r="W357" s="280"/>
      <c r="X357" s="280"/>
      <c r="Y357" s="280"/>
      <c r="Z357" s="280"/>
      <c r="AA357" s="280"/>
      <c r="AB357" s="280"/>
      <c r="AC357" s="280"/>
      <c r="AD357" s="280"/>
      <c r="AE357" s="280"/>
      <c r="AF357" s="280"/>
      <c r="AG357" s="280"/>
      <c r="AH357" s="280"/>
      <c r="AI357" s="280"/>
      <c r="AJ357" s="280"/>
      <c r="AK357" s="280"/>
      <c r="AL357" s="280"/>
      <c r="AM357" s="280"/>
      <c r="AN357" s="280"/>
      <c r="AO357" s="280"/>
      <c r="AP357" s="280"/>
      <c r="AQ357" s="280"/>
      <c r="AR357" s="280"/>
      <c r="AS357" s="280"/>
      <c r="AT357" s="280"/>
      <c r="AU357" s="280"/>
      <c r="AV357" s="280"/>
      <c r="AW357" s="280"/>
      <c r="AX357" s="280"/>
      <c r="AY357" s="280"/>
      <c r="AZ357" s="280"/>
      <c r="BA357" s="280"/>
      <c r="BB357" s="280"/>
      <c r="BC357" s="280"/>
      <c r="BD357" s="280"/>
      <c r="BE357" s="280"/>
      <c r="BF357" s="280"/>
      <c r="BG357" s="280"/>
      <c r="BH357" s="280"/>
      <c r="BI357" s="280"/>
      <c r="BJ357" s="280"/>
      <c r="BK357" s="280"/>
      <c r="BL357" s="280"/>
      <c r="BM357" s="280"/>
      <c r="BN357" s="280"/>
    </row>
    <row r="358" spans="5:66" x14ac:dyDescent="0.25">
      <c r="E358" s="280"/>
      <c r="F358" s="280"/>
      <c r="G358" s="280"/>
      <c r="H358" s="280"/>
      <c r="I358" s="280"/>
      <c r="J358" s="280"/>
      <c r="K358" s="280"/>
      <c r="L358" s="280"/>
      <c r="M358" s="280"/>
      <c r="N358" s="280"/>
      <c r="O358" s="280"/>
      <c r="P358" s="280"/>
      <c r="Q358" s="280"/>
      <c r="R358" s="280"/>
      <c r="S358" s="280"/>
      <c r="T358" s="280"/>
      <c r="U358" s="280"/>
      <c r="V358" s="280"/>
      <c r="W358" s="280"/>
      <c r="X358" s="280"/>
      <c r="Y358" s="280"/>
      <c r="Z358" s="280"/>
      <c r="AA358" s="280"/>
      <c r="AB358" s="280"/>
      <c r="AC358" s="280"/>
      <c r="AD358" s="280"/>
      <c r="AE358" s="280"/>
      <c r="AF358" s="280"/>
      <c r="AG358" s="280"/>
      <c r="AH358" s="280"/>
      <c r="AI358" s="280"/>
      <c r="AJ358" s="280"/>
      <c r="AK358" s="280"/>
      <c r="AL358" s="280"/>
      <c r="AM358" s="280"/>
      <c r="AN358" s="280"/>
      <c r="AO358" s="280"/>
      <c r="AP358" s="280"/>
      <c r="AQ358" s="280"/>
      <c r="AR358" s="280"/>
      <c r="AS358" s="280"/>
      <c r="AT358" s="280"/>
      <c r="AU358" s="280"/>
      <c r="AV358" s="280"/>
      <c r="AW358" s="280"/>
      <c r="AX358" s="280"/>
      <c r="AY358" s="280"/>
      <c r="AZ358" s="280"/>
      <c r="BA358" s="280"/>
      <c r="BB358" s="280"/>
      <c r="BC358" s="280"/>
      <c r="BD358" s="280"/>
      <c r="BE358" s="280"/>
      <c r="BF358" s="280"/>
      <c r="BG358" s="280"/>
      <c r="BH358" s="280"/>
      <c r="BI358" s="280"/>
      <c r="BJ358" s="280"/>
      <c r="BK358" s="280"/>
      <c r="BL358" s="280"/>
      <c r="BM358" s="280"/>
      <c r="BN358" s="280"/>
    </row>
    <row r="359" spans="5:66" x14ac:dyDescent="0.25">
      <c r="E359" s="280"/>
      <c r="F359" s="280"/>
      <c r="G359" s="280"/>
      <c r="H359" s="280"/>
      <c r="I359" s="280"/>
      <c r="J359" s="280"/>
      <c r="K359" s="280"/>
      <c r="L359" s="280"/>
      <c r="M359" s="280"/>
      <c r="N359" s="280"/>
      <c r="O359" s="280"/>
      <c r="P359" s="280"/>
      <c r="Q359" s="280"/>
      <c r="R359" s="280"/>
      <c r="S359" s="280"/>
      <c r="T359" s="280"/>
      <c r="U359" s="280"/>
      <c r="V359" s="280"/>
      <c r="W359" s="280"/>
      <c r="X359" s="280"/>
      <c r="Y359" s="280"/>
      <c r="Z359" s="280"/>
      <c r="AA359" s="280"/>
      <c r="AB359" s="280"/>
      <c r="AC359" s="280"/>
      <c r="AD359" s="280"/>
      <c r="AE359" s="280"/>
      <c r="AF359" s="280"/>
      <c r="AG359" s="280"/>
      <c r="AH359" s="280"/>
      <c r="AI359" s="280"/>
      <c r="AJ359" s="280"/>
      <c r="AK359" s="280"/>
      <c r="AL359" s="280"/>
      <c r="AM359" s="280"/>
      <c r="AN359" s="280"/>
      <c r="AO359" s="280"/>
      <c r="AP359" s="280"/>
      <c r="AQ359" s="280"/>
      <c r="AR359" s="280"/>
      <c r="AS359" s="280"/>
      <c r="AT359" s="280"/>
      <c r="AU359" s="280"/>
      <c r="AV359" s="280"/>
      <c r="AW359" s="280"/>
      <c r="AX359" s="280"/>
      <c r="AY359" s="280"/>
      <c r="AZ359" s="280"/>
      <c r="BA359" s="280"/>
      <c r="BB359" s="280"/>
      <c r="BC359" s="280"/>
      <c r="BD359" s="280"/>
      <c r="BE359" s="280"/>
      <c r="BF359" s="280"/>
      <c r="BG359" s="280"/>
      <c r="BH359" s="280"/>
      <c r="BI359" s="280"/>
      <c r="BJ359" s="280"/>
      <c r="BK359" s="280"/>
      <c r="BL359" s="280"/>
      <c r="BM359" s="280"/>
      <c r="BN359" s="280"/>
    </row>
    <row r="360" spans="5:66" x14ac:dyDescent="0.25">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c r="AA360" s="280"/>
      <c r="AB360" s="280"/>
      <c r="AC360" s="280"/>
      <c r="AD360" s="280"/>
      <c r="AE360" s="280"/>
      <c r="AF360" s="280"/>
      <c r="AG360" s="280"/>
      <c r="AH360" s="280"/>
      <c r="AI360" s="280"/>
      <c r="AJ360" s="280"/>
      <c r="AK360" s="280"/>
      <c r="AL360" s="280"/>
      <c r="AM360" s="280"/>
      <c r="AN360" s="280"/>
      <c r="AO360" s="280"/>
      <c r="AP360" s="280"/>
      <c r="AQ360" s="280"/>
      <c r="AR360" s="280"/>
      <c r="AS360" s="280"/>
      <c r="AT360" s="280"/>
      <c r="AU360" s="280"/>
      <c r="AV360" s="280"/>
      <c r="AW360" s="280"/>
      <c r="AX360" s="280"/>
      <c r="AY360" s="280"/>
      <c r="AZ360" s="280"/>
      <c r="BA360" s="280"/>
      <c r="BB360" s="280"/>
      <c r="BC360" s="280"/>
      <c r="BD360" s="280"/>
      <c r="BE360" s="280"/>
      <c r="BF360" s="280"/>
      <c r="BG360" s="280"/>
      <c r="BH360" s="280"/>
      <c r="BI360" s="280"/>
      <c r="BJ360" s="280"/>
      <c r="BK360" s="280"/>
      <c r="BL360" s="280"/>
      <c r="BM360" s="280"/>
      <c r="BN360" s="280"/>
    </row>
    <row r="361" spans="5:66" x14ac:dyDescent="0.25">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c r="AA361" s="280"/>
      <c r="AB361" s="280"/>
      <c r="AC361" s="280"/>
      <c r="AD361" s="280"/>
      <c r="AE361" s="280"/>
      <c r="AF361" s="280"/>
      <c r="AG361" s="280"/>
      <c r="AH361" s="280"/>
      <c r="AI361" s="280"/>
      <c r="AJ361" s="280"/>
      <c r="AK361" s="280"/>
      <c r="AL361" s="280"/>
      <c r="AM361" s="280"/>
      <c r="AN361" s="280"/>
      <c r="AO361" s="280"/>
      <c r="AP361" s="280"/>
      <c r="AQ361" s="280"/>
      <c r="AR361" s="280"/>
      <c r="AS361" s="280"/>
      <c r="AT361" s="280"/>
      <c r="AU361" s="280"/>
      <c r="AV361" s="280"/>
      <c r="AW361" s="280"/>
      <c r="AX361" s="280"/>
      <c r="AY361" s="280"/>
      <c r="AZ361" s="280"/>
      <c r="BA361" s="280"/>
      <c r="BB361" s="280"/>
      <c r="BC361" s="280"/>
      <c r="BD361" s="280"/>
      <c r="BE361" s="280"/>
      <c r="BF361" s="280"/>
      <c r="BG361" s="280"/>
      <c r="BH361" s="280"/>
      <c r="BI361" s="280"/>
      <c r="BJ361" s="280"/>
      <c r="BK361" s="280"/>
      <c r="BL361" s="280"/>
      <c r="BM361" s="280"/>
      <c r="BN361" s="280"/>
    </row>
    <row r="362" spans="5:66" x14ac:dyDescent="0.25">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c r="AA362" s="280"/>
      <c r="AB362" s="280"/>
      <c r="AC362" s="280"/>
      <c r="AD362" s="280"/>
      <c r="AE362" s="280"/>
      <c r="AF362" s="280"/>
      <c r="AG362" s="280"/>
      <c r="AH362" s="280"/>
      <c r="AI362" s="280"/>
      <c r="AJ362" s="280"/>
      <c r="AK362" s="280"/>
      <c r="AL362" s="280"/>
      <c r="AM362" s="280"/>
      <c r="AN362" s="280"/>
      <c r="AO362" s="280"/>
      <c r="AP362" s="280"/>
      <c r="AQ362" s="280"/>
      <c r="AR362" s="280"/>
      <c r="AS362" s="280"/>
      <c r="AT362" s="280"/>
      <c r="AU362" s="280"/>
      <c r="AV362" s="280"/>
      <c r="AW362" s="280"/>
      <c r="AX362" s="280"/>
      <c r="AY362" s="280"/>
      <c r="AZ362" s="280"/>
      <c r="BA362" s="280"/>
      <c r="BB362" s="280"/>
      <c r="BC362" s="280"/>
      <c r="BD362" s="280"/>
      <c r="BE362" s="280"/>
      <c r="BF362" s="280"/>
      <c r="BG362" s="280"/>
      <c r="BH362" s="280"/>
      <c r="BI362" s="280"/>
      <c r="BJ362" s="280"/>
      <c r="BK362" s="280"/>
      <c r="BL362" s="280"/>
      <c r="BM362" s="280"/>
      <c r="BN362" s="280"/>
    </row>
    <row r="363" spans="5:66" x14ac:dyDescent="0.25">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c r="AA363" s="280"/>
      <c r="AB363" s="280"/>
      <c r="AC363" s="280"/>
      <c r="AD363" s="280"/>
      <c r="AE363" s="280"/>
      <c r="AF363" s="280"/>
      <c r="AG363" s="280"/>
      <c r="AH363" s="280"/>
      <c r="AI363" s="280"/>
      <c r="AJ363" s="280"/>
      <c r="AK363" s="280"/>
      <c r="AL363" s="280"/>
      <c r="AM363" s="280"/>
      <c r="AN363" s="280"/>
      <c r="AO363" s="280"/>
      <c r="AP363" s="280"/>
      <c r="AQ363" s="280"/>
      <c r="AR363" s="280"/>
      <c r="AS363" s="280"/>
      <c r="AT363" s="280"/>
      <c r="AU363" s="280"/>
      <c r="AV363" s="280"/>
      <c r="AW363" s="280"/>
      <c r="AX363" s="280"/>
      <c r="AY363" s="280"/>
      <c r="AZ363" s="280"/>
      <c r="BA363" s="280"/>
      <c r="BB363" s="280"/>
      <c r="BC363" s="280"/>
      <c r="BD363" s="280"/>
      <c r="BE363" s="280"/>
      <c r="BF363" s="280"/>
      <c r="BG363" s="280"/>
      <c r="BH363" s="280"/>
      <c r="BI363" s="280"/>
      <c r="BJ363" s="280"/>
      <c r="BK363" s="280"/>
      <c r="BL363" s="280"/>
      <c r="BM363" s="280"/>
      <c r="BN363" s="280"/>
    </row>
    <row r="364" spans="5:66" x14ac:dyDescent="0.25">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c r="AA364" s="280"/>
      <c r="AB364" s="280"/>
      <c r="AC364" s="280"/>
      <c r="AD364" s="280"/>
      <c r="AE364" s="280"/>
      <c r="AF364" s="280"/>
      <c r="AG364" s="280"/>
      <c r="AH364" s="280"/>
      <c r="AI364" s="280"/>
      <c r="AJ364" s="280"/>
      <c r="AK364" s="280"/>
      <c r="AL364" s="280"/>
      <c r="AM364" s="280"/>
      <c r="AN364" s="280"/>
      <c r="AO364" s="280"/>
      <c r="AP364" s="280"/>
      <c r="AQ364" s="280"/>
      <c r="AR364" s="280"/>
      <c r="AS364" s="280"/>
      <c r="AT364" s="280"/>
      <c r="AU364" s="280"/>
      <c r="AV364" s="280"/>
      <c r="AW364" s="280"/>
      <c r="AX364" s="280"/>
      <c r="AY364" s="280"/>
      <c r="AZ364" s="280"/>
      <c r="BA364" s="280"/>
      <c r="BB364" s="280"/>
      <c r="BC364" s="280"/>
      <c r="BD364" s="280"/>
      <c r="BE364" s="280"/>
      <c r="BF364" s="280"/>
      <c r="BG364" s="280"/>
      <c r="BH364" s="280"/>
      <c r="BI364" s="280"/>
      <c r="BJ364" s="280"/>
      <c r="BK364" s="280"/>
      <c r="BL364" s="280"/>
      <c r="BM364" s="280"/>
      <c r="BN364" s="280"/>
    </row>
    <row r="365" spans="5:66" x14ac:dyDescent="0.25">
      <c r="E365" s="280"/>
      <c r="F365" s="280"/>
      <c r="G365" s="280"/>
      <c r="H365" s="280"/>
      <c r="I365" s="280"/>
      <c r="J365" s="280"/>
      <c r="K365" s="280"/>
      <c r="L365" s="280"/>
      <c r="M365" s="280"/>
      <c r="N365" s="280"/>
      <c r="O365" s="280"/>
      <c r="P365" s="280"/>
      <c r="Q365" s="280"/>
      <c r="R365" s="280"/>
      <c r="S365" s="280"/>
      <c r="T365" s="280"/>
      <c r="U365" s="280"/>
      <c r="V365" s="280"/>
      <c r="W365" s="280"/>
      <c r="X365" s="280"/>
      <c r="Y365" s="280"/>
      <c r="Z365" s="280"/>
      <c r="AA365" s="280"/>
      <c r="AB365" s="280"/>
      <c r="AC365" s="280"/>
      <c r="AD365" s="280"/>
      <c r="AE365" s="280"/>
      <c r="AF365" s="280"/>
      <c r="AG365" s="280"/>
      <c r="AH365" s="280"/>
      <c r="AI365" s="280"/>
      <c r="AJ365" s="280"/>
      <c r="AK365" s="280"/>
      <c r="AL365" s="280"/>
      <c r="AM365" s="280"/>
      <c r="AN365" s="280"/>
      <c r="AO365" s="280"/>
      <c r="AP365" s="280"/>
      <c r="AQ365" s="280"/>
      <c r="AR365" s="280"/>
      <c r="AS365" s="280"/>
      <c r="AT365" s="280"/>
      <c r="AU365" s="280"/>
      <c r="AV365" s="280"/>
      <c r="AW365" s="280"/>
      <c r="AX365" s="280"/>
      <c r="AY365" s="280"/>
      <c r="AZ365" s="280"/>
      <c r="BA365" s="280"/>
      <c r="BB365" s="280"/>
      <c r="BC365" s="280"/>
      <c r="BD365" s="280"/>
      <c r="BE365" s="280"/>
      <c r="BF365" s="280"/>
      <c r="BG365" s="280"/>
      <c r="BH365" s="280"/>
      <c r="BI365" s="280"/>
      <c r="BJ365" s="280"/>
      <c r="BK365" s="280"/>
      <c r="BL365" s="280"/>
      <c r="BM365" s="280"/>
      <c r="BN365" s="280"/>
    </row>
    <row r="366" spans="5:66" x14ac:dyDescent="0.25">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c r="AA366" s="280"/>
      <c r="AB366" s="280"/>
      <c r="AC366" s="280"/>
      <c r="AD366" s="280"/>
      <c r="AE366" s="280"/>
      <c r="AF366" s="280"/>
      <c r="AG366" s="280"/>
      <c r="AH366" s="280"/>
      <c r="AI366" s="280"/>
      <c r="AJ366" s="280"/>
      <c r="AK366" s="280"/>
      <c r="AL366" s="280"/>
      <c r="AM366" s="280"/>
      <c r="AN366" s="280"/>
      <c r="AO366" s="280"/>
      <c r="AP366" s="280"/>
      <c r="AQ366" s="280"/>
      <c r="AR366" s="280"/>
      <c r="AS366" s="280"/>
      <c r="AT366" s="280"/>
      <c r="AU366" s="280"/>
      <c r="AV366" s="280"/>
      <c r="AW366" s="280"/>
      <c r="AX366" s="280"/>
      <c r="AY366" s="280"/>
      <c r="AZ366" s="280"/>
      <c r="BA366" s="280"/>
      <c r="BB366" s="280"/>
      <c r="BC366" s="280"/>
      <c r="BD366" s="280"/>
      <c r="BE366" s="280"/>
      <c r="BF366" s="280"/>
      <c r="BG366" s="280"/>
      <c r="BH366" s="280"/>
      <c r="BI366" s="280"/>
      <c r="BJ366" s="280"/>
      <c r="BK366" s="280"/>
      <c r="BL366" s="280"/>
      <c r="BM366" s="280"/>
      <c r="BN366" s="280"/>
    </row>
    <row r="367" spans="5:66" x14ac:dyDescent="0.25">
      <c r="E367" s="280"/>
      <c r="F367" s="280"/>
      <c r="G367" s="280"/>
      <c r="H367" s="280"/>
      <c r="I367" s="280"/>
      <c r="J367" s="280"/>
      <c r="K367" s="280"/>
      <c r="L367" s="280"/>
      <c r="M367" s="280"/>
      <c r="N367" s="280"/>
      <c r="O367" s="280"/>
      <c r="P367" s="280"/>
      <c r="Q367" s="280"/>
      <c r="R367" s="280"/>
      <c r="S367" s="280"/>
      <c r="T367" s="280"/>
      <c r="U367" s="280"/>
      <c r="V367" s="280"/>
      <c r="W367" s="280"/>
      <c r="X367" s="280"/>
      <c r="Y367" s="280"/>
      <c r="Z367" s="280"/>
      <c r="AA367" s="280"/>
      <c r="AB367" s="280"/>
      <c r="AC367" s="280"/>
      <c r="AD367" s="280"/>
      <c r="AE367" s="280"/>
      <c r="AF367" s="280"/>
      <c r="AG367" s="280"/>
      <c r="AH367" s="280"/>
      <c r="AI367" s="280"/>
      <c r="AJ367" s="280"/>
      <c r="AK367" s="280"/>
      <c r="AL367" s="280"/>
      <c r="AM367" s="280"/>
      <c r="AN367" s="280"/>
      <c r="AO367" s="280"/>
      <c r="AP367" s="280"/>
      <c r="AQ367" s="280"/>
      <c r="AR367" s="280"/>
      <c r="AS367" s="280"/>
      <c r="AT367" s="280"/>
      <c r="AU367" s="280"/>
      <c r="AV367" s="280"/>
      <c r="AW367" s="280"/>
      <c r="AX367" s="280"/>
      <c r="AY367" s="280"/>
      <c r="AZ367" s="280"/>
      <c r="BA367" s="280"/>
      <c r="BB367" s="280"/>
      <c r="BC367" s="280"/>
      <c r="BD367" s="280"/>
      <c r="BE367" s="280"/>
      <c r="BF367" s="280"/>
      <c r="BG367" s="280"/>
      <c r="BH367" s="280"/>
      <c r="BI367" s="280"/>
      <c r="BJ367" s="280"/>
      <c r="BK367" s="280"/>
      <c r="BL367" s="280"/>
      <c r="BM367" s="280"/>
      <c r="BN367" s="280"/>
    </row>
    <row r="368" spans="5:66" x14ac:dyDescent="0.25">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c r="AA368" s="280"/>
      <c r="AB368" s="280"/>
      <c r="AC368" s="280"/>
      <c r="AD368" s="280"/>
      <c r="AE368" s="280"/>
      <c r="AF368" s="280"/>
      <c r="AG368" s="280"/>
      <c r="AH368" s="280"/>
      <c r="AI368" s="280"/>
      <c r="AJ368" s="280"/>
      <c r="AK368" s="280"/>
      <c r="AL368" s="280"/>
      <c r="AM368" s="280"/>
      <c r="AN368" s="280"/>
      <c r="AO368" s="280"/>
      <c r="AP368" s="280"/>
      <c r="AQ368" s="280"/>
      <c r="AR368" s="280"/>
      <c r="AS368" s="280"/>
      <c r="AT368" s="280"/>
      <c r="AU368" s="280"/>
      <c r="AV368" s="280"/>
      <c r="AW368" s="280"/>
      <c r="AX368" s="280"/>
      <c r="AY368" s="280"/>
      <c r="AZ368" s="280"/>
      <c r="BA368" s="280"/>
      <c r="BB368" s="280"/>
      <c r="BC368" s="280"/>
      <c r="BD368" s="280"/>
      <c r="BE368" s="280"/>
      <c r="BF368" s="280"/>
      <c r="BG368" s="280"/>
      <c r="BH368" s="280"/>
      <c r="BI368" s="280"/>
      <c r="BJ368" s="280"/>
      <c r="BK368" s="280"/>
      <c r="BL368" s="280"/>
      <c r="BM368" s="280"/>
      <c r="BN368" s="280"/>
    </row>
    <row r="369" spans="5:66" x14ac:dyDescent="0.25">
      <c r="E369" s="280"/>
      <c r="F369" s="280"/>
      <c r="G369" s="280"/>
      <c r="H369" s="280"/>
      <c r="I369" s="280"/>
      <c r="J369" s="280"/>
      <c r="K369" s="280"/>
      <c r="L369" s="280"/>
      <c r="M369" s="280"/>
      <c r="N369" s="280"/>
      <c r="O369" s="280"/>
      <c r="P369" s="280"/>
      <c r="Q369" s="280"/>
      <c r="R369" s="280"/>
      <c r="S369" s="280"/>
      <c r="T369" s="280"/>
      <c r="U369" s="280"/>
      <c r="V369" s="280"/>
      <c r="W369" s="280"/>
      <c r="X369" s="280"/>
      <c r="Y369" s="280"/>
      <c r="Z369" s="280"/>
      <c r="AA369" s="280"/>
      <c r="AB369" s="280"/>
      <c r="AC369" s="280"/>
      <c r="AD369" s="280"/>
      <c r="AE369" s="280"/>
      <c r="AF369" s="280"/>
      <c r="AG369" s="280"/>
      <c r="AH369" s="280"/>
      <c r="AI369" s="280"/>
      <c r="AJ369" s="280"/>
      <c r="AK369" s="280"/>
      <c r="AL369" s="280"/>
      <c r="AM369" s="280"/>
      <c r="AN369" s="280"/>
      <c r="AO369" s="280"/>
      <c r="AP369" s="280"/>
      <c r="AQ369" s="280"/>
      <c r="AR369" s="280"/>
      <c r="AS369" s="280"/>
      <c r="AT369" s="280"/>
      <c r="AU369" s="280"/>
      <c r="AV369" s="280"/>
      <c r="AW369" s="280"/>
      <c r="AX369" s="280"/>
      <c r="AY369" s="280"/>
      <c r="AZ369" s="280"/>
      <c r="BA369" s="280"/>
      <c r="BB369" s="280"/>
      <c r="BC369" s="280"/>
      <c r="BD369" s="280"/>
      <c r="BE369" s="280"/>
      <c r="BF369" s="280"/>
      <c r="BG369" s="280"/>
      <c r="BH369" s="280"/>
      <c r="BI369" s="280"/>
      <c r="BJ369" s="280"/>
      <c r="BK369" s="280"/>
      <c r="BL369" s="280"/>
      <c r="BM369" s="280"/>
      <c r="BN369" s="280"/>
    </row>
    <row r="370" spans="5:66" x14ac:dyDescent="0.25">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c r="AA370" s="280"/>
      <c r="AB370" s="280"/>
      <c r="AC370" s="280"/>
      <c r="AD370" s="280"/>
      <c r="AE370" s="280"/>
      <c r="AF370" s="280"/>
      <c r="AG370" s="280"/>
      <c r="AH370" s="280"/>
      <c r="AI370" s="280"/>
      <c r="AJ370" s="280"/>
      <c r="AK370" s="280"/>
      <c r="AL370" s="280"/>
      <c r="AM370" s="280"/>
      <c r="AN370" s="280"/>
      <c r="AO370" s="280"/>
      <c r="AP370" s="280"/>
      <c r="AQ370" s="280"/>
      <c r="AR370" s="280"/>
      <c r="AS370" s="280"/>
      <c r="AT370" s="280"/>
      <c r="AU370" s="280"/>
      <c r="AV370" s="280"/>
      <c r="AW370" s="280"/>
      <c r="AX370" s="280"/>
      <c r="AY370" s="280"/>
      <c r="AZ370" s="280"/>
      <c r="BA370" s="280"/>
      <c r="BB370" s="280"/>
      <c r="BC370" s="280"/>
      <c r="BD370" s="280"/>
      <c r="BE370" s="280"/>
      <c r="BF370" s="280"/>
      <c r="BG370" s="280"/>
      <c r="BH370" s="280"/>
      <c r="BI370" s="280"/>
      <c r="BJ370" s="280"/>
      <c r="BK370" s="280"/>
      <c r="BL370" s="280"/>
      <c r="BM370" s="280"/>
      <c r="BN370" s="280"/>
    </row>
    <row r="371" spans="5:66" x14ac:dyDescent="0.25">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c r="AA371" s="280"/>
      <c r="AB371" s="280"/>
      <c r="AC371" s="280"/>
      <c r="AD371" s="280"/>
      <c r="AE371" s="280"/>
      <c r="AF371" s="280"/>
      <c r="AG371" s="280"/>
      <c r="AH371" s="280"/>
      <c r="AI371" s="280"/>
      <c r="AJ371" s="280"/>
      <c r="AK371" s="280"/>
      <c r="AL371" s="280"/>
      <c r="AM371" s="280"/>
      <c r="AN371" s="280"/>
      <c r="AO371" s="280"/>
      <c r="AP371" s="280"/>
      <c r="AQ371" s="280"/>
      <c r="AR371" s="280"/>
      <c r="AS371" s="280"/>
      <c r="AT371" s="280"/>
      <c r="AU371" s="280"/>
      <c r="AV371" s="280"/>
      <c r="AW371" s="280"/>
      <c r="AX371" s="280"/>
      <c r="AY371" s="280"/>
      <c r="AZ371" s="280"/>
      <c r="BA371" s="280"/>
      <c r="BB371" s="280"/>
      <c r="BC371" s="280"/>
      <c r="BD371" s="280"/>
      <c r="BE371" s="280"/>
      <c r="BF371" s="280"/>
      <c r="BG371" s="280"/>
      <c r="BH371" s="280"/>
      <c r="BI371" s="280"/>
      <c r="BJ371" s="280"/>
      <c r="BK371" s="280"/>
      <c r="BL371" s="280"/>
      <c r="BM371" s="280"/>
      <c r="BN371" s="280"/>
    </row>
    <row r="372" spans="5:66" x14ac:dyDescent="0.25">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0"/>
      <c r="AC372" s="280"/>
      <c r="AD372" s="280"/>
      <c r="AE372" s="280"/>
      <c r="AF372" s="280"/>
      <c r="AG372" s="280"/>
      <c r="AH372" s="280"/>
      <c r="AI372" s="280"/>
      <c r="AJ372" s="280"/>
      <c r="AK372" s="280"/>
      <c r="AL372" s="280"/>
      <c r="AM372" s="280"/>
      <c r="AN372" s="280"/>
      <c r="AO372" s="280"/>
      <c r="AP372" s="280"/>
      <c r="AQ372" s="280"/>
      <c r="AR372" s="280"/>
      <c r="AS372" s="280"/>
      <c r="AT372" s="280"/>
      <c r="AU372" s="280"/>
      <c r="AV372" s="280"/>
      <c r="AW372" s="280"/>
      <c r="AX372" s="280"/>
      <c r="AY372" s="280"/>
      <c r="AZ372" s="280"/>
      <c r="BA372" s="280"/>
      <c r="BB372" s="280"/>
      <c r="BC372" s="280"/>
      <c r="BD372" s="280"/>
      <c r="BE372" s="280"/>
      <c r="BF372" s="280"/>
      <c r="BG372" s="280"/>
      <c r="BH372" s="280"/>
      <c r="BI372" s="280"/>
      <c r="BJ372" s="280"/>
      <c r="BK372" s="280"/>
      <c r="BL372" s="280"/>
      <c r="BM372" s="280"/>
      <c r="BN372" s="280"/>
    </row>
    <row r="373" spans="5:66" x14ac:dyDescent="0.25">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row>
    <row r="374" spans="5:66" x14ac:dyDescent="0.25">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c r="AA374" s="280"/>
      <c r="AB374" s="280"/>
      <c r="AC374" s="280"/>
      <c r="AD374" s="280"/>
      <c r="AE374" s="280"/>
      <c r="AF374" s="280"/>
      <c r="AG374" s="280"/>
      <c r="AH374" s="280"/>
      <c r="AI374" s="280"/>
      <c r="AJ374" s="280"/>
      <c r="AK374" s="280"/>
      <c r="AL374" s="280"/>
      <c r="AM374" s="280"/>
      <c r="AN374" s="280"/>
      <c r="AO374" s="280"/>
      <c r="AP374" s="280"/>
      <c r="AQ374" s="280"/>
      <c r="AR374" s="280"/>
      <c r="AS374" s="280"/>
      <c r="AT374" s="280"/>
      <c r="AU374" s="280"/>
      <c r="AV374" s="280"/>
      <c r="AW374" s="280"/>
      <c r="AX374" s="280"/>
      <c r="AY374" s="280"/>
      <c r="AZ374" s="280"/>
      <c r="BA374" s="280"/>
      <c r="BB374" s="280"/>
      <c r="BC374" s="280"/>
      <c r="BD374" s="280"/>
      <c r="BE374" s="280"/>
      <c r="BF374" s="280"/>
      <c r="BG374" s="280"/>
      <c r="BH374" s="280"/>
      <c r="BI374" s="280"/>
      <c r="BJ374" s="280"/>
      <c r="BK374" s="280"/>
      <c r="BL374" s="280"/>
      <c r="BM374" s="280"/>
      <c r="BN374" s="280"/>
    </row>
  </sheetData>
  <sheetProtection algorithmName="SHA-512" hashValue="52wfVhMHL+/DD1cIPV9jwqMyQgl728uP5wgOUyeBoKKnA0vzRJfdXumt1mtfcMY2U+omqTGp+LDQCNwD05eGkQ==" saltValue="L2dGtL1breEwpnXPnUdrLA==" spinCount="100000" sheet="1" formatCells="0" formatColumns="0" formatRows="0" insertColumns="0" insertRows="0" insertHyperlinks="0" deleteColumns="0" deleteRows="0" selectLockedCells="1" sort="0" autoFilter="0" pivotTables="0"/>
  <mergeCells count="151">
    <mergeCell ref="F1:BX1"/>
    <mergeCell ref="F2:BX2"/>
    <mergeCell ref="F3:BX4"/>
    <mergeCell ref="BW8:BW10"/>
    <mergeCell ref="BX8:BX10"/>
    <mergeCell ref="BW11:BW12"/>
    <mergeCell ref="BX11:BX12"/>
    <mergeCell ref="E27:BZ28"/>
    <mergeCell ref="E30:BZ30"/>
    <mergeCell ref="X6:AW6"/>
    <mergeCell ref="AX6:BB6"/>
    <mergeCell ref="BC6:BZ6"/>
    <mergeCell ref="D6:H6"/>
    <mergeCell ref="I6:T6"/>
    <mergeCell ref="U6:W6"/>
    <mergeCell ref="D1:E4"/>
    <mergeCell ref="BY1:BZ1"/>
    <mergeCell ref="BY2:BZ2"/>
    <mergeCell ref="BY3:BZ3"/>
    <mergeCell ref="BY4:BZ4"/>
    <mergeCell ref="BT16:BT17"/>
    <mergeCell ref="BT8:BT10"/>
    <mergeCell ref="BS8:BS10"/>
    <mergeCell ref="BT11:BT12"/>
    <mergeCell ref="BS11:BS12"/>
    <mergeCell ref="BT13:BT15"/>
    <mergeCell ref="BS13:BS15"/>
    <mergeCell ref="BF8:BF16"/>
    <mergeCell ref="K7:L7"/>
    <mergeCell ref="BB8:BB10"/>
    <mergeCell ref="AZ8:AZ10"/>
    <mergeCell ref="N7:O7"/>
    <mergeCell ref="BA13:BA15"/>
    <mergeCell ref="AH14:AH16"/>
    <mergeCell ref="M11:M12"/>
    <mergeCell ref="AX8:AX10"/>
    <mergeCell ref="BB16:BB17"/>
    <mergeCell ref="AI14:AI16"/>
    <mergeCell ref="AJ14:AJ16"/>
    <mergeCell ref="AK14:AK16"/>
    <mergeCell ref="AL14:AL16"/>
    <mergeCell ref="AX16:AX17"/>
    <mergeCell ref="AY8:AY10"/>
    <mergeCell ref="AY11:AY12"/>
    <mergeCell ref="AZ13:AZ15"/>
    <mergeCell ref="L11:L12"/>
    <mergeCell ref="AY16:AY17"/>
    <mergeCell ref="AZ16:AZ17"/>
    <mergeCell ref="BB13:BB15"/>
    <mergeCell ref="BA16:BA17"/>
    <mergeCell ref="F20:F21"/>
    <mergeCell ref="E20:E21"/>
    <mergeCell ref="BS16:BS17"/>
    <mergeCell ref="AX11:AX12"/>
    <mergeCell ref="AM14:AM16"/>
    <mergeCell ref="AG14:AG16"/>
    <mergeCell ref="AD14:AD16"/>
    <mergeCell ref="AE14:AE16"/>
    <mergeCell ref="AF14:AF16"/>
    <mergeCell ref="BB11:BB12"/>
    <mergeCell ref="E11:E12"/>
    <mergeCell ref="O13:O15"/>
    <mergeCell ref="P13:P15"/>
    <mergeCell ref="O16:O17"/>
    <mergeCell ref="P16:P17"/>
    <mergeCell ref="BE8:BE16"/>
    <mergeCell ref="AZ11:AZ12"/>
    <mergeCell ref="BA8:BA10"/>
    <mergeCell ref="BA11:BA12"/>
    <mergeCell ref="AX13:AX15"/>
    <mergeCell ref="AY13:AY15"/>
    <mergeCell ref="L13:L15"/>
    <mergeCell ref="F11:F12"/>
    <mergeCell ref="BG8:BG16"/>
    <mergeCell ref="H11:H12"/>
    <mergeCell ref="I11:I12"/>
    <mergeCell ref="J11:J12"/>
    <mergeCell ref="F18:F19"/>
    <mergeCell ref="E18:E19"/>
    <mergeCell ref="P8:P10"/>
    <mergeCell ref="P11:P12"/>
    <mergeCell ref="I8:I10"/>
    <mergeCell ref="J8:J10"/>
    <mergeCell ref="K8:K10"/>
    <mergeCell ref="L8:L10"/>
    <mergeCell ref="M8:M10"/>
    <mergeCell ref="N8:N10"/>
    <mergeCell ref="O8:O10"/>
    <mergeCell ref="N11:N12"/>
    <mergeCell ref="O11:O12"/>
    <mergeCell ref="K13:K15"/>
    <mergeCell ref="K11:K12"/>
    <mergeCell ref="D11:D12"/>
    <mergeCell ref="F8:F10"/>
    <mergeCell ref="G8:G10"/>
    <mergeCell ref="H8:H10"/>
    <mergeCell ref="D16:D17"/>
    <mergeCell ref="F16:F17"/>
    <mergeCell ref="G16:G17"/>
    <mergeCell ref="M13:M15"/>
    <mergeCell ref="N13:N15"/>
    <mergeCell ref="H16:H17"/>
    <mergeCell ref="I16:I17"/>
    <mergeCell ref="J16:J17"/>
    <mergeCell ref="K16:K17"/>
    <mergeCell ref="L16:L17"/>
    <mergeCell ref="M16:M17"/>
    <mergeCell ref="N16:N17"/>
    <mergeCell ref="I13:I15"/>
    <mergeCell ref="J13:J15"/>
    <mergeCell ref="D13:D15"/>
    <mergeCell ref="F13:F15"/>
    <mergeCell ref="G13:G15"/>
    <mergeCell ref="H13:H15"/>
    <mergeCell ref="D8:D10"/>
    <mergeCell ref="G11:G12"/>
    <mergeCell ref="BI8:BI16"/>
    <mergeCell ref="BC8:BC16"/>
    <mergeCell ref="BD8:BD16"/>
    <mergeCell ref="BQ8:BQ15"/>
    <mergeCell ref="BR8:BR15"/>
    <mergeCell ref="BQ16:BQ17"/>
    <mergeCell ref="BR16:BR17"/>
    <mergeCell ref="BL8:BL16"/>
    <mergeCell ref="BO8:BO16"/>
    <mergeCell ref="BP8:BP16"/>
    <mergeCell ref="BK8:BK16"/>
    <mergeCell ref="BM8:BM16"/>
    <mergeCell ref="BN8:BN16"/>
    <mergeCell ref="BJ8:BJ16"/>
    <mergeCell ref="BH8:BH16"/>
    <mergeCell ref="BV11:BV12"/>
    <mergeCell ref="BU13:BU15"/>
    <mergeCell ref="BV13:BV15"/>
    <mergeCell ref="BU16:BU17"/>
    <mergeCell ref="BV16:BV17"/>
    <mergeCell ref="BZ8:BZ10"/>
    <mergeCell ref="BY11:BY12"/>
    <mergeCell ref="BZ11:BZ12"/>
    <mergeCell ref="BY13:BY15"/>
    <mergeCell ref="BZ13:BZ15"/>
    <mergeCell ref="BY16:BY17"/>
    <mergeCell ref="BZ16:BZ17"/>
    <mergeCell ref="BY8:BY10"/>
    <mergeCell ref="BU8:BU10"/>
    <mergeCell ref="BV8:BV10"/>
    <mergeCell ref="BU11:BU12"/>
    <mergeCell ref="BW13:BW15"/>
    <mergeCell ref="BX13:BX15"/>
    <mergeCell ref="BW16:BW17"/>
    <mergeCell ref="BX16:BX17"/>
  </mergeCells>
  <conditionalFormatting sqref="BB8 BB82:BB166 H82:H166">
    <cfRule type="cellIs" dxfId="770" priority="1542" operator="equal">
      <formula>"EXTREMO"</formula>
    </cfRule>
    <cfRule type="cellIs" dxfId="769" priority="1543" operator="equal">
      <formula>"ALTO"</formula>
    </cfRule>
    <cfRule type="cellIs" dxfId="768" priority="1544" operator="equal">
      <formula>"MODERADO"</formula>
    </cfRule>
    <cfRule type="cellIs" dxfId="767" priority="1545" operator="equal">
      <formula>"BAJO"</formula>
    </cfRule>
  </conditionalFormatting>
  <conditionalFormatting sqref="K8:K9 K16">
    <cfRule type="cellIs" dxfId="766" priority="1366" operator="equal">
      <formula>"Muy Alta"</formula>
    </cfRule>
    <cfRule type="cellIs" dxfId="765" priority="1367" operator="equal">
      <formula>"Alta"</formula>
    </cfRule>
    <cfRule type="cellIs" dxfId="764" priority="1368" operator="equal">
      <formula>"Media"</formula>
    </cfRule>
    <cfRule type="cellIs" dxfId="763" priority="1369" operator="equal">
      <formula>"Baja"</formula>
    </cfRule>
    <cfRule type="cellIs" dxfId="762" priority="1370" operator="equal">
      <formula>"Muy Baja"</formula>
    </cfRule>
  </conditionalFormatting>
  <conditionalFormatting sqref="N8:N9">
    <cfRule type="cellIs" dxfId="761" priority="1361" operator="equal">
      <formula>"Catastrófico"</formula>
    </cfRule>
    <cfRule type="cellIs" dxfId="760" priority="1362" operator="equal">
      <formula>"Mayor"</formula>
    </cfRule>
    <cfRule type="cellIs" dxfId="759" priority="1363" operator="equal">
      <formula>"Moderado"</formula>
    </cfRule>
    <cfRule type="cellIs" dxfId="758" priority="1364" operator="equal">
      <formula>"Menor"</formula>
    </cfRule>
    <cfRule type="cellIs" dxfId="757" priority="1365" operator="equal">
      <formula>"Leve"</formula>
    </cfRule>
  </conditionalFormatting>
  <conditionalFormatting sqref="P8:P9 AC18">
    <cfRule type="cellIs" dxfId="756" priority="1357" operator="equal">
      <formula>"EXTREMO"</formula>
    </cfRule>
    <cfRule type="cellIs" dxfId="755" priority="1358" operator="equal">
      <formula>"ALTO"</formula>
    </cfRule>
    <cfRule type="cellIs" dxfId="754" priority="1359" operator="equal">
      <formula>"MODERADO"</formula>
    </cfRule>
    <cfRule type="cellIs" dxfId="753" priority="1360" operator="equal">
      <formula>"BAJO"</formula>
    </cfRule>
  </conditionalFormatting>
  <conditionalFormatting sqref="Z82:Z156 Z8:Z18">
    <cfRule type="cellIs" dxfId="752" priority="1353" operator="equal">
      <formula>"MUY ALTA"</formula>
    </cfRule>
    <cfRule type="cellIs" dxfId="751" priority="1354" operator="equal">
      <formula>"ALTA"</formula>
    </cfRule>
    <cfRule type="cellIs" dxfId="750" priority="1355" operator="equal">
      <formula>"BAJA"</formula>
    </cfRule>
    <cfRule type="cellIs" dxfId="749" priority="1356" operator="equal">
      <formula>"MUY BAJA"</formula>
    </cfRule>
  </conditionalFormatting>
  <conditionalFormatting sqref="AB82:AB154 AB8:AB18">
    <cfRule type="cellIs" dxfId="748" priority="1348" operator="equal">
      <formula>"CATASTRÓFICO"</formula>
    </cfRule>
    <cfRule type="cellIs" dxfId="747" priority="1349" operator="equal">
      <formula>"MAYOR"</formula>
    </cfRule>
    <cfRule type="cellIs" dxfId="746" priority="1350" operator="equal">
      <formula>"MODERADO"</formula>
    </cfRule>
    <cfRule type="cellIs" dxfId="745" priority="1351" operator="equal">
      <formula>"MENOR"</formula>
    </cfRule>
    <cfRule type="cellIs" dxfId="744" priority="1352" operator="equal">
      <formula>"LEVE"</formula>
    </cfRule>
  </conditionalFormatting>
  <conditionalFormatting sqref="AC8:AC16 AC82:AW108">
    <cfRule type="cellIs" dxfId="743" priority="1344" operator="equal">
      <formula>"EXTREMO"</formula>
    </cfRule>
    <cfRule type="cellIs" dxfId="742" priority="1345" operator="equal">
      <formula>"ALTO"</formula>
    </cfRule>
    <cfRule type="cellIs" dxfId="741" priority="1346" operator="equal">
      <formula>"MODERADO"</formula>
    </cfRule>
    <cfRule type="cellIs" dxfId="740" priority="1347" operator="equal">
      <formula>"BAJO"</formula>
    </cfRule>
  </conditionalFormatting>
  <conditionalFormatting sqref="AY8 AY31">
    <cfRule type="cellIs" dxfId="739" priority="1339" operator="equal">
      <formula>"MUY ALTA"</formula>
    </cfRule>
    <cfRule type="cellIs" dxfId="738" priority="1340" operator="equal">
      <formula>"ALTA"</formula>
    </cfRule>
    <cfRule type="cellIs" dxfId="737" priority="1341" operator="equal">
      <formula>"MEDIA"</formula>
    </cfRule>
    <cfRule type="cellIs" dxfId="736" priority="1342" operator="equal">
      <formula>"BAJA"</formula>
    </cfRule>
    <cfRule type="cellIs" dxfId="735" priority="1343" operator="equal">
      <formula>"MUY BAJA"</formula>
    </cfRule>
  </conditionalFormatting>
  <conditionalFormatting sqref="BA8 BA31">
    <cfRule type="cellIs" dxfId="734" priority="1335" operator="equal">
      <formula>"CATASTRÓFICO"</formula>
    </cfRule>
    <cfRule type="cellIs" dxfId="733" priority="1336" operator="equal">
      <formula>"MAYOR"</formula>
    </cfRule>
    <cfRule type="cellIs" dxfId="732" priority="1337" operator="equal">
      <formula>"MODERADO"</formula>
    </cfRule>
    <cfRule type="cellIs" dxfId="731" priority="1338" operator="equal">
      <formula>"MENOR"</formula>
    </cfRule>
  </conditionalFormatting>
  <conditionalFormatting sqref="Z8:Z18">
    <cfRule type="cellIs" dxfId="730" priority="1334" operator="equal">
      <formula>"MEDIA"</formula>
    </cfRule>
  </conditionalFormatting>
  <conditionalFormatting sqref="BA8 BA31">
    <cfRule type="cellIs" dxfId="729" priority="1333" operator="equal">
      <formula>"LEVE"</formula>
    </cfRule>
  </conditionalFormatting>
  <conditionalFormatting sqref="N16 N18">
    <cfRule type="cellIs" dxfId="728" priority="731" operator="equal">
      <formula>"Catastrófico"</formula>
    </cfRule>
    <cfRule type="cellIs" dxfId="727" priority="732" operator="equal">
      <formula>"Mayor"</formula>
    </cfRule>
    <cfRule type="cellIs" dxfId="726" priority="733" operator="equal">
      <formula>"Moderado"</formula>
    </cfRule>
    <cfRule type="cellIs" dxfId="725" priority="734" operator="equal">
      <formula>"Menor"</formula>
    </cfRule>
    <cfRule type="cellIs" dxfId="724" priority="735" operator="equal">
      <formula>"Leve"</formula>
    </cfRule>
  </conditionalFormatting>
  <conditionalFormatting sqref="P16 P18">
    <cfRule type="cellIs" dxfId="723" priority="727" operator="equal">
      <formula>"EXTREMO"</formula>
    </cfRule>
    <cfRule type="cellIs" dxfId="722" priority="728" operator="equal">
      <formula>"ALTO"</formula>
    </cfRule>
    <cfRule type="cellIs" dxfId="721" priority="729" operator="equal">
      <formula>"MODERADO"</formula>
    </cfRule>
    <cfRule type="cellIs" dxfId="720" priority="730" operator="equal">
      <formula>"BAJO"</formula>
    </cfRule>
  </conditionalFormatting>
  <conditionalFormatting sqref="AY18">
    <cfRule type="cellIs" dxfId="719" priority="709" operator="equal">
      <formula>"MUY ALTA"</formula>
    </cfRule>
    <cfRule type="cellIs" dxfId="718" priority="710" operator="equal">
      <formula>"ALTA"</formula>
    </cfRule>
    <cfRule type="cellIs" dxfId="717" priority="711" operator="equal">
      <formula>"MEDIA"</formula>
    </cfRule>
    <cfRule type="cellIs" dxfId="716" priority="712" operator="equal">
      <formula>"BAJA"</formula>
    </cfRule>
    <cfRule type="cellIs" dxfId="715" priority="713" operator="equal">
      <formula>"MUY BAJA"</formula>
    </cfRule>
  </conditionalFormatting>
  <conditionalFormatting sqref="BA16 BA18">
    <cfRule type="cellIs" dxfId="714" priority="705" operator="equal">
      <formula>"CATASTRÓFICO"</formula>
    </cfRule>
    <cfRule type="cellIs" dxfId="713" priority="706" operator="equal">
      <formula>"MAYOR"</formula>
    </cfRule>
    <cfRule type="cellIs" dxfId="712" priority="707" operator="equal">
      <formula>"MODERADO"</formula>
    </cfRule>
    <cfRule type="cellIs" dxfId="711" priority="708" operator="equal">
      <formula>"MENOR"</formula>
    </cfRule>
  </conditionalFormatting>
  <conditionalFormatting sqref="BA16 BA18">
    <cfRule type="cellIs" dxfId="710" priority="703" operator="equal">
      <formula>"LEVE"</formula>
    </cfRule>
  </conditionalFormatting>
  <conditionalFormatting sqref="BB19">
    <cfRule type="cellIs" dxfId="709" priority="699" operator="equal">
      <formula>"EXTREMO"</formula>
    </cfRule>
    <cfRule type="cellIs" dxfId="708" priority="700" operator="equal">
      <formula>"ALTO"</formula>
    </cfRule>
    <cfRule type="cellIs" dxfId="707" priority="701" operator="equal">
      <formula>"MODERADO"</formula>
    </cfRule>
    <cfRule type="cellIs" dxfId="706" priority="702" operator="equal">
      <formula>"BAJO"</formula>
    </cfRule>
  </conditionalFormatting>
  <conditionalFormatting sqref="K19">
    <cfRule type="cellIs" dxfId="705" priority="694" operator="equal">
      <formula>"Muy Alta"</formula>
    </cfRule>
    <cfRule type="cellIs" dxfId="704" priority="695" operator="equal">
      <formula>"Alta"</formula>
    </cfRule>
    <cfRule type="cellIs" dxfId="703" priority="696" operator="equal">
      <formula>"Media"</formula>
    </cfRule>
    <cfRule type="cellIs" dxfId="702" priority="697" operator="equal">
      <formula>"Baja"</formula>
    </cfRule>
    <cfRule type="cellIs" dxfId="701" priority="698" operator="equal">
      <formula>"Muy Baja"</formula>
    </cfRule>
  </conditionalFormatting>
  <conditionalFormatting sqref="N19">
    <cfRule type="cellIs" dxfId="700" priority="689" operator="equal">
      <formula>"Catastrófico"</formula>
    </cfRule>
    <cfRule type="cellIs" dxfId="699" priority="690" operator="equal">
      <formula>"Mayor"</formula>
    </cfRule>
    <cfRule type="cellIs" dxfId="698" priority="691" operator="equal">
      <formula>"Moderado"</formula>
    </cfRule>
    <cfRule type="cellIs" dxfId="697" priority="692" operator="equal">
      <formula>"Menor"</formula>
    </cfRule>
    <cfRule type="cellIs" dxfId="696" priority="693" operator="equal">
      <formula>"Leve"</formula>
    </cfRule>
  </conditionalFormatting>
  <conditionalFormatting sqref="P19">
    <cfRule type="cellIs" dxfId="695" priority="685" operator="equal">
      <formula>"EXTREMO"</formula>
    </cfRule>
    <cfRule type="cellIs" dxfId="694" priority="686" operator="equal">
      <formula>"ALTO"</formula>
    </cfRule>
    <cfRule type="cellIs" dxfId="693" priority="687" operator="equal">
      <formula>"MODERADO"</formula>
    </cfRule>
    <cfRule type="cellIs" dxfId="692" priority="688" operator="equal">
      <formula>"BAJO"</formula>
    </cfRule>
  </conditionalFormatting>
  <conditionalFormatting sqref="Z19:Z25">
    <cfRule type="cellIs" dxfId="691" priority="681" operator="equal">
      <formula>"MUY ALTA"</formula>
    </cfRule>
    <cfRule type="cellIs" dxfId="690" priority="682" operator="equal">
      <formula>"ALTA"</formula>
    </cfRule>
    <cfRule type="cellIs" dxfId="689" priority="683" operator="equal">
      <formula>"BAJA"</formula>
    </cfRule>
    <cfRule type="cellIs" dxfId="688" priority="684" operator="equal">
      <formula>"MUY BAJA"</formula>
    </cfRule>
  </conditionalFormatting>
  <conditionalFormatting sqref="AB19:AB25">
    <cfRule type="cellIs" dxfId="687" priority="676" operator="equal">
      <formula>"CATASTRÓFICO"</formula>
    </cfRule>
    <cfRule type="cellIs" dxfId="686" priority="677" operator="equal">
      <formula>"MAYOR"</formula>
    </cfRule>
    <cfRule type="cellIs" dxfId="685" priority="678" operator="equal">
      <formula>"MODERADO"</formula>
    </cfRule>
    <cfRule type="cellIs" dxfId="684" priority="679" operator="equal">
      <formula>"MENOR"</formula>
    </cfRule>
    <cfRule type="cellIs" dxfId="683" priority="680" operator="equal">
      <formula>"LEVE"</formula>
    </cfRule>
  </conditionalFormatting>
  <conditionalFormatting sqref="AC19:AC25">
    <cfRule type="cellIs" dxfId="682" priority="672" operator="equal">
      <formula>"EXTREMO"</formula>
    </cfRule>
    <cfRule type="cellIs" dxfId="681" priority="673" operator="equal">
      <formula>"ALTO"</formula>
    </cfRule>
    <cfRule type="cellIs" dxfId="680" priority="674" operator="equal">
      <formula>"MODERADO"</formula>
    </cfRule>
    <cfRule type="cellIs" dxfId="679" priority="675" operator="equal">
      <formula>"BAJO"</formula>
    </cfRule>
  </conditionalFormatting>
  <conditionalFormatting sqref="AY19">
    <cfRule type="cellIs" dxfId="678" priority="667" operator="equal">
      <formula>"MUY ALTA"</formula>
    </cfRule>
    <cfRule type="cellIs" dxfId="677" priority="668" operator="equal">
      <formula>"ALTA"</formula>
    </cfRule>
    <cfRule type="cellIs" dxfId="676" priority="669" operator="equal">
      <formula>"MEDIA"</formula>
    </cfRule>
    <cfRule type="cellIs" dxfId="675" priority="670" operator="equal">
      <formula>"BAJA"</formula>
    </cfRule>
    <cfRule type="cellIs" dxfId="674" priority="671" operator="equal">
      <formula>"MUY BAJA"</formula>
    </cfRule>
  </conditionalFormatting>
  <conditionalFormatting sqref="BA19">
    <cfRule type="cellIs" dxfId="673" priority="663" operator="equal">
      <formula>"CATASTRÓFICO"</formula>
    </cfRule>
    <cfRule type="cellIs" dxfId="672" priority="664" operator="equal">
      <formula>"MAYOR"</formula>
    </cfRule>
    <cfRule type="cellIs" dxfId="671" priority="665" operator="equal">
      <formula>"MODERADO"</formula>
    </cfRule>
    <cfRule type="cellIs" dxfId="670" priority="666" operator="equal">
      <formula>"MENOR"</formula>
    </cfRule>
  </conditionalFormatting>
  <conditionalFormatting sqref="Z19:Z25">
    <cfRule type="cellIs" dxfId="669" priority="662" operator="equal">
      <formula>"MEDIA"</formula>
    </cfRule>
  </conditionalFormatting>
  <conditionalFormatting sqref="BA19">
    <cfRule type="cellIs" dxfId="668" priority="661" operator="equal">
      <formula>"LEVE"</formula>
    </cfRule>
  </conditionalFormatting>
  <conditionalFormatting sqref="K26">
    <cfRule type="cellIs" dxfId="667" priority="652" operator="equal">
      <formula>"Muy Alta"</formula>
    </cfRule>
    <cfRule type="cellIs" dxfId="666" priority="653" operator="equal">
      <formula>"Alta"</formula>
    </cfRule>
    <cfRule type="cellIs" dxfId="665" priority="654" operator="equal">
      <formula>"Media"</formula>
    </cfRule>
    <cfRule type="cellIs" dxfId="664" priority="655" operator="equal">
      <formula>"Baja"</formula>
    </cfRule>
    <cfRule type="cellIs" dxfId="663" priority="656" operator="equal">
      <formula>"Muy Baja"</formula>
    </cfRule>
  </conditionalFormatting>
  <conditionalFormatting sqref="N26">
    <cfRule type="cellIs" dxfId="662" priority="647" operator="equal">
      <formula>"Catastrófico"</formula>
    </cfRule>
    <cfRule type="cellIs" dxfId="661" priority="648" operator="equal">
      <formula>"Mayor"</formula>
    </cfRule>
    <cfRule type="cellIs" dxfId="660" priority="649" operator="equal">
      <formula>"Moderado"</formula>
    </cfRule>
    <cfRule type="cellIs" dxfId="659" priority="650" operator="equal">
      <formula>"Menor"</formula>
    </cfRule>
    <cfRule type="cellIs" dxfId="658" priority="651" operator="equal">
      <formula>"Leve"</formula>
    </cfRule>
  </conditionalFormatting>
  <conditionalFormatting sqref="P26">
    <cfRule type="cellIs" dxfId="657" priority="643" operator="equal">
      <formula>"EXTREMO"</formula>
    </cfRule>
    <cfRule type="cellIs" dxfId="656" priority="644" operator="equal">
      <formula>"ALTO"</formula>
    </cfRule>
    <cfRule type="cellIs" dxfId="655" priority="645" operator="equal">
      <formula>"MODERADO"</formula>
    </cfRule>
    <cfRule type="cellIs" dxfId="654" priority="646" operator="equal">
      <formula>"BAJO"</formula>
    </cfRule>
  </conditionalFormatting>
  <conditionalFormatting sqref="Z26">
    <cfRule type="cellIs" dxfId="653" priority="639" operator="equal">
      <formula>"MUY ALTA"</formula>
    </cfRule>
    <cfRule type="cellIs" dxfId="652" priority="640" operator="equal">
      <formula>"ALTA"</formula>
    </cfRule>
    <cfRule type="cellIs" dxfId="651" priority="641" operator="equal">
      <formula>"BAJA"</formula>
    </cfRule>
    <cfRule type="cellIs" dxfId="650" priority="642" operator="equal">
      <formula>"MUY BAJA"</formula>
    </cfRule>
  </conditionalFormatting>
  <conditionalFormatting sqref="AB26">
    <cfRule type="cellIs" dxfId="649" priority="634" operator="equal">
      <formula>"CATASTRÓFICO"</formula>
    </cfRule>
    <cfRule type="cellIs" dxfId="648" priority="635" operator="equal">
      <formula>"MAYOR"</formula>
    </cfRule>
    <cfRule type="cellIs" dxfId="647" priority="636" operator="equal">
      <formula>"MODERADO"</formula>
    </cfRule>
    <cfRule type="cellIs" dxfId="646" priority="637" operator="equal">
      <formula>"MENOR"</formula>
    </cfRule>
    <cfRule type="cellIs" dxfId="645" priority="638" operator="equal">
      <formula>"LEVE"</formula>
    </cfRule>
  </conditionalFormatting>
  <conditionalFormatting sqref="AC26">
    <cfRule type="cellIs" dxfId="644" priority="630" operator="equal">
      <formula>"EXTREMO"</formula>
    </cfRule>
    <cfRule type="cellIs" dxfId="643" priority="631" operator="equal">
      <formula>"ALTO"</formula>
    </cfRule>
    <cfRule type="cellIs" dxfId="642" priority="632" operator="equal">
      <formula>"MODERADO"</formula>
    </cfRule>
    <cfRule type="cellIs" dxfId="641" priority="633" operator="equal">
      <formula>"BAJO"</formula>
    </cfRule>
  </conditionalFormatting>
  <conditionalFormatting sqref="Z26">
    <cfRule type="cellIs" dxfId="640" priority="620" operator="equal">
      <formula>"MEDIA"</formula>
    </cfRule>
  </conditionalFormatting>
  <conditionalFormatting sqref="K31">
    <cfRule type="cellIs" dxfId="639" priority="610" operator="equal">
      <formula>"Muy Alta"</formula>
    </cfRule>
    <cfRule type="cellIs" dxfId="638" priority="611" operator="equal">
      <formula>"Alta"</formula>
    </cfRule>
    <cfRule type="cellIs" dxfId="637" priority="612" operator="equal">
      <formula>"Media"</formula>
    </cfRule>
    <cfRule type="cellIs" dxfId="636" priority="613" operator="equal">
      <formula>"Baja"</formula>
    </cfRule>
    <cfRule type="cellIs" dxfId="635" priority="614" operator="equal">
      <formula>"Muy Baja"</formula>
    </cfRule>
  </conditionalFormatting>
  <conditionalFormatting sqref="N31">
    <cfRule type="cellIs" dxfId="634" priority="605" operator="equal">
      <formula>"Catastrófico"</formula>
    </cfRule>
    <cfRule type="cellIs" dxfId="633" priority="606" operator="equal">
      <formula>"Mayor"</formula>
    </cfRule>
    <cfRule type="cellIs" dxfId="632" priority="607" operator="equal">
      <formula>"Moderado"</formula>
    </cfRule>
    <cfRule type="cellIs" dxfId="631" priority="608" operator="equal">
      <formula>"Menor"</formula>
    </cfRule>
    <cfRule type="cellIs" dxfId="630" priority="609" operator="equal">
      <formula>"Leve"</formula>
    </cfRule>
  </conditionalFormatting>
  <conditionalFormatting sqref="P31">
    <cfRule type="cellIs" dxfId="629" priority="601" operator="equal">
      <formula>"EXTREMO"</formula>
    </cfRule>
    <cfRule type="cellIs" dxfId="628" priority="602" operator="equal">
      <formula>"ALTO"</formula>
    </cfRule>
    <cfRule type="cellIs" dxfId="627" priority="603" operator="equal">
      <formula>"MODERADO"</formula>
    </cfRule>
    <cfRule type="cellIs" dxfId="626" priority="604" operator="equal">
      <formula>"BAJO"</formula>
    </cfRule>
  </conditionalFormatting>
  <conditionalFormatting sqref="Z31">
    <cfRule type="cellIs" dxfId="625" priority="597" operator="equal">
      <formula>"MUY ALTA"</formula>
    </cfRule>
    <cfRule type="cellIs" dxfId="624" priority="598" operator="equal">
      <formula>"ALTA"</formula>
    </cfRule>
    <cfRule type="cellIs" dxfId="623" priority="599" operator="equal">
      <formula>"BAJA"</formula>
    </cfRule>
    <cfRule type="cellIs" dxfId="622" priority="600" operator="equal">
      <formula>"MUY BAJA"</formula>
    </cfRule>
  </conditionalFormatting>
  <conditionalFormatting sqref="AB31">
    <cfRule type="cellIs" dxfId="621" priority="592" operator="equal">
      <formula>"CATASTRÓFICO"</formula>
    </cfRule>
    <cfRule type="cellIs" dxfId="620" priority="593" operator="equal">
      <formula>"MAYOR"</formula>
    </cfRule>
    <cfRule type="cellIs" dxfId="619" priority="594" operator="equal">
      <formula>"MODERADO"</formula>
    </cfRule>
    <cfRule type="cellIs" dxfId="618" priority="595" operator="equal">
      <formula>"MENOR"</formula>
    </cfRule>
    <cfRule type="cellIs" dxfId="617" priority="596" operator="equal">
      <formula>"LEVE"</formula>
    </cfRule>
  </conditionalFormatting>
  <conditionalFormatting sqref="AC31:AW31">
    <cfRule type="cellIs" dxfId="616" priority="588" operator="equal">
      <formula>"EXTREMO"</formula>
    </cfRule>
    <cfRule type="cellIs" dxfId="615" priority="589" operator="equal">
      <formula>"ALTO"</formula>
    </cfRule>
    <cfRule type="cellIs" dxfId="614" priority="590" operator="equal">
      <formula>"MODERADO"</formula>
    </cfRule>
    <cfRule type="cellIs" dxfId="613" priority="591" operator="equal">
      <formula>"BAJO"</formula>
    </cfRule>
  </conditionalFormatting>
  <conditionalFormatting sqref="Z31">
    <cfRule type="cellIs" dxfId="612" priority="578" operator="equal">
      <formula>"MEDIA"</formula>
    </cfRule>
  </conditionalFormatting>
  <conditionalFormatting sqref="BB32">
    <cfRule type="cellIs" dxfId="611" priority="573" operator="equal">
      <formula>"EXTREMO"</formula>
    </cfRule>
    <cfRule type="cellIs" dxfId="610" priority="574" operator="equal">
      <formula>"ALTO"</formula>
    </cfRule>
    <cfRule type="cellIs" dxfId="609" priority="575" operator="equal">
      <formula>"MODERADO"</formula>
    </cfRule>
    <cfRule type="cellIs" dxfId="608" priority="576" operator="equal">
      <formula>"BAJO"</formula>
    </cfRule>
  </conditionalFormatting>
  <conditionalFormatting sqref="K32:K36">
    <cfRule type="cellIs" dxfId="607" priority="568" operator="equal">
      <formula>"Muy Alta"</formula>
    </cfRule>
    <cfRule type="cellIs" dxfId="606" priority="569" operator="equal">
      <formula>"Alta"</formula>
    </cfRule>
    <cfRule type="cellIs" dxfId="605" priority="570" operator="equal">
      <formula>"Media"</formula>
    </cfRule>
    <cfRule type="cellIs" dxfId="604" priority="571" operator="equal">
      <formula>"Baja"</formula>
    </cfRule>
    <cfRule type="cellIs" dxfId="603" priority="572" operator="equal">
      <formula>"Muy Baja"</formula>
    </cfRule>
  </conditionalFormatting>
  <conditionalFormatting sqref="N32:N36">
    <cfRule type="cellIs" dxfId="602" priority="563" operator="equal">
      <formula>"Catastrófico"</formula>
    </cfRule>
    <cfRule type="cellIs" dxfId="601" priority="564" operator="equal">
      <formula>"Mayor"</formula>
    </cfRule>
    <cfRule type="cellIs" dxfId="600" priority="565" operator="equal">
      <formula>"Moderado"</formula>
    </cfRule>
    <cfRule type="cellIs" dxfId="599" priority="566" operator="equal">
      <formula>"Menor"</formula>
    </cfRule>
    <cfRule type="cellIs" dxfId="598" priority="567" operator="equal">
      <formula>"Leve"</formula>
    </cfRule>
  </conditionalFormatting>
  <conditionalFormatting sqref="P32:P36">
    <cfRule type="cellIs" dxfId="597" priority="559" operator="equal">
      <formula>"EXTREMO"</formula>
    </cfRule>
    <cfRule type="cellIs" dxfId="596" priority="560" operator="equal">
      <formula>"ALTO"</formula>
    </cfRule>
    <cfRule type="cellIs" dxfId="595" priority="561" operator="equal">
      <formula>"MODERADO"</formula>
    </cfRule>
    <cfRule type="cellIs" dxfId="594" priority="562" operator="equal">
      <formula>"BAJO"</formula>
    </cfRule>
  </conditionalFormatting>
  <conditionalFormatting sqref="Z32:Z36">
    <cfRule type="cellIs" dxfId="593" priority="555" operator="equal">
      <formula>"MUY ALTA"</formula>
    </cfRule>
    <cfRule type="cellIs" dxfId="592" priority="556" operator="equal">
      <formula>"ALTA"</formula>
    </cfRule>
    <cfRule type="cellIs" dxfId="591" priority="557" operator="equal">
      <formula>"BAJA"</formula>
    </cfRule>
    <cfRule type="cellIs" dxfId="590" priority="558" operator="equal">
      <formula>"MUY BAJA"</formula>
    </cfRule>
  </conditionalFormatting>
  <conditionalFormatting sqref="AB32:AB36">
    <cfRule type="cellIs" dxfId="589" priority="550" operator="equal">
      <formula>"CATASTRÓFICO"</formula>
    </cfRule>
    <cfRule type="cellIs" dxfId="588" priority="551" operator="equal">
      <formula>"MAYOR"</formula>
    </cfRule>
    <cfRule type="cellIs" dxfId="587" priority="552" operator="equal">
      <formula>"MODERADO"</formula>
    </cfRule>
    <cfRule type="cellIs" dxfId="586" priority="553" operator="equal">
      <formula>"MENOR"</formula>
    </cfRule>
    <cfRule type="cellIs" dxfId="585" priority="554" operator="equal">
      <formula>"LEVE"</formula>
    </cfRule>
  </conditionalFormatting>
  <conditionalFormatting sqref="AC32:AW36">
    <cfRule type="cellIs" dxfId="584" priority="546" operator="equal">
      <formula>"EXTREMO"</formula>
    </cfRule>
    <cfRule type="cellIs" dxfId="583" priority="547" operator="equal">
      <formula>"ALTO"</formula>
    </cfRule>
    <cfRule type="cellIs" dxfId="582" priority="548" operator="equal">
      <formula>"MODERADO"</formula>
    </cfRule>
    <cfRule type="cellIs" dxfId="581" priority="549" operator="equal">
      <formula>"BAJO"</formula>
    </cfRule>
  </conditionalFormatting>
  <conditionalFormatting sqref="AY32:AY36">
    <cfRule type="cellIs" dxfId="580" priority="541" operator="equal">
      <formula>"MUY ALTA"</formula>
    </cfRule>
    <cfRule type="cellIs" dxfId="579" priority="542" operator="equal">
      <formula>"ALTA"</formula>
    </cfRule>
    <cfRule type="cellIs" dxfId="578" priority="543" operator="equal">
      <formula>"MEDIA"</formula>
    </cfRule>
    <cfRule type="cellIs" dxfId="577" priority="544" operator="equal">
      <formula>"BAJA"</formula>
    </cfRule>
    <cfRule type="cellIs" dxfId="576" priority="545" operator="equal">
      <formula>"MUY BAJA"</formula>
    </cfRule>
  </conditionalFormatting>
  <conditionalFormatting sqref="BA32:BA36">
    <cfRule type="cellIs" dxfId="575" priority="537" operator="equal">
      <formula>"CATASTRÓFICO"</formula>
    </cfRule>
    <cfRule type="cellIs" dxfId="574" priority="538" operator="equal">
      <formula>"MAYOR"</formula>
    </cfRule>
    <cfRule type="cellIs" dxfId="573" priority="539" operator="equal">
      <formula>"MODERADO"</formula>
    </cfRule>
    <cfRule type="cellIs" dxfId="572" priority="540" operator="equal">
      <formula>"MENOR"</formula>
    </cfRule>
  </conditionalFormatting>
  <conditionalFormatting sqref="Z32:Z36">
    <cfRule type="cellIs" dxfId="571" priority="536" operator="equal">
      <formula>"MEDIA"</formula>
    </cfRule>
  </conditionalFormatting>
  <conditionalFormatting sqref="BA32:BA36">
    <cfRule type="cellIs" dxfId="570" priority="535" operator="equal">
      <formula>"LEVE"</formula>
    </cfRule>
  </conditionalFormatting>
  <conditionalFormatting sqref="BB37">
    <cfRule type="cellIs" dxfId="569" priority="531" operator="equal">
      <formula>"EXTREMO"</formula>
    </cfRule>
    <cfRule type="cellIs" dxfId="568" priority="532" operator="equal">
      <formula>"ALTO"</formula>
    </cfRule>
    <cfRule type="cellIs" dxfId="567" priority="533" operator="equal">
      <formula>"MODERADO"</formula>
    </cfRule>
    <cfRule type="cellIs" dxfId="566" priority="534" operator="equal">
      <formula>"BAJO"</formula>
    </cfRule>
  </conditionalFormatting>
  <conditionalFormatting sqref="K37:K41">
    <cfRule type="cellIs" dxfId="565" priority="526" operator="equal">
      <formula>"Muy Alta"</formula>
    </cfRule>
    <cfRule type="cellIs" dxfId="564" priority="527" operator="equal">
      <formula>"Alta"</formula>
    </cfRule>
    <cfRule type="cellIs" dxfId="563" priority="528" operator="equal">
      <formula>"Media"</formula>
    </cfRule>
    <cfRule type="cellIs" dxfId="562" priority="529" operator="equal">
      <formula>"Baja"</formula>
    </cfRule>
    <cfRule type="cellIs" dxfId="561" priority="530" operator="equal">
      <formula>"Muy Baja"</formula>
    </cfRule>
  </conditionalFormatting>
  <conditionalFormatting sqref="N37:N41">
    <cfRule type="cellIs" dxfId="560" priority="521" operator="equal">
      <formula>"Catastrófico"</formula>
    </cfRule>
    <cfRule type="cellIs" dxfId="559" priority="522" operator="equal">
      <formula>"Mayor"</formula>
    </cfRule>
    <cfRule type="cellIs" dxfId="558" priority="523" operator="equal">
      <formula>"Moderado"</formula>
    </cfRule>
    <cfRule type="cellIs" dxfId="557" priority="524" operator="equal">
      <formula>"Menor"</formula>
    </cfRule>
    <cfRule type="cellIs" dxfId="556" priority="525" operator="equal">
      <formula>"Leve"</formula>
    </cfRule>
  </conditionalFormatting>
  <conditionalFormatting sqref="P37:P41">
    <cfRule type="cellIs" dxfId="555" priority="517" operator="equal">
      <formula>"EXTREMO"</formula>
    </cfRule>
    <cfRule type="cellIs" dxfId="554" priority="518" operator="equal">
      <formula>"ALTO"</formula>
    </cfRule>
    <cfRule type="cellIs" dxfId="553" priority="519" operator="equal">
      <formula>"MODERADO"</formula>
    </cfRule>
    <cfRule type="cellIs" dxfId="552" priority="520" operator="equal">
      <formula>"BAJO"</formula>
    </cfRule>
  </conditionalFormatting>
  <conditionalFormatting sqref="Z37:Z41">
    <cfRule type="cellIs" dxfId="551" priority="513" operator="equal">
      <formula>"MUY ALTA"</formula>
    </cfRule>
    <cfRule type="cellIs" dxfId="550" priority="514" operator="equal">
      <formula>"ALTA"</formula>
    </cfRule>
    <cfRule type="cellIs" dxfId="549" priority="515" operator="equal">
      <formula>"BAJA"</formula>
    </cfRule>
    <cfRule type="cellIs" dxfId="548" priority="516" operator="equal">
      <formula>"MUY BAJA"</formula>
    </cfRule>
  </conditionalFormatting>
  <conditionalFormatting sqref="AB37:AB41">
    <cfRule type="cellIs" dxfId="547" priority="508" operator="equal">
      <formula>"CATASTRÓFICO"</formula>
    </cfRule>
    <cfRule type="cellIs" dxfId="546" priority="509" operator="equal">
      <formula>"MAYOR"</formula>
    </cfRule>
    <cfRule type="cellIs" dxfId="545" priority="510" operator="equal">
      <formula>"MODERADO"</formula>
    </cfRule>
    <cfRule type="cellIs" dxfId="544" priority="511" operator="equal">
      <formula>"MENOR"</formula>
    </cfRule>
    <cfRule type="cellIs" dxfId="543" priority="512" operator="equal">
      <formula>"LEVE"</formula>
    </cfRule>
  </conditionalFormatting>
  <conditionalFormatting sqref="AC37:AW41">
    <cfRule type="cellIs" dxfId="542" priority="504" operator="equal">
      <formula>"EXTREMO"</formula>
    </cfRule>
    <cfRule type="cellIs" dxfId="541" priority="505" operator="equal">
      <formula>"ALTO"</formula>
    </cfRule>
    <cfRule type="cellIs" dxfId="540" priority="506" operator="equal">
      <formula>"MODERADO"</formula>
    </cfRule>
    <cfRule type="cellIs" dxfId="539" priority="507" operator="equal">
      <formula>"BAJO"</formula>
    </cfRule>
  </conditionalFormatting>
  <conditionalFormatting sqref="AY37:AY41">
    <cfRule type="cellIs" dxfId="538" priority="499" operator="equal">
      <formula>"MUY ALTA"</formula>
    </cfRule>
    <cfRule type="cellIs" dxfId="537" priority="500" operator="equal">
      <formula>"ALTA"</formula>
    </cfRule>
    <cfRule type="cellIs" dxfId="536" priority="501" operator="equal">
      <formula>"MEDIA"</formula>
    </cfRule>
    <cfRule type="cellIs" dxfId="535" priority="502" operator="equal">
      <formula>"BAJA"</formula>
    </cfRule>
    <cfRule type="cellIs" dxfId="534" priority="503" operator="equal">
      <formula>"MUY BAJA"</formula>
    </cfRule>
  </conditionalFormatting>
  <conditionalFormatting sqref="BA37:BA41">
    <cfRule type="cellIs" dxfId="533" priority="495" operator="equal">
      <formula>"CATASTRÓFICO"</formula>
    </cfRule>
    <cfRule type="cellIs" dxfId="532" priority="496" operator="equal">
      <formula>"MAYOR"</formula>
    </cfRule>
    <cfRule type="cellIs" dxfId="531" priority="497" operator="equal">
      <formula>"MODERADO"</formula>
    </cfRule>
    <cfRule type="cellIs" dxfId="530" priority="498" operator="equal">
      <formula>"MENOR"</formula>
    </cfRule>
  </conditionalFormatting>
  <conditionalFormatting sqref="Z37:Z41">
    <cfRule type="cellIs" dxfId="529" priority="494" operator="equal">
      <formula>"MEDIA"</formula>
    </cfRule>
  </conditionalFormatting>
  <conditionalFormatting sqref="BA37:BA41">
    <cfRule type="cellIs" dxfId="528" priority="493" operator="equal">
      <formula>"LEVE"</formula>
    </cfRule>
  </conditionalFormatting>
  <conditionalFormatting sqref="BB42">
    <cfRule type="cellIs" dxfId="527" priority="489" operator="equal">
      <formula>"EXTREMO"</formula>
    </cfRule>
    <cfRule type="cellIs" dxfId="526" priority="490" operator="equal">
      <formula>"ALTO"</formula>
    </cfRule>
    <cfRule type="cellIs" dxfId="525" priority="491" operator="equal">
      <formula>"MODERADO"</formula>
    </cfRule>
    <cfRule type="cellIs" dxfId="524" priority="492" operator="equal">
      <formula>"BAJO"</formula>
    </cfRule>
  </conditionalFormatting>
  <conditionalFormatting sqref="K42:K46">
    <cfRule type="cellIs" dxfId="523" priority="484" operator="equal">
      <formula>"Muy Alta"</formula>
    </cfRule>
    <cfRule type="cellIs" dxfId="522" priority="485" operator="equal">
      <formula>"Alta"</formula>
    </cfRule>
    <cfRule type="cellIs" dxfId="521" priority="486" operator="equal">
      <formula>"Media"</formula>
    </cfRule>
    <cfRule type="cellIs" dxfId="520" priority="487" operator="equal">
      <formula>"Baja"</formula>
    </cfRule>
    <cfRule type="cellIs" dxfId="519" priority="488" operator="equal">
      <formula>"Muy Baja"</formula>
    </cfRule>
  </conditionalFormatting>
  <conditionalFormatting sqref="N42:N46">
    <cfRule type="cellIs" dxfId="518" priority="479" operator="equal">
      <formula>"Catastrófico"</formula>
    </cfRule>
    <cfRule type="cellIs" dxfId="517" priority="480" operator="equal">
      <formula>"Mayor"</formula>
    </cfRule>
    <cfRule type="cellIs" dxfId="516" priority="481" operator="equal">
      <formula>"Moderado"</formula>
    </cfRule>
    <cfRule type="cellIs" dxfId="515" priority="482" operator="equal">
      <formula>"Menor"</formula>
    </cfRule>
    <cfRule type="cellIs" dxfId="514" priority="483" operator="equal">
      <formula>"Leve"</formula>
    </cfRule>
  </conditionalFormatting>
  <conditionalFormatting sqref="P42:P46">
    <cfRule type="cellIs" dxfId="513" priority="475" operator="equal">
      <formula>"EXTREMO"</formula>
    </cfRule>
    <cfRule type="cellIs" dxfId="512" priority="476" operator="equal">
      <formula>"ALTO"</formula>
    </cfRule>
    <cfRule type="cellIs" dxfId="511" priority="477" operator="equal">
      <formula>"MODERADO"</formula>
    </cfRule>
    <cfRule type="cellIs" dxfId="510" priority="478" operator="equal">
      <formula>"BAJO"</formula>
    </cfRule>
  </conditionalFormatting>
  <conditionalFormatting sqref="Z42:Z46">
    <cfRule type="cellIs" dxfId="509" priority="471" operator="equal">
      <formula>"MUY ALTA"</formula>
    </cfRule>
    <cfRule type="cellIs" dxfId="508" priority="472" operator="equal">
      <formula>"ALTA"</formula>
    </cfRule>
    <cfRule type="cellIs" dxfId="507" priority="473" operator="equal">
      <formula>"BAJA"</formula>
    </cfRule>
    <cfRule type="cellIs" dxfId="506" priority="474" operator="equal">
      <formula>"MUY BAJA"</formula>
    </cfRule>
  </conditionalFormatting>
  <conditionalFormatting sqref="AB42:AB46">
    <cfRule type="cellIs" dxfId="505" priority="466" operator="equal">
      <formula>"CATASTRÓFICO"</formula>
    </cfRule>
    <cfRule type="cellIs" dxfId="504" priority="467" operator="equal">
      <formula>"MAYOR"</formula>
    </cfRule>
    <cfRule type="cellIs" dxfId="503" priority="468" operator="equal">
      <formula>"MODERADO"</formula>
    </cfRule>
    <cfRule type="cellIs" dxfId="502" priority="469" operator="equal">
      <formula>"MENOR"</formula>
    </cfRule>
    <cfRule type="cellIs" dxfId="501" priority="470" operator="equal">
      <formula>"LEVE"</formula>
    </cfRule>
  </conditionalFormatting>
  <conditionalFormatting sqref="AC42:AW46">
    <cfRule type="cellIs" dxfId="500" priority="462" operator="equal">
      <formula>"EXTREMO"</formula>
    </cfRule>
    <cfRule type="cellIs" dxfId="499" priority="463" operator="equal">
      <formula>"ALTO"</formula>
    </cfRule>
    <cfRule type="cellIs" dxfId="498" priority="464" operator="equal">
      <formula>"MODERADO"</formula>
    </cfRule>
    <cfRule type="cellIs" dxfId="497" priority="465" operator="equal">
      <formula>"BAJO"</formula>
    </cfRule>
  </conditionalFormatting>
  <conditionalFormatting sqref="AY42:AY46">
    <cfRule type="cellIs" dxfId="496" priority="457" operator="equal">
      <formula>"MUY ALTA"</formula>
    </cfRule>
    <cfRule type="cellIs" dxfId="495" priority="458" operator="equal">
      <formula>"ALTA"</formula>
    </cfRule>
    <cfRule type="cellIs" dxfId="494" priority="459" operator="equal">
      <formula>"MEDIA"</formula>
    </cfRule>
    <cfRule type="cellIs" dxfId="493" priority="460" operator="equal">
      <formula>"BAJA"</formula>
    </cfRule>
    <cfRule type="cellIs" dxfId="492" priority="461" operator="equal">
      <formula>"MUY BAJA"</formula>
    </cfRule>
  </conditionalFormatting>
  <conditionalFormatting sqref="BA42:BA46">
    <cfRule type="cellIs" dxfId="491" priority="453" operator="equal">
      <formula>"CATASTRÓFICO"</formula>
    </cfRule>
    <cfRule type="cellIs" dxfId="490" priority="454" operator="equal">
      <formula>"MAYOR"</formula>
    </cfRule>
    <cfRule type="cellIs" dxfId="489" priority="455" operator="equal">
      <formula>"MODERADO"</formula>
    </cfRule>
    <cfRule type="cellIs" dxfId="488" priority="456" operator="equal">
      <formula>"MENOR"</formula>
    </cfRule>
  </conditionalFormatting>
  <conditionalFormatting sqref="Z42:Z46">
    <cfRule type="cellIs" dxfId="487" priority="452" operator="equal">
      <formula>"MEDIA"</formula>
    </cfRule>
  </conditionalFormatting>
  <conditionalFormatting sqref="BA42:BA46">
    <cfRule type="cellIs" dxfId="486" priority="451" operator="equal">
      <formula>"LEVE"</formula>
    </cfRule>
  </conditionalFormatting>
  <conditionalFormatting sqref="BB47">
    <cfRule type="cellIs" dxfId="485" priority="447" operator="equal">
      <formula>"EXTREMO"</formula>
    </cfRule>
    <cfRule type="cellIs" dxfId="484" priority="448" operator="equal">
      <formula>"ALTO"</formula>
    </cfRule>
    <cfRule type="cellIs" dxfId="483" priority="449" operator="equal">
      <formula>"MODERADO"</formula>
    </cfRule>
    <cfRule type="cellIs" dxfId="482" priority="450" operator="equal">
      <formula>"BAJO"</formula>
    </cfRule>
  </conditionalFormatting>
  <conditionalFormatting sqref="K47:K51">
    <cfRule type="cellIs" dxfId="481" priority="442" operator="equal">
      <formula>"Muy Alta"</formula>
    </cfRule>
    <cfRule type="cellIs" dxfId="480" priority="443" operator="equal">
      <formula>"Alta"</formula>
    </cfRule>
    <cfRule type="cellIs" dxfId="479" priority="444" operator="equal">
      <formula>"Media"</formula>
    </cfRule>
    <cfRule type="cellIs" dxfId="478" priority="445" operator="equal">
      <formula>"Baja"</formula>
    </cfRule>
    <cfRule type="cellIs" dxfId="477" priority="446" operator="equal">
      <formula>"Muy Baja"</formula>
    </cfRule>
  </conditionalFormatting>
  <conditionalFormatting sqref="N47:N51">
    <cfRule type="cellIs" dxfId="476" priority="437" operator="equal">
      <formula>"Catastrófico"</formula>
    </cfRule>
    <cfRule type="cellIs" dxfId="475" priority="438" operator="equal">
      <formula>"Mayor"</formula>
    </cfRule>
    <cfRule type="cellIs" dxfId="474" priority="439" operator="equal">
      <formula>"Moderado"</formula>
    </cfRule>
    <cfRule type="cellIs" dxfId="473" priority="440" operator="equal">
      <formula>"Menor"</formula>
    </cfRule>
    <cfRule type="cellIs" dxfId="472" priority="441" operator="equal">
      <formula>"Leve"</formula>
    </cfRule>
  </conditionalFormatting>
  <conditionalFormatting sqref="P47:P51">
    <cfRule type="cellIs" dxfId="471" priority="433" operator="equal">
      <formula>"EXTREMO"</formula>
    </cfRule>
    <cfRule type="cellIs" dxfId="470" priority="434" operator="equal">
      <formula>"ALTO"</formula>
    </cfRule>
    <cfRule type="cellIs" dxfId="469" priority="435" operator="equal">
      <formula>"MODERADO"</formula>
    </cfRule>
    <cfRule type="cellIs" dxfId="468" priority="436" operator="equal">
      <formula>"BAJO"</formula>
    </cfRule>
  </conditionalFormatting>
  <conditionalFormatting sqref="Z47:Z51">
    <cfRule type="cellIs" dxfId="467" priority="429" operator="equal">
      <formula>"MUY ALTA"</formula>
    </cfRule>
    <cfRule type="cellIs" dxfId="466" priority="430" operator="equal">
      <formula>"ALTA"</formula>
    </cfRule>
    <cfRule type="cellIs" dxfId="465" priority="431" operator="equal">
      <formula>"BAJA"</formula>
    </cfRule>
    <cfRule type="cellIs" dxfId="464" priority="432" operator="equal">
      <formula>"MUY BAJA"</formula>
    </cfRule>
  </conditionalFormatting>
  <conditionalFormatting sqref="AB47:AB51">
    <cfRule type="cellIs" dxfId="463" priority="424" operator="equal">
      <formula>"CATASTRÓFICO"</formula>
    </cfRule>
    <cfRule type="cellIs" dxfId="462" priority="425" operator="equal">
      <formula>"MAYOR"</formula>
    </cfRule>
    <cfRule type="cellIs" dxfId="461" priority="426" operator="equal">
      <formula>"MODERADO"</formula>
    </cfRule>
    <cfRule type="cellIs" dxfId="460" priority="427" operator="equal">
      <formula>"MENOR"</formula>
    </cfRule>
    <cfRule type="cellIs" dxfId="459" priority="428" operator="equal">
      <formula>"LEVE"</formula>
    </cfRule>
  </conditionalFormatting>
  <conditionalFormatting sqref="AC47:AW51">
    <cfRule type="cellIs" dxfId="458" priority="420" operator="equal">
      <formula>"EXTREMO"</formula>
    </cfRule>
    <cfRule type="cellIs" dxfId="457" priority="421" operator="equal">
      <formula>"ALTO"</formula>
    </cfRule>
    <cfRule type="cellIs" dxfId="456" priority="422" operator="equal">
      <formula>"MODERADO"</formula>
    </cfRule>
    <cfRule type="cellIs" dxfId="455" priority="423" operator="equal">
      <formula>"BAJO"</formula>
    </cfRule>
  </conditionalFormatting>
  <conditionalFormatting sqref="AY47:AY51">
    <cfRule type="cellIs" dxfId="454" priority="415" operator="equal">
      <formula>"MUY ALTA"</formula>
    </cfRule>
    <cfRule type="cellIs" dxfId="453" priority="416" operator="equal">
      <formula>"ALTA"</formula>
    </cfRule>
    <cfRule type="cellIs" dxfId="452" priority="417" operator="equal">
      <formula>"MEDIA"</formula>
    </cfRule>
    <cfRule type="cellIs" dxfId="451" priority="418" operator="equal">
      <formula>"BAJA"</formula>
    </cfRule>
    <cfRule type="cellIs" dxfId="450" priority="419" operator="equal">
      <formula>"MUY BAJA"</formula>
    </cfRule>
  </conditionalFormatting>
  <conditionalFormatting sqref="BA47:BA51">
    <cfRule type="cellIs" dxfId="449" priority="411" operator="equal">
      <formula>"CATASTRÓFICO"</formula>
    </cfRule>
    <cfRule type="cellIs" dxfId="448" priority="412" operator="equal">
      <formula>"MAYOR"</formula>
    </cfRule>
    <cfRule type="cellIs" dxfId="447" priority="413" operator="equal">
      <formula>"MODERADO"</formula>
    </cfRule>
    <cfRule type="cellIs" dxfId="446" priority="414" operator="equal">
      <formula>"MENOR"</formula>
    </cfRule>
  </conditionalFormatting>
  <conditionalFormatting sqref="Z47:Z51">
    <cfRule type="cellIs" dxfId="445" priority="410" operator="equal">
      <formula>"MEDIA"</formula>
    </cfRule>
  </conditionalFormatting>
  <conditionalFormatting sqref="BA47:BA51">
    <cfRule type="cellIs" dxfId="444" priority="409" operator="equal">
      <formula>"LEVE"</formula>
    </cfRule>
  </conditionalFormatting>
  <conditionalFormatting sqref="BB52">
    <cfRule type="cellIs" dxfId="443" priority="405" operator="equal">
      <formula>"EXTREMO"</formula>
    </cfRule>
    <cfRule type="cellIs" dxfId="442" priority="406" operator="equal">
      <formula>"ALTO"</formula>
    </cfRule>
    <cfRule type="cellIs" dxfId="441" priority="407" operator="equal">
      <formula>"MODERADO"</formula>
    </cfRule>
    <cfRule type="cellIs" dxfId="440" priority="408" operator="equal">
      <formula>"BAJO"</formula>
    </cfRule>
  </conditionalFormatting>
  <conditionalFormatting sqref="K52:K56">
    <cfRule type="cellIs" dxfId="439" priority="400" operator="equal">
      <formula>"Muy Alta"</formula>
    </cfRule>
    <cfRule type="cellIs" dxfId="438" priority="401" operator="equal">
      <formula>"Alta"</formula>
    </cfRule>
    <cfRule type="cellIs" dxfId="437" priority="402" operator="equal">
      <formula>"Media"</formula>
    </cfRule>
    <cfRule type="cellIs" dxfId="436" priority="403" operator="equal">
      <formula>"Baja"</formula>
    </cfRule>
    <cfRule type="cellIs" dxfId="435" priority="404" operator="equal">
      <formula>"Muy Baja"</formula>
    </cfRule>
  </conditionalFormatting>
  <conditionalFormatting sqref="N52:N56">
    <cfRule type="cellIs" dxfId="434" priority="395" operator="equal">
      <formula>"Catastrófico"</formula>
    </cfRule>
    <cfRule type="cellIs" dxfId="433" priority="396" operator="equal">
      <formula>"Mayor"</formula>
    </cfRule>
    <cfRule type="cellIs" dxfId="432" priority="397" operator="equal">
      <formula>"Moderado"</formula>
    </cfRule>
    <cfRule type="cellIs" dxfId="431" priority="398" operator="equal">
      <formula>"Menor"</formula>
    </cfRule>
    <cfRule type="cellIs" dxfId="430" priority="399" operator="equal">
      <formula>"Leve"</formula>
    </cfRule>
  </conditionalFormatting>
  <conditionalFormatting sqref="P52:P56">
    <cfRule type="cellIs" dxfId="429" priority="391" operator="equal">
      <formula>"EXTREMO"</formula>
    </cfRule>
    <cfRule type="cellIs" dxfId="428" priority="392" operator="equal">
      <formula>"ALTO"</formula>
    </cfRule>
    <cfRule type="cellIs" dxfId="427" priority="393" operator="equal">
      <formula>"MODERADO"</formula>
    </cfRule>
    <cfRule type="cellIs" dxfId="426" priority="394" operator="equal">
      <formula>"BAJO"</formula>
    </cfRule>
  </conditionalFormatting>
  <conditionalFormatting sqref="Z52:Z56">
    <cfRule type="cellIs" dxfId="425" priority="387" operator="equal">
      <formula>"MUY ALTA"</formula>
    </cfRule>
    <cfRule type="cellIs" dxfId="424" priority="388" operator="equal">
      <formula>"ALTA"</formula>
    </cfRule>
    <cfRule type="cellIs" dxfId="423" priority="389" operator="equal">
      <formula>"BAJA"</formula>
    </cfRule>
    <cfRule type="cellIs" dxfId="422" priority="390" operator="equal">
      <formula>"MUY BAJA"</formula>
    </cfRule>
  </conditionalFormatting>
  <conditionalFormatting sqref="AB52:AB56">
    <cfRule type="cellIs" dxfId="421" priority="382" operator="equal">
      <formula>"CATASTRÓFICO"</formula>
    </cfRule>
    <cfRule type="cellIs" dxfId="420" priority="383" operator="equal">
      <formula>"MAYOR"</formula>
    </cfRule>
    <cfRule type="cellIs" dxfId="419" priority="384" operator="equal">
      <formula>"MODERADO"</formula>
    </cfRule>
    <cfRule type="cellIs" dxfId="418" priority="385" operator="equal">
      <formula>"MENOR"</formula>
    </cfRule>
    <cfRule type="cellIs" dxfId="417" priority="386" operator="equal">
      <formula>"LEVE"</formula>
    </cfRule>
  </conditionalFormatting>
  <conditionalFormatting sqref="AC52:AW56">
    <cfRule type="cellIs" dxfId="416" priority="378" operator="equal">
      <formula>"EXTREMO"</formula>
    </cfRule>
    <cfRule type="cellIs" dxfId="415" priority="379" operator="equal">
      <formula>"ALTO"</formula>
    </cfRule>
    <cfRule type="cellIs" dxfId="414" priority="380" operator="equal">
      <formula>"MODERADO"</formula>
    </cfRule>
    <cfRule type="cellIs" dxfId="413" priority="381" operator="equal">
      <formula>"BAJO"</formula>
    </cfRule>
  </conditionalFormatting>
  <conditionalFormatting sqref="AY52:AY56">
    <cfRule type="cellIs" dxfId="412" priority="373" operator="equal">
      <formula>"MUY ALTA"</formula>
    </cfRule>
    <cfRule type="cellIs" dxfId="411" priority="374" operator="equal">
      <formula>"ALTA"</formula>
    </cfRule>
    <cfRule type="cellIs" dxfId="410" priority="375" operator="equal">
      <formula>"MEDIA"</formula>
    </cfRule>
    <cfRule type="cellIs" dxfId="409" priority="376" operator="equal">
      <formula>"BAJA"</formula>
    </cfRule>
    <cfRule type="cellIs" dxfId="408" priority="377" operator="equal">
      <formula>"MUY BAJA"</formula>
    </cfRule>
  </conditionalFormatting>
  <conditionalFormatting sqref="BA52:BA56">
    <cfRule type="cellIs" dxfId="407" priority="369" operator="equal">
      <formula>"CATASTRÓFICO"</formula>
    </cfRule>
    <cfRule type="cellIs" dxfId="406" priority="370" operator="equal">
      <formula>"MAYOR"</formula>
    </cfRule>
    <cfRule type="cellIs" dxfId="405" priority="371" operator="equal">
      <formula>"MODERADO"</formula>
    </cfRule>
    <cfRule type="cellIs" dxfId="404" priority="372" operator="equal">
      <formula>"MENOR"</formula>
    </cfRule>
  </conditionalFormatting>
  <conditionalFormatting sqref="Z52:Z56">
    <cfRule type="cellIs" dxfId="403" priority="368" operator="equal">
      <formula>"MEDIA"</formula>
    </cfRule>
  </conditionalFormatting>
  <conditionalFormatting sqref="BA52:BA56">
    <cfRule type="cellIs" dxfId="402" priority="367" operator="equal">
      <formula>"LEVE"</formula>
    </cfRule>
  </conditionalFormatting>
  <conditionalFormatting sqref="BB57">
    <cfRule type="cellIs" dxfId="401" priority="363" operator="equal">
      <formula>"EXTREMO"</formula>
    </cfRule>
    <cfRule type="cellIs" dxfId="400" priority="364" operator="equal">
      <formula>"ALTO"</formula>
    </cfRule>
    <cfRule type="cellIs" dxfId="399" priority="365" operator="equal">
      <formula>"MODERADO"</formula>
    </cfRule>
    <cfRule type="cellIs" dxfId="398" priority="366" operator="equal">
      <formula>"BAJO"</formula>
    </cfRule>
  </conditionalFormatting>
  <conditionalFormatting sqref="K57:K61">
    <cfRule type="cellIs" dxfId="397" priority="358" operator="equal">
      <formula>"Muy Alta"</formula>
    </cfRule>
    <cfRule type="cellIs" dxfId="396" priority="359" operator="equal">
      <formula>"Alta"</formula>
    </cfRule>
    <cfRule type="cellIs" dxfId="395" priority="360" operator="equal">
      <formula>"Media"</formula>
    </cfRule>
    <cfRule type="cellIs" dxfId="394" priority="361" operator="equal">
      <formula>"Baja"</formula>
    </cfRule>
    <cfRule type="cellIs" dxfId="393" priority="362" operator="equal">
      <formula>"Muy Baja"</formula>
    </cfRule>
  </conditionalFormatting>
  <conditionalFormatting sqref="N57:N61">
    <cfRule type="cellIs" dxfId="392" priority="353" operator="equal">
      <formula>"Catastrófico"</formula>
    </cfRule>
    <cfRule type="cellIs" dxfId="391" priority="354" operator="equal">
      <formula>"Mayor"</formula>
    </cfRule>
    <cfRule type="cellIs" dxfId="390" priority="355" operator="equal">
      <formula>"Moderado"</formula>
    </cfRule>
    <cfRule type="cellIs" dxfId="389" priority="356" operator="equal">
      <formula>"Menor"</formula>
    </cfRule>
    <cfRule type="cellIs" dxfId="388" priority="357" operator="equal">
      <formula>"Leve"</formula>
    </cfRule>
  </conditionalFormatting>
  <conditionalFormatting sqref="P57:P61">
    <cfRule type="cellIs" dxfId="387" priority="349" operator="equal">
      <formula>"EXTREMO"</formula>
    </cfRule>
    <cfRule type="cellIs" dxfId="386" priority="350" operator="equal">
      <formula>"ALTO"</formula>
    </cfRule>
    <cfRule type="cellIs" dxfId="385" priority="351" operator="equal">
      <formula>"MODERADO"</formula>
    </cfRule>
    <cfRule type="cellIs" dxfId="384" priority="352" operator="equal">
      <formula>"BAJO"</formula>
    </cfRule>
  </conditionalFormatting>
  <conditionalFormatting sqref="Z57:Z61">
    <cfRule type="cellIs" dxfId="383" priority="345" operator="equal">
      <formula>"MUY ALTA"</formula>
    </cfRule>
    <cfRule type="cellIs" dxfId="382" priority="346" operator="equal">
      <formula>"ALTA"</formula>
    </cfRule>
    <cfRule type="cellIs" dxfId="381" priority="347" operator="equal">
      <formula>"BAJA"</formula>
    </cfRule>
    <cfRule type="cellIs" dxfId="380" priority="348" operator="equal">
      <formula>"MUY BAJA"</formula>
    </cfRule>
  </conditionalFormatting>
  <conditionalFormatting sqref="AB57:AB61">
    <cfRule type="cellIs" dxfId="379" priority="340" operator="equal">
      <formula>"CATASTRÓFICO"</formula>
    </cfRule>
    <cfRule type="cellIs" dxfId="378" priority="341" operator="equal">
      <formula>"MAYOR"</formula>
    </cfRule>
    <cfRule type="cellIs" dxfId="377" priority="342" operator="equal">
      <formula>"MODERADO"</formula>
    </cfRule>
    <cfRule type="cellIs" dxfId="376" priority="343" operator="equal">
      <formula>"MENOR"</formula>
    </cfRule>
    <cfRule type="cellIs" dxfId="375" priority="344" operator="equal">
      <formula>"LEVE"</formula>
    </cfRule>
  </conditionalFormatting>
  <conditionalFormatting sqref="AC57:AW61">
    <cfRule type="cellIs" dxfId="374" priority="336" operator="equal">
      <formula>"EXTREMO"</formula>
    </cfRule>
    <cfRule type="cellIs" dxfId="373" priority="337" operator="equal">
      <formula>"ALTO"</formula>
    </cfRule>
    <cfRule type="cellIs" dxfId="372" priority="338" operator="equal">
      <formula>"MODERADO"</formula>
    </cfRule>
    <cfRule type="cellIs" dxfId="371" priority="339" operator="equal">
      <formula>"BAJO"</formula>
    </cfRule>
  </conditionalFormatting>
  <conditionalFormatting sqref="AY57:AY61">
    <cfRule type="cellIs" dxfId="370" priority="331" operator="equal">
      <formula>"MUY ALTA"</formula>
    </cfRule>
    <cfRule type="cellIs" dxfId="369" priority="332" operator="equal">
      <formula>"ALTA"</formula>
    </cfRule>
    <cfRule type="cellIs" dxfId="368" priority="333" operator="equal">
      <formula>"MEDIA"</formula>
    </cfRule>
    <cfRule type="cellIs" dxfId="367" priority="334" operator="equal">
      <formula>"BAJA"</formula>
    </cfRule>
    <cfRule type="cellIs" dxfId="366" priority="335" operator="equal">
      <formula>"MUY BAJA"</formula>
    </cfRule>
  </conditionalFormatting>
  <conditionalFormatting sqref="BA57:BA61">
    <cfRule type="cellIs" dxfId="365" priority="327" operator="equal">
      <formula>"CATASTRÓFICO"</formula>
    </cfRule>
    <cfRule type="cellIs" dxfId="364" priority="328" operator="equal">
      <formula>"MAYOR"</formula>
    </cfRule>
    <cfRule type="cellIs" dxfId="363" priority="329" operator="equal">
      <formula>"MODERADO"</formula>
    </cfRule>
    <cfRule type="cellIs" dxfId="362" priority="330" operator="equal">
      <formula>"MENOR"</formula>
    </cfRule>
  </conditionalFormatting>
  <conditionalFormatting sqref="Z57:Z61">
    <cfRule type="cellIs" dxfId="361" priority="326" operator="equal">
      <formula>"MEDIA"</formula>
    </cfRule>
  </conditionalFormatting>
  <conditionalFormatting sqref="BA57:BA61">
    <cfRule type="cellIs" dxfId="360" priority="325" operator="equal">
      <formula>"LEVE"</formula>
    </cfRule>
  </conditionalFormatting>
  <conditionalFormatting sqref="BB62">
    <cfRule type="cellIs" dxfId="359" priority="321" operator="equal">
      <formula>"EXTREMO"</formula>
    </cfRule>
    <cfRule type="cellIs" dxfId="358" priority="322" operator="equal">
      <formula>"ALTO"</formula>
    </cfRule>
    <cfRule type="cellIs" dxfId="357" priority="323" operator="equal">
      <formula>"MODERADO"</formula>
    </cfRule>
    <cfRule type="cellIs" dxfId="356" priority="324" operator="equal">
      <formula>"BAJO"</formula>
    </cfRule>
  </conditionalFormatting>
  <conditionalFormatting sqref="K62:K66">
    <cfRule type="cellIs" dxfId="355" priority="316" operator="equal">
      <formula>"Muy Alta"</formula>
    </cfRule>
    <cfRule type="cellIs" dxfId="354" priority="317" operator="equal">
      <formula>"Alta"</formula>
    </cfRule>
    <cfRule type="cellIs" dxfId="353" priority="318" operator="equal">
      <formula>"Media"</formula>
    </cfRule>
    <cfRule type="cellIs" dxfId="352" priority="319" operator="equal">
      <formula>"Baja"</formula>
    </cfRule>
    <cfRule type="cellIs" dxfId="351" priority="320" operator="equal">
      <formula>"Muy Baja"</formula>
    </cfRule>
  </conditionalFormatting>
  <conditionalFormatting sqref="N62:N66">
    <cfRule type="cellIs" dxfId="350" priority="311" operator="equal">
      <formula>"Catastrófico"</formula>
    </cfRule>
    <cfRule type="cellIs" dxfId="349" priority="312" operator="equal">
      <formula>"Mayor"</formula>
    </cfRule>
    <cfRule type="cellIs" dxfId="348" priority="313" operator="equal">
      <formula>"Moderado"</formula>
    </cfRule>
    <cfRule type="cellIs" dxfId="347" priority="314" operator="equal">
      <formula>"Menor"</formula>
    </cfRule>
    <cfRule type="cellIs" dxfId="346" priority="315" operator="equal">
      <formula>"Leve"</formula>
    </cfRule>
  </conditionalFormatting>
  <conditionalFormatting sqref="P62:P66">
    <cfRule type="cellIs" dxfId="345" priority="307" operator="equal">
      <formula>"EXTREMO"</formula>
    </cfRule>
    <cfRule type="cellIs" dxfId="344" priority="308" operator="equal">
      <formula>"ALTO"</formula>
    </cfRule>
    <cfRule type="cellIs" dxfId="343" priority="309" operator="equal">
      <formula>"MODERADO"</formula>
    </cfRule>
    <cfRule type="cellIs" dxfId="342" priority="310" operator="equal">
      <formula>"BAJO"</formula>
    </cfRule>
  </conditionalFormatting>
  <conditionalFormatting sqref="Z62:Z66">
    <cfRule type="cellIs" dxfId="341" priority="303" operator="equal">
      <formula>"MUY ALTA"</formula>
    </cfRule>
    <cfRule type="cellIs" dxfId="340" priority="304" operator="equal">
      <formula>"ALTA"</formula>
    </cfRule>
    <cfRule type="cellIs" dxfId="339" priority="305" operator="equal">
      <formula>"BAJA"</formula>
    </cfRule>
    <cfRule type="cellIs" dxfId="338" priority="306" operator="equal">
      <formula>"MUY BAJA"</formula>
    </cfRule>
  </conditionalFormatting>
  <conditionalFormatting sqref="AB62:AB66">
    <cfRule type="cellIs" dxfId="337" priority="298" operator="equal">
      <formula>"CATASTRÓFICO"</formula>
    </cfRule>
    <cfRule type="cellIs" dxfId="336" priority="299" operator="equal">
      <formula>"MAYOR"</formula>
    </cfRule>
    <cfRule type="cellIs" dxfId="335" priority="300" operator="equal">
      <formula>"MODERADO"</formula>
    </cfRule>
    <cfRule type="cellIs" dxfId="334" priority="301" operator="equal">
      <formula>"MENOR"</formula>
    </cfRule>
    <cfRule type="cellIs" dxfId="333" priority="302" operator="equal">
      <formula>"LEVE"</formula>
    </cfRule>
  </conditionalFormatting>
  <conditionalFormatting sqref="AC62:AW66">
    <cfRule type="cellIs" dxfId="332" priority="294" operator="equal">
      <formula>"EXTREMO"</formula>
    </cfRule>
    <cfRule type="cellIs" dxfId="331" priority="295" operator="equal">
      <formula>"ALTO"</formula>
    </cfRule>
    <cfRule type="cellIs" dxfId="330" priority="296" operator="equal">
      <formula>"MODERADO"</formula>
    </cfRule>
    <cfRule type="cellIs" dxfId="329" priority="297" operator="equal">
      <formula>"BAJO"</formula>
    </cfRule>
  </conditionalFormatting>
  <conditionalFormatting sqref="AY62:AY66">
    <cfRule type="cellIs" dxfId="328" priority="289" operator="equal">
      <formula>"MUY ALTA"</formula>
    </cfRule>
    <cfRule type="cellIs" dxfId="327" priority="290" operator="equal">
      <formula>"ALTA"</formula>
    </cfRule>
    <cfRule type="cellIs" dxfId="326" priority="291" operator="equal">
      <formula>"MEDIA"</formula>
    </cfRule>
    <cfRule type="cellIs" dxfId="325" priority="292" operator="equal">
      <formula>"BAJA"</formula>
    </cfRule>
    <cfRule type="cellIs" dxfId="324" priority="293" operator="equal">
      <formula>"MUY BAJA"</formula>
    </cfRule>
  </conditionalFormatting>
  <conditionalFormatting sqref="BA62:BA66">
    <cfRule type="cellIs" dxfId="323" priority="285" operator="equal">
      <formula>"CATASTRÓFICO"</formula>
    </cfRule>
    <cfRule type="cellIs" dxfId="322" priority="286" operator="equal">
      <formula>"MAYOR"</formula>
    </cfRule>
    <cfRule type="cellIs" dxfId="321" priority="287" operator="equal">
      <formula>"MODERADO"</formula>
    </cfRule>
    <cfRule type="cellIs" dxfId="320" priority="288" operator="equal">
      <formula>"MENOR"</formula>
    </cfRule>
  </conditionalFormatting>
  <conditionalFormatting sqref="Z62:Z66">
    <cfRule type="cellIs" dxfId="319" priority="284" operator="equal">
      <formula>"MEDIA"</formula>
    </cfRule>
  </conditionalFormatting>
  <conditionalFormatting sqref="BA62:BA66">
    <cfRule type="cellIs" dxfId="318" priority="283" operator="equal">
      <formula>"LEVE"</formula>
    </cfRule>
  </conditionalFormatting>
  <conditionalFormatting sqref="BB67">
    <cfRule type="cellIs" dxfId="317" priority="279" operator="equal">
      <formula>"EXTREMO"</formula>
    </cfRule>
    <cfRule type="cellIs" dxfId="316" priority="280" operator="equal">
      <formula>"ALTO"</formula>
    </cfRule>
    <cfRule type="cellIs" dxfId="315" priority="281" operator="equal">
      <formula>"MODERADO"</formula>
    </cfRule>
    <cfRule type="cellIs" dxfId="314" priority="282" operator="equal">
      <formula>"BAJO"</formula>
    </cfRule>
  </conditionalFormatting>
  <conditionalFormatting sqref="K67:K71">
    <cfRule type="cellIs" dxfId="313" priority="274" operator="equal">
      <formula>"Muy Alta"</formula>
    </cfRule>
    <cfRule type="cellIs" dxfId="312" priority="275" operator="equal">
      <formula>"Alta"</formula>
    </cfRule>
    <cfRule type="cellIs" dxfId="311" priority="276" operator="equal">
      <formula>"Media"</formula>
    </cfRule>
    <cfRule type="cellIs" dxfId="310" priority="277" operator="equal">
      <formula>"Baja"</formula>
    </cfRule>
    <cfRule type="cellIs" dxfId="309" priority="278" operator="equal">
      <formula>"Muy Baja"</formula>
    </cfRule>
  </conditionalFormatting>
  <conditionalFormatting sqref="N67:N71">
    <cfRule type="cellIs" dxfId="308" priority="269" operator="equal">
      <formula>"Catastrófico"</formula>
    </cfRule>
    <cfRule type="cellIs" dxfId="307" priority="270" operator="equal">
      <formula>"Mayor"</formula>
    </cfRule>
    <cfRule type="cellIs" dxfId="306" priority="271" operator="equal">
      <formula>"Moderado"</formula>
    </cfRule>
    <cfRule type="cellIs" dxfId="305" priority="272" operator="equal">
      <formula>"Menor"</formula>
    </cfRule>
    <cfRule type="cellIs" dxfId="304" priority="273" operator="equal">
      <formula>"Leve"</formula>
    </cfRule>
  </conditionalFormatting>
  <conditionalFormatting sqref="P67:P71">
    <cfRule type="cellIs" dxfId="303" priority="265" operator="equal">
      <formula>"EXTREMO"</formula>
    </cfRule>
    <cfRule type="cellIs" dxfId="302" priority="266" operator="equal">
      <formula>"ALTO"</formula>
    </cfRule>
    <cfRule type="cellIs" dxfId="301" priority="267" operator="equal">
      <formula>"MODERADO"</formula>
    </cfRule>
    <cfRule type="cellIs" dxfId="300" priority="268" operator="equal">
      <formula>"BAJO"</formula>
    </cfRule>
  </conditionalFormatting>
  <conditionalFormatting sqref="Z67:Z71">
    <cfRule type="cellIs" dxfId="299" priority="261" operator="equal">
      <formula>"MUY ALTA"</formula>
    </cfRule>
    <cfRule type="cellIs" dxfId="298" priority="262" operator="equal">
      <formula>"ALTA"</formula>
    </cfRule>
    <cfRule type="cellIs" dxfId="297" priority="263" operator="equal">
      <formula>"BAJA"</formula>
    </cfRule>
    <cfRule type="cellIs" dxfId="296" priority="264" operator="equal">
      <formula>"MUY BAJA"</formula>
    </cfRule>
  </conditionalFormatting>
  <conditionalFormatting sqref="AB67:AB71">
    <cfRule type="cellIs" dxfId="295" priority="256" operator="equal">
      <formula>"CATASTRÓFICO"</formula>
    </cfRule>
    <cfRule type="cellIs" dxfId="294" priority="257" operator="equal">
      <formula>"MAYOR"</formula>
    </cfRule>
    <cfRule type="cellIs" dxfId="293" priority="258" operator="equal">
      <formula>"MODERADO"</formula>
    </cfRule>
    <cfRule type="cellIs" dxfId="292" priority="259" operator="equal">
      <formula>"MENOR"</formula>
    </cfRule>
    <cfRule type="cellIs" dxfId="291" priority="260" operator="equal">
      <formula>"LEVE"</formula>
    </cfRule>
  </conditionalFormatting>
  <conditionalFormatting sqref="AC67:AW71">
    <cfRule type="cellIs" dxfId="290" priority="252" operator="equal">
      <formula>"EXTREMO"</formula>
    </cfRule>
    <cfRule type="cellIs" dxfId="289" priority="253" operator="equal">
      <formula>"ALTO"</formula>
    </cfRule>
    <cfRule type="cellIs" dxfId="288" priority="254" operator="equal">
      <formula>"MODERADO"</formula>
    </cfRule>
    <cfRule type="cellIs" dxfId="287" priority="255" operator="equal">
      <formula>"BAJO"</formula>
    </cfRule>
  </conditionalFormatting>
  <conditionalFormatting sqref="AY67:AY71">
    <cfRule type="cellIs" dxfId="286" priority="247" operator="equal">
      <formula>"MUY ALTA"</formula>
    </cfRule>
    <cfRule type="cellIs" dxfId="285" priority="248" operator="equal">
      <formula>"ALTA"</formula>
    </cfRule>
    <cfRule type="cellIs" dxfId="284" priority="249" operator="equal">
      <formula>"MEDIA"</formula>
    </cfRule>
    <cfRule type="cellIs" dxfId="283" priority="250" operator="equal">
      <formula>"BAJA"</formula>
    </cfRule>
    <cfRule type="cellIs" dxfId="282" priority="251" operator="equal">
      <formula>"MUY BAJA"</formula>
    </cfRule>
  </conditionalFormatting>
  <conditionalFormatting sqref="BA67:BA71">
    <cfRule type="cellIs" dxfId="281" priority="243" operator="equal">
      <formula>"CATASTRÓFICO"</formula>
    </cfRule>
    <cfRule type="cellIs" dxfId="280" priority="244" operator="equal">
      <formula>"MAYOR"</formula>
    </cfRule>
    <cfRule type="cellIs" dxfId="279" priority="245" operator="equal">
      <formula>"MODERADO"</formula>
    </cfRule>
    <cfRule type="cellIs" dxfId="278" priority="246" operator="equal">
      <formula>"MENOR"</formula>
    </cfRule>
  </conditionalFormatting>
  <conditionalFormatting sqref="Z67:Z71">
    <cfRule type="cellIs" dxfId="277" priority="242" operator="equal">
      <formula>"MEDIA"</formula>
    </cfRule>
  </conditionalFormatting>
  <conditionalFormatting sqref="BA67:BA71">
    <cfRule type="cellIs" dxfId="276" priority="241" operator="equal">
      <formula>"LEVE"</formula>
    </cfRule>
  </conditionalFormatting>
  <conditionalFormatting sqref="BB72">
    <cfRule type="cellIs" dxfId="275" priority="237" operator="equal">
      <formula>"EXTREMO"</formula>
    </cfRule>
    <cfRule type="cellIs" dxfId="274" priority="238" operator="equal">
      <formula>"ALTO"</formula>
    </cfRule>
    <cfRule type="cellIs" dxfId="273" priority="239" operator="equal">
      <formula>"MODERADO"</formula>
    </cfRule>
    <cfRule type="cellIs" dxfId="272" priority="240" operator="equal">
      <formula>"BAJO"</formula>
    </cfRule>
  </conditionalFormatting>
  <conditionalFormatting sqref="K72:K76">
    <cfRule type="cellIs" dxfId="271" priority="232" operator="equal">
      <formula>"Muy Alta"</formula>
    </cfRule>
    <cfRule type="cellIs" dxfId="270" priority="233" operator="equal">
      <formula>"Alta"</formula>
    </cfRule>
    <cfRule type="cellIs" dxfId="269" priority="234" operator="equal">
      <formula>"Media"</formula>
    </cfRule>
    <cfRule type="cellIs" dxfId="268" priority="235" operator="equal">
      <formula>"Baja"</formula>
    </cfRule>
    <cfRule type="cellIs" dxfId="267" priority="236" operator="equal">
      <formula>"Muy Baja"</formula>
    </cfRule>
  </conditionalFormatting>
  <conditionalFormatting sqref="N72:N76">
    <cfRule type="cellIs" dxfId="266" priority="227" operator="equal">
      <formula>"Catastrófico"</formula>
    </cfRule>
    <cfRule type="cellIs" dxfId="265" priority="228" operator="equal">
      <formula>"Mayor"</formula>
    </cfRule>
    <cfRule type="cellIs" dxfId="264" priority="229" operator="equal">
      <formula>"Moderado"</formula>
    </cfRule>
    <cfRule type="cellIs" dxfId="263" priority="230" operator="equal">
      <formula>"Menor"</formula>
    </cfRule>
    <cfRule type="cellIs" dxfId="262" priority="231" operator="equal">
      <formula>"Leve"</formula>
    </cfRule>
  </conditionalFormatting>
  <conditionalFormatting sqref="P72:P76">
    <cfRule type="cellIs" dxfId="261" priority="223" operator="equal">
      <formula>"EXTREMO"</formula>
    </cfRule>
    <cfRule type="cellIs" dxfId="260" priority="224" operator="equal">
      <formula>"ALTO"</formula>
    </cfRule>
    <cfRule type="cellIs" dxfId="259" priority="225" operator="equal">
      <formula>"MODERADO"</formula>
    </cfRule>
    <cfRule type="cellIs" dxfId="258" priority="226" operator="equal">
      <formula>"BAJO"</formula>
    </cfRule>
  </conditionalFormatting>
  <conditionalFormatting sqref="Z72:Z76">
    <cfRule type="cellIs" dxfId="257" priority="219" operator="equal">
      <formula>"MUY ALTA"</formula>
    </cfRule>
    <cfRule type="cellIs" dxfId="256" priority="220" operator="equal">
      <formula>"ALTA"</formula>
    </cfRule>
    <cfRule type="cellIs" dxfId="255" priority="221" operator="equal">
      <formula>"BAJA"</formula>
    </cfRule>
    <cfRule type="cellIs" dxfId="254" priority="222" operator="equal">
      <formula>"MUY BAJA"</formula>
    </cfRule>
  </conditionalFormatting>
  <conditionalFormatting sqref="AB72:AB76">
    <cfRule type="cellIs" dxfId="253" priority="214" operator="equal">
      <formula>"CATASTRÓFICO"</formula>
    </cfRule>
    <cfRule type="cellIs" dxfId="252" priority="215" operator="equal">
      <formula>"MAYOR"</formula>
    </cfRule>
    <cfRule type="cellIs" dxfId="251" priority="216" operator="equal">
      <formula>"MODERADO"</formula>
    </cfRule>
    <cfRule type="cellIs" dxfId="250" priority="217" operator="equal">
      <formula>"MENOR"</formula>
    </cfRule>
    <cfRule type="cellIs" dxfId="249" priority="218" operator="equal">
      <formula>"LEVE"</formula>
    </cfRule>
  </conditionalFormatting>
  <conditionalFormatting sqref="AC72:AW76">
    <cfRule type="cellIs" dxfId="248" priority="210" operator="equal">
      <formula>"EXTREMO"</formula>
    </cfRule>
    <cfRule type="cellIs" dxfId="247" priority="211" operator="equal">
      <formula>"ALTO"</formula>
    </cfRule>
    <cfRule type="cellIs" dxfId="246" priority="212" operator="equal">
      <formula>"MODERADO"</formula>
    </cfRule>
    <cfRule type="cellIs" dxfId="245" priority="213" operator="equal">
      <formula>"BAJO"</formula>
    </cfRule>
  </conditionalFormatting>
  <conditionalFormatting sqref="AY72:AY76">
    <cfRule type="cellIs" dxfId="244" priority="205" operator="equal">
      <formula>"MUY ALTA"</formula>
    </cfRule>
    <cfRule type="cellIs" dxfId="243" priority="206" operator="equal">
      <formula>"ALTA"</formula>
    </cfRule>
    <cfRule type="cellIs" dxfId="242" priority="207" operator="equal">
      <formula>"MEDIA"</formula>
    </cfRule>
    <cfRule type="cellIs" dxfId="241" priority="208" operator="equal">
      <formula>"BAJA"</formula>
    </cfRule>
    <cfRule type="cellIs" dxfId="240" priority="209" operator="equal">
      <formula>"MUY BAJA"</formula>
    </cfRule>
  </conditionalFormatting>
  <conditionalFormatting sqref="BA72:BA76">
    <cfRule type="cellIs" dxfId="239" priority="201" operator="equal">
      <formula>"CATASTRÓFICO"</formula>
    </cfRule>
    <cfRule type="cellIs" dxfId="238" priority="202" operator="equal">
      <formula>"MAYOR"</formula>
    </cfRule>
    <cfRule type="cellIs" dxfId="237" priority="203" operator="equal">
      <formula>"MODERADO"</formula>
    </cfRule>
    <cfRule type="cellIs" dxfId="236" priority="204" operator="equal">
      <formula>"MENOR"</formula>
    </cfRule>
  </conditionalFormatting>
  <conditionalFormatting sqref="Z72:Z76">
    <cfRule type="cellIs" dxfId="235" priority="200" operator="equal">
      <formula>"MEDIA"</formula>
    </cfRule>
  </conditionalFormatting>
  <conditionalFormatting sqref="BA72:BA76">
    <cfRule type="cellIs" dxfId="234" priority="199" operator="equal">
      <formula>"LEVE"</formula>
    </cfRule>
  </conditionalFormatting>
  <conditionalFormatting sqref="BB77">
    <cfRule type="cellIs" dxfId="233" priority="195" operator="equal">
      <formula>"EXTREMO"</formula>
    </cfRule>
    <cfRule type="cellIs" dxfId="232" priority="196" operator="equal">
      <formula>"ALTO"</formula>
    </cfRule>
    <cfRule type="cellIs" dxfId="231" priority="197" operator="equal">
      <formula>"MODERADO"</formula>
    </cfRule>
    <cfRule type="cellIs" dxfId="230" priority="198" operator="equal">
      <formula>"BAJO"</formula>
    </cfRule>
  </conditionalFormatting>
  <conditionalFormatting sqref="K77:K81">
    <cfRule type="cellIs" dxfId="229" priority="190" operator="equal">
      <formula>"Muy Alta"</formula>
    </cfRule>
    <cfRule type="cellIs" dxfId="228" priority="191" operator="equal">
      <formula>"Alta"</formula>
    </cfRule>
    <cfRule type="cellIs" dxfId="227" priority="192" operator="equal">
      <formula>"Media"</formula>
    </cfRule>
    <cfRule type="cellIs" dxfId="226" priority="193" operator="equal">
      <formula>"Baja"</formula>
    </cfRule>
    <cfRule type="cellIs" dxfId="225" priority="194" operator="equal">
      <formula>"Muy Baja"</formula>
    </cfRule>
  </conditionalFormatting>
  <conditionalFormatting sqref="N77:N81">
    <cfRule type="cellIs" dxfId="224" priority="185" operator="equal">
      <formula>"Catastrófico"</formula>
    </cfRule>
    <cfRule type="cellIs" dxfId="223" priority="186" operator="equal">
      <formula>"Mayor"</formula>
    </cfRule>
    <cfRule type="cellIs" dxfId="222" priority="187" operator="equal">
      <formula>"Moderado"</formula>
    </cfRule>
    <cfRule type="cellIs" dxfId="221" priority="188" operator="equal">
      <formula>"Menor"</formula>
    </cfRule>
    <cfRule type="cellIs" dxfId="220" priority="189" operator="equal">
      <formula>"Leve"</formula>
    </cfRule>
  </conditionalFormatting>
  <conditionalFormatting sqref="P77:P81">
    <cfRule type="cellIs" dxfId="219" priority="181" operator="equal">
      <formula>"EXTREMO"</formula>
    </cfRule>
    <cfRule type="cellIs" dxfId="218" priority="182" operator="equal">
      <formula>"ALTO"</formula>
    </cfRule>
    <cfRule type="cellIs" dxfId="217" priority="183" operator="equal">
      <formula>"MODERADO"</formula>
    </cfRule>
    <cfRule type="cellIs" dxfId="216" priority="184" operator="equal">
      <formula>"BAJO"</formula>
    </cfRule>
  </conditionalFormatting>
  <conditionalFormatting sqref="Z77:Z81">
    <cfRule type="cellIs" dxfId="215" priority="177" operator="equal">
      <formula>"MUY ALTA"</formula>
    </cfRule>
    <cfRule type="cellIs" dxfId="214" priority="178" operator="equal">
      <formula>"ALTA"</formula>
    </cfRule>
    <cfRule type="cellIs" dxfId="213" priority="179" operator="equal">
      <formula>"BAJA"</formula>
    </cfRule>
    <cfRule type="cellIs" dxfId="212" priority="180" operator="equal">
      <formula>"MUY BAJA"</formula>
    </cfRule>
  </conditionalFormatting>
  <conditionalFormatting sqref="AB77:AB81">
    <cfRule type="cellIs" dxfId="211" priority="172" operator="equal">
      <formula>"CATASTRÓFICO"</formula>
    </cfRule>
    <cfRule type="cellIs" dxfId="210" priority="173" operator="equal">
      <formula>"MAYOR"</formula>
    </cfRule>
    <cfRule type="cellIs" dxfId="209" priority="174" operator="equal">
      <formula>"MODERADO"</formula>
    </cfRule>
    <cfRule type="cellIs" dxfId="208" priority="175" operator="equal">
      <formula>"MENOR"</formula>
    </cfRule>
    <cfRule type="cellIs" dxfId="207" priority="176" operator="equal">
      <formula>"LEVE"</formula>
    </cfRule>
  </conditionalFormatting>
  <conditionalFormatting sqref="AC77:AW81">
    <cfRule type="cellIs" dxfId="206" priority="168" operator="equal">
      <formula>"EXTREMO"</formula>
    </cfRule>
    <cfRule type="cellIs" dxfId="205" priority="169" operator="equal">
      <formula>"ALTO"</formula>
    </cfRule>
    <cfRule type="cellIs" dxfId="204" priority="170" operator="equal">
      <formula>"MODERADO"</formula>
    </cfRule>
    <cfRule type="cellIs" dxfId="203" priority="171" operator="equal">
      <formula>"BAJO"</formula>
    </cfRule>
  </conditionalFormatting>
  <conditionalFormatting sqref="AY77:AY81">
    <cfRule type="cellIs" dxfId="202" priority="163" operator="equal">
      <formula>"MUY ALTA"</formula>
    </cfRule>
    <cfRule type="cellIs" dxfId="201" priority="164" operator="equal">
      <formula>"ALTA"</formula>
    </cfRule>
    <cfRule type="cellIs" dxfId="200" priority="165" operator="equal">
      <formula>"MEDIA"</formula>
    </cfRule>
    <cfRule type="cellIs" dxfId="199" priority="166" operator="equal">
      <formula>"BAJA"</formula>
    </cfRule>
    <cfRule type="cellIs" dxfId="198" priority="167" operator="equal">
      <formula>"MUY BAJA"</formula>
    </cfRule>
  </conditionalFormatting>
  <conditionalFormatting sqref="BA77:BA81">
    <cfRule type="cellIs" dxfId="197" priority="159" operator="equal">
      <formula>"CATASTRÓFICO"</formula>
    </cfRule>
    <cfRule type="cellIs" dxfId="196" priority="160" operator="equal">
      <formula>"MAYOR"</formula>
    </cfRule>
    <cfRule type="cellIs" dxfId="195" priority="161" operator="equal">
      <formula>"MODERADO"</formula>
    </cfRule>
    <cfRule type="cellIs" dxfId="194" priority="162" operator="equal">
      <formula>"MENOR"</formula>
    </cfRule>
  </conditionalFormatting>
  <conditionalFormatting sqref="Z77:Z81">
    <cfRule type="cellIs" dxfId="193" priority="158" operator="equal">
      <formula>"MEDIA"</formula>
    </cfRule>
  </conditionalFormatting>
  <conditionalFormatting sqref="BA77:BA81">
    <cfRule type="cellIs" dxfId="192" priority="157" operator="equal">
      <formula>"LEVE"</formula>
    </cfRule>
  </conditionalFormatting>
  <conditionalFormatting sqref="AD8:AK9 AL14:AL15 AD14:AG15 AF10:AI10 AJ17:AK17 AD17:AI18 AP17:AP18">
    <cfRule type="cellIs" dxfId="191" priority="156" operator="equal">
      <formula>0</formula>
    </cfRule>
  </conditionalFormatting>
  <conditionalFormatting sqref="AD8:AJ9 AL14:AL15 AD14:AG15 AF10:AI10 AD17:AI18">
    <cfRule type="cellIs" dxfId="190" priority="155" operator="equal">
      <formula>0</formula>
    </cfRule>
  </conditionalFormatting>
  <conditionalFormatting sqref="AL10">
    <cfRule type="cellIs" dxfId="189" priority="154" operator="equal">
      <formula>0</formula>
    </cfRule>
  </conditionalFormatting>
  <conditionalFormatting sqref="AL10">
    <cfRule type="cellIs" dxfId="188" priority="153" operator="equal">
      <formula>0</formula>
    </cfRule>
  </conditionalFormatting>
  <conditionalFormatting sqref="AD10:AE12">
    <cfRule type="cellIs" dxfId="187" priority="152" operator="equal">
      <formula>0</formula>
    </cfRule>
  </conditionalFormatting>
  <conditionalFormatting sqref="AD10:AD12">
    <cfRule type="cellIs" dxfId="186" priority="151" operator="equal">
      <formula>0</formula>
    </cfRule>
  </conditionalFormatting>
  <conditionalFormatting sqref="AH14:AI15">
    <cfRule type="cellIs" dxfId="185" priority="150" operator="equal">
      <formula>0</formula>
    </cfRule>
  </conditionalFormatting>
  <conditionalFormatting sqref="AH14:AI15">
    <cfRule type="cellIs" dxfId="184" priority="149" operator="equal">
      <formula>0</formula>
    </cfRule>
  </conditionalFormatting>
  <conditionalFormatting sqref="AL8:AL9">
    <cfRule type="cellIs" dxfId="183" priority="148" operator="equal">
      <formula>0</formula>
    </cfRule>
  </conditionalFormatting>
  <conditionalFormatting sqref="AL8:AL9">
    <cfRule type="cellIs" dxfId="182" priority="147" operator="equal">
      <formula>0</formula>
    </cfRule>
  </conditionalFormatting>
  <conditionalFormatting sqref="AD13:AK13">
    <cfRule type="cellIs" dxfId="181" priority="146" operator="equal">
      <formula>0</formula>
    </cfRule>
  </conditionalFormatting>
  <conditionalFormatting sqref="AD13 AF13 AH13 AJ13">
    <cfRule type="cellIs" dxfId="180" priority="145" operator="equal">
      <formula>0</formula>
    </cfRule>
  </conditionalFormatting>
  <conditionalFormatting sqref="AF11:AK12">
    <cfRule type="cellIs" dxfId="179" priority="144" operator="equal">
      <formula>0</formula>
    </cfRule>
  </conditionalFormatting>
  <conditionalFormatting sqref="AF11:AF12 AH11:AH12 AJ11:AJ12">
    <cfRule type="cellIs" dxfId="178" priority="143" operator="equal">
      <formula>0</formula>
    </cfRule>
  </conditionalFormatting>
  <conditionalFormatting sqref="AL13">
    <cfRule type="cellIs" dxfId="177" priority="142" operator="equal">
      <formula>0</formula>
    </cfRule>
  </conditionalFormatting>
  <conditionalFormatting sqref="AL13">
    <cfRule type="cellIs" dxfId="176" priority="141" operator="equal">
      <formula>0</formula>
    </cfRule>
  </conditionalFormatting>
  <conditionalFormatting sqref="AL11:AL12">
    <cfRule type="cellIs" dxfId="175" priority="140" operator="equal">
      <formula>0</formula>
    </cfRule>
  </conditionalFormatting>
  <conditionalFormatting sqref="AL11:AL12">
    <cfRule type="cellIs" dxfId="174" priority="139" operator="equal">
      <formula>0</formula>
    </cfRule>
  </conditionalFormatting>
  <conditionalFormatting sqref="AM8:AW9">
    <cfRule type="cellIs" dxfId="173" priority="138" operator="equal">
      <formula>0</formula>
    </cfRule>
  </conditionalFormatting>
  <conditionalFormatting sqref="AN10">
    <cfRule type="cellIs" dxfId="172" priority="137" operator="equal">
      <formula>0</formula>
    </cfRule>
  </conditionalFormatting>
  <conditionalFormatting sqref="AN14:AN15">
    <cfRule type="cellIs" dxfId="171" priority="136" operator="equal">
      <formula>0</formula>
    </cfRule>
  </conditionalFormatting>
  <conditionalFormatting sqref="AN16">
    <cfRule type="cellIs" dxfId="170" priority="135" operator="equal">
      <formula>0</formula>
    </cfRule>
  </conditionalFormatting>
  <conditionalFormatting sqref="AN11:AN13">
    <cfRule type="cellIs" dxfId="169" priority="132" operator="equal">
      <formula>0</formula>
    </cfRule>
  </conditionalFormatting>
  <conditionalFormatting sqref="AM13">
    <cfRule type="cellIs" dxfId="168" priority="134" operator="equal">
      <formula>0</formula>
    </cfRule>
  </conditionalFormatting>
  <conditionalFormatting sqref="AM11:AM12">
    <cfRule type="cellIs" dxfId="167" priority="133" operator="equal">
      <formula>0</formula>
    </cfRule>
  </conditionalFormatting>
  <conditionalFormatting sqref="AP10">
    <cfRule type="cellIs" dxfId="166" priority="131" operator="equal">
      <formula>0</formula>
    </cfRule>
  </conditionalFormatting>
  <conditionalFormatting sqref="AL18:AM18">
    <cfRule type="cellIs" dxfId="165" priority="126" operator="equal">
      <formula>0</formula>
    </cfRule>
  </conditionalFormatting>
  <conditionalFormatting sqref="AL18">
    <cfRule type="cellIs" dxfId="164" priority="125" operator="equal">
      <formula>0</formula>
    </cfRule>
  </conditionalFormatting>
  <conditionalFormatting sqref="AM17">
    <cfRule type="cellIs" dxfId="163" priority="122" operator="equal">
      <formula>0</formula>
    </cfRule>
  </conditionalFormatting>
  <conditionalFormatting sqref="AQ17 AS17 AU17 AW17">
    <cfRule type="cellIs" dxfId="162" priority="121" operator="equal">
      <formula>0</formula>
    </cfRule>
  </conditionalFormatting>
  <conditionalFormatting sqref="AO18">
    <cfRule type="cellIs" dxfId="161" priority="120" operator="equal">
      <formula>0</formula>
    </cfRule>
  </conditionalFormatting>
  <conditionalFormatting sqref="AN17">
    <cfRule type="cellIs" dxfId="160" priority="119" operator="equal">
      <formula>0</formula>
    </cfRule>
  </conditionalFormatting>
  <conditionalFormatting sqref="AN18">
    <cfRule type="cellIs" dxfId="159" priority="118" operator="equal">
      <formula>0</formula>
    </cfRule>
  </conditionalFormatting>
  <conditionalFormatting sqref="AO17">
    <cfRule type="cellIs" dxfId="158" priority="117" operator="equal">
      <formula>0</formula>
    </cfRule>
  </conditionalFormatting>
  <conditionalFormatting sqref="AQ18:AW18">
    <cfRule type="cellIs" dxfId="157" priority="114" operator="equal">
      <formula>0</formula>
    </cfRule>
  </conditionalFormatting>
  <conditionalFormatting sqref="AD19:AU19 AD20:AO23 AQ20:AU23 AV19:AW23">
    <cfRule type="cellIs" dxfId="156" priority="113" operator="equal">
      <formula>0</formula>
    </cfRule>
  </conditionalFormatting>
  <conditionalFormatting sqref="AD19:AJ23">
    <cfRule type="cellIs" dxfId="155" priority="112" operator="equal">
      <formula>0</formula>
    </cfRule>
  </conditionalFormatting>
  <conditionalFormatting sqref="AD25:AE25 AH25:AI25">
    <cfRule type="cellIs" dxfId="154" priority="111" operator="equal">
      <formula>0</formula>
    </cfRule>
  </conditionalFormatting>
  <conditionalFormatting sqref="AD25:AE25 AH25:AI25">
    <cfRule type="cellIs" dxfId="153" priority="110" operator="equal">
      <formula>0</formula>
    </cfRule>
  </conditionalFormatting>
  <conditionalFormatting sqref="AF25:AG25">
    <cfRule type="cellIs" dxfId="152" priority="109" operator="equal">
      <formula>0</formula>
    </cfRule>
  </conditionalFormatting>
  <conditionalFormatting sqref="AF25:AG25">
    <cfRule type="cellIs" dxfId="151" priority="108" operator="equal">
      <formula>0</formula>
    </cfRule>
  </conditionalFormatting>
  <conditionalFormatting sqref="AN24">
    <cfRule type="cellIs" dxfId="150" priority="107" operator="equal">
      <formula>0</formula>
    </cfRule>
  </conditionalFormatting>
  <conditionalFormatting sqref="AN25">
    <cfRule type="cellIs" dxfId="149" priority="106" operator="equal">
      <formula>0</formula>
    </cfRule>
  </conditionalFormatting>
  <conditionalFormatting sqref="AO24 AQ24:AW24">
    <cfRule type="cellIs" dxfId="148" priority="105" operator="equal">
      <formula>0</formula>
    </cfRule>
  </conditionalFormatting>
  <conditionalFormatting sqref="AP20:AP25">
    <cfRule type="cellIs" dxfId="147" priority="104" operator="equal">
      <formula>0</formula>
    </cfRule>
  </conditionalFormatting>
  <conditionalFormatting sqref="AL26 AD26:AE26">
    <cfRule type="cellIs" dxfId="146" priority="103" operator="equal">
      <formula>0</formula>
    </cfRule>
  </conditionalFormatting>
  <conditionalFormatting sqref="AD26:AE26">
    <cfRule type="cellIs" dxfId="145" priority="102" operator="equal">
      <formula>0</formula>
    </cfRule>
  </conditionalFormatting>
  <conditionalFormatting sqref="AM26">
    <cfRule type="cellIs" dxfId="144" priority="100" operator="equal">
      <formula>0</formula>
    </cfRule>
  </conditionalFormatting>
  <conditionalFormatting sqref="AJ26:AK26">
    <cfRule type="cellIs" dxfId="143" priority="99" operator="equal">
      <formula>0</formula>
    </cfRule>
  </conditionalFormatting>
  <conditionalFormatting sqref="AJ26">
    <cfRule type="cellIs" dxfId="142" priority="98" operator="equal">
      <formula>0</formula>
    </cfRule>
  </conditionalFormatting>
  <conditionalFormatting sqref="AF26:AG26">
    <cfRule type="cellIs" dxfId="141" priority="97" operator="equal">
      <formula>0</formula>
    </cfRule>
  </conditionalFormatting>
  <conditionalFormatting sqref="AF26:AG26">
    <cfRule type="cellIs" dxfId="140" priority="96" operator="equal">
      <formula>0</formula>
    </cfRule>
  </conditionalFormatting>
  <conditionalFormatting sqref="AH26:AI26">
    <cfRule type="cellIs" dxfId="139" priority="95" operator="equal">
      <formula>0</formula>
    </cfRule>
  </conditionalFormatting>
  <conditionalFormatting sqref="AH26:AI26">
    <cfRule type="cellIs" dxfId="138" priority="94" operator="equal">
      <formula>0</formula>
    </cfRule>
  </conditionalFormatting>
  <conditionalFormatting sqref="AN26:AW26 AW29">
    <cfRule type="cellIs" dxfId="137" priority="93" operator="equal">
      <formula>0</formula>
    </cfRule>
  </conditionalFormatting>
  <conditionalFormatting sqref="K11 K13">
    <cfRule type="cellIs" dxfId="136" priority="88" operator="equal">
      <formula>"Muy Alta"</formula>
    </cfRule>
    <cfRule type="cellIs" dxfId="135" priority="89" operator="equal">
      <formula>"Alta"</formula>
    </cfRule>
    <cfRule type="cellIs" dxfId="134" priority="90" operator="equal">
      <formula>"Media"</formula>
    </cfRule>
    <cfRule type="cellIs" dxfId="133" priority="91" operator="equal">
      <formula>"Baja"</formula>
    </cfRule>
    <cfRule type="cellIs" dxfId="132" priority="92" operator="equal">
      <formula>"Muy Baja"</formula>
    </cfRule>
  </conditionalFormatting>
  <conditionalFormatting sqref="N11">
    <cfRule type="cellIs" dxfId="131" priority="83" operator="equal">
      <formula>"Catastrófico"</formula>
    </cfRule>
    <cfRule type="cellIs" dxfId="130" priority="84" operator="equal">
      <formula>"Mayor"</formula>
    </cfRule>
    <cfRule type="cellIs" dxfId="129" priority="85" operator="equal">
      <formula>"Moderado"</formula>
    </cfRule>
    <cfRule type="cellIs" dxfId="128" priority="86" operator="equal">
      <formula>"Menor"</formula>
    </cfRule>
    <cfRule type="cellIs" dxfId="127" priority="87" operator="equal">
      <formula>"Leve"</formula>
    </cfRule>
  </conditionalFormatting>
  <conditionalFormatting sqref="P11">
    <cfRule type="cellIs" dxfId="126" priority="79" operator="equal">
      <formula>"EXTREMO"</formula>
    </cfRule>
    <cfRule type="cellIs" dxfId="125" priority="80" operator="equal">
      <formula>"ALTO"</formula>
    </cfRule>
    <cfRule type="cellIs" dxfId="124" priority="81" operator="equal">
      <formula>"MODERADO"</formula>
    </cfRule>
    <cfRule type="cellIs" dxfId="123" priority="82" operator="equal">
      <formula>"BAJO"</formula>
    </cfRule>
  </conditionalFormatting>
  <conditionalFormatting sqref="N13">
    <cfRule type="cellIs" dxfId="122" priority="74" operator="equal">
      <formula>"Catastrófico"</formula>
    </cfRule>
    <cfRule type="cellIs" dxfId="121" priority="75" operator="equal">
      <formula>"Mayor"</formula>
    </cfRule>
    <cfRule type="cellIs" dxfId="120" priority="76" operator="equal">
      <formula>"Moderado"</formula>
    </cfRule>
    <cfRule type="cellIs" dxfId="119" priority="77" operator="equal">
      <formula>"Menor"</formula>
    </cfRule>
    <cfRule type="cellIs" dxfId="118" priority="78" operator="equal">
      <formula>"Leve"</formula>
    </cfRule>
  </conditionalFormatting>
  <conditionalFormatting sqref="AR10">
    <cfRule type="cellIs" dxfId="117" priority="69" operator="equal">
      <formula>0</formula>
    </cfRule>
  </conditionalFormatting>
  <conditionalFormatting sqref="AR11">
    <cfRule type="cellIs" dxfId="116" priority="68" operator="equal">
      <formula>0</formula>
    </cfRule>
  </conditionalFormatting>
  <conditionalFormatting sqref="AR12">
    <cfRule type="cellIs" dxfId="115" priority="67" operator="equal">
      <formula>0</formula>
    </cfRule>
  </conditionalFormatting>
  <conditionalFormatting sqref="AR13">
    <cfRule type="cellIs" dxfId="114" priority="66" operator="equal">
      <formula>0</formula>
    </cfRule>
  </conditionalFormatting>
  <conditionalFormatting sqref="AR14:AR15">
    <cfRule type="cellIs" dxfId="113" priority="65" operator="equal">
      <formula>0</formula>
    </cfRule>
  </conditionalFormatting>
  <conditionalFormatting sqref="AR16">
    <cfRule type="cellIs" dxfId="112" priority="64" operator="equal">
      <formula>0</formula>
    </cfRule>
  </conditionalFormatting>
  <conditionalFormatting sqref="AR17">
    <cfRule type="cellIs" dxfId="111" priority="62" operator="equal">
      <formula>0</formula>
    </cfRule>
  </conditionalFormatting>
  <conditionalFormatting sqref="P13">
    <cfRule type="cellIs" dxfId="110" priority="58" operator="equal">
      <formula>"EXTREMO"</formula>
    </cfRule>
    <cfRule type="cellIs" dxfId="109" priority="59" operator="equal">
      <formula>"ALTO"</formula>
    </cfRule>
    <cfRule type="cellIs" dxfId="108" priority="60" operator="equal">
      <formula>"MODERADO"</formula>
    </cfRule>
    <cfRule type="cellIs" dxfId="107" priority="61" operator="equal">
      <formula>"BAJO"</formula>
    </cfRule>
  </conditionalFormatting>
  <conditionalFormatting sqref="AC17">
    <cfRule type="cellIs" dxfId="106" priority="54" operator="equal">
      <formula>"EXTREMO"</formula>
    </cfRule>
    <cfRule type="cellIs" dxfId="105" priority="55" operator="equal">
      <formula>"ALTO"</formula>
    </cfRule>
    <cfRule type="cellIs" dxfId="104" priority="56" operator="equal">
      <formula>"MODERADO"</formula>
    </cfRule>
    <cfRule type="cellIs" dxfId="103" priority="57" operator="equal">
      <formula>"BAJO"</formula>
    </cfRule>
  </conditionalFormatting>
  <conditionalFormatting sqref="AY11">
    <cfRule type="cellIs" dxfId="102" priority="50" operator="equal">
      <formula>"MUY ALTA"</formula>
    </cfRule>
    <cfRule type="cellIs" dxfId="101" priority="51" operator="equal">
      <formula>"ALTA"</formula>
    </cfRule>
    <cfRule type="cellIs" dxfId="100" priority="52" operator="equal">
      <formula>"BAJA"</formula>
    </cfRule>
    <cfRule type="cellIs" dxfId="99" priority="53" operator="equal">
      <formula>"MUY BAJA"</formula>
    </cfRule>
  </conditionalFormatting>
  <conditionalFormatting sqref="AY11">
    <cfRule type="cellIs" dxfId="98" priority="49" operator="equal">
      <formula>"MEDIA"</formula>
    </cfRule>
  </conditionalFormatting>
  <conditionalFormatting sqref="AY13">
    <cfRule type="cellIs" dxfId="97" priority="45" operator="equal">
      <formula>"MUY ALTA"</formula>
    </cfRule>
    <cfRule type="cellIs" dxfId="96" priority="46" operator="equal">
      <formula>"ALTA"</formula>
    </cfRule>
    <cfRule type="cellIs" dxfId="95" priority="47" operator="equal">
      <formula>"BAJA"</formula>
    </cfRule>
    <cfRule type="cellIs" dxfId="94" priority="48" operator="equal">
      <formula>"MUY BAJA"</formula>
    </cfRule>
  </conditionalFormatting>
  <conditionalFormatting sqref="AY13">
    <cfRule type="cellIs" dxfId="93" priority="44" operator="equal">
      <formula>"MEDIA"</formula>
    </cfRule>
  </conditionalFormatting>
  <conditionalFormatting sqref="AY16">
    <cfRule type="cellIs" dxfId="92" priority="40" operator="equal">
      <formula>"MUY ALTA"</formula>
    </cfRule>
    <cfRule type="cellIs" dxfId="91" priority="41" operator="equal">
      <formula>"ALTA"</formula>
    </cfRule>
    <cfRule type="cellIs" dxfId="90" priority="42" operator="equal">
      <formula>"BAJA"</formula>
    </cfRule>
    <cfRule type="cellIs" dxfId="89" priority="43" operator="equal">
      <formula>"MUY BAJA"</formula>
    </cfRule>
  </conditionalFormatting>
  <conditionalFormatting sqref="AY16">
    <cfRule type="cellIs" dxfId="88" priority="39" operator="equal">
      <formula>"MEDIA"</formula>
    </cfRule>
  </conditionalFormatting>
  <conditionalFormatting sqref="BB11">
    <cfRule type="cellIs" dxfId="87" priority="35" operator="equal">
      <formula>"EXTREMO"</formula>
    </cfRule>
    <cfRule type="cellIs" dxfId="86" priority="36" operator="equal">
      <formula>"ALTO"</formula>
    </cfRule>
    <cfRule type="cellIs" dxfId="85" priority="37" operator="equal">
      <formula>"MODERADO"</formula>
    </cfRule>
    <cfRule type="cellIs" dxfId="84" priority="38" operator="equal">
      <formula>"BAJO"</formula>
    </cfRule>
  </conditionalFormatting>
  <conditionalFormatting sqref="BB13">
    <cfRule type="cellIs" dxfId="83" priority="31" operator="equal">
      <formula>"EXTREMO"</formula>
    </cfRule>
    <cfRule type="cellIs" dxfId="82" priority="32" operator="equal">
      <formula>"ALTO"</formula>
    </cfRule>
    <cfRule type="cellIs" dxfId="81" priority="33" operator="equal">
      <formula>"MODERADO"</formula>
    </cfRule>
    <cfRule type="cellIs" dxfId="80" priority="34" operator="equal">
      <formula>"BAJO"</formula>
    </cfRule>
  </conditionalFormatting>
  <conditionalFormatting sqref="BB16">
    <cfRule type="cellIs" dxfId="79" priority="27" operator="equal">
      <formula>"EXTREMO"</formula>
    </cfRule>
    <cfRule type="cellIs" dxfId="78" priority="28" operator="equal">
      <formula>"ALTO"</formula>
    </cfRule>
    <cfRule type="cellIs" dxfId="77" priority="29" operator="equal">
      <formula>"MODERADO"</formula>
    </cfRule>
    <cfRule type="cellIs" dxfId="76" priority="30" operator="equal">
      <formula>"BAJO"</formula>
    </cfRule>
  </conditionalFormatting>
  <conditionalFormatting sqref="BA11">
    <cfRule type="cellIs" dxfId="75" priority="23" operator="equal">
      <formula>"CATASTRÓFICO"</formula>
    </cfRule>
    <cfRule type="cellIs" dxfId="74" priority="24" operator="equal">
      <formula>"MAYOR"</formula>
    </cfRule>
    <cfRule type="cellIs" dxfId="73" priority="25" operator="equal">
      <formula>"MODERADO"</formula>
    </cfRule>
    <cfRule type="cellIs" dxfId="72" priority="26" operator="equal">
      <formula>"MENOR"</formula>
    </cfRule>
  </conditionalFormatting>
  <conditionalFormatting sqref="BA11">
    <cfRule type="cellIs" dxfId="71" priority="22" operator="equal">
      <formula>"LEVE"</formula>
    </cfRule>
  </conditionalFormatting>
  <conditionalFormatting sqref="BA13">
    <cfRule type="cellIs" dxfId="70" priority="18" operator="equal">
      <formula>"CATASTRÓFICO"</formula>
    </cfRule>
    <cfRule type="cellIs" dxfId="69" priority="19" operator="equal">
      <formula>"MAYOR"</formula>
    </cfRule>
    <cfRule type="cellIs" dxfId="68" priority="20" operator="equal">
      <formula>"MODERADO"</formula>
    </cfRule>
    <cfRule type="cellIs" dxfId="67" priority="21" operator="equal">
      <formula>"MENOR"</formula>
    </cfRule>
  </conditionalFormatting>
  <conditionalFormatting sqref="BA13">
    <cfRule type="cellIs" dxfId="66" priority="17" operator="equal">
      <formula>"LEVE"</formula>
    </cfRule>
  </conditionalFormatting>
  <conditionalFormatting sqref="AT10">
    <cfRule type="cellIs" dxfId="65" priority="16" operator="equal">
      <formula>0</formula>
    </cfRule>
  </conditionalFormatting>
  <conditionalFormatting sqref="AT11">
    <cfRule type="cellIs" dxfId="64" priority="15" operator="equal">
      <formula>0</formula>
    </cfRule>
  </conditionalFormatting>
  <conditionalFormatting sqref="AT12">
    <cfRule type="cellIs" dxfId="63" priority="14" operator="equal">
      <formula>0</formula>
    </cfRule>
  </conditionalFormatting>
  <conditionalFormatting sqref="AT13">
    <cfRule type="cellIs" dxfId="62" priority="13" operator="equal">
      <formula>0</formula>
    </cfRule>
  </conditionalFormatting>
  <conditionalFormatting sqref="AT14">
    <cfRule type="cellIs" dxfId="61" priority="12" operator="equal">
      <formula>0</formula>
    </cfRule>
  </conditionalFormatting>
  <conditionalFormatting sqref="AT15">
    <cfRule type="cellIs" dxfId="60" priority="11" operator="equal">
      <formula>0</formula>
    </cfRule>
  </conditionalFormatting>
  <conditionalFormatting sqref="AT16">
    <cfRule type="cellIs" dxfId="59" priority="10" operator="equal">
      <formula>0</formula>
    </cfRule>
  </conditionalFormatting>
  <conditionalFormatting sqref="AT17">
    <cfRule type="cellIs" dxfId="58" priority="9" operator="equal">
      <formula>0</formula>
    </cfRule>
  </conditionalFormatting>
  <conditionalFormatting sqref="AV10">
    <cfRule type="cellIs" dxfId="57" priority="8" operator="equal">
      <formula>0</formula>
    </cfRule>
  </conditionalFormatting>
  <conditionalFormatting sqref="AV11">
    <cfRule type="cellIs" dxfId="56" priority="7" operator="equal">
      <formula>0</formula>
    </cfRule>
  </conditionalFormatting>
  <conditionalFormatting sqref="AV12">
    <cfRule type="cellIs" dxfId="55" priority="6" operator="equal">
      <formula>0</formula>
    </cfRule>
  </conditionalFormatting>
  <conditionalFormatting sqref="AV13">
    <cfRule type="cellIs" dxfId="54" priority="5" operator="equal">
      <formula>0</formula>
    </cfRule>
  </conditionalFormatting>
  <conditionalFormatting sqref="AV14">
    <cfRule type="cellIs" dxfId="53" priority="4" operator="equal">
      <formula>0</formula>
    </cfRule>
  </conditionalFormatting>
  <conditionalFormatting sqref="AV15">
    <cfRule type="cellIs" dxfId="52" priority="3" operator="equal">
      <formula>0</formula>
    </cfRule>
  </conditionalFormatting>
  <conditionalFormatting sqref="AV16">
    <cfRule type="cellIs" dxfId="51" priority="2" operator="equal">
      <formula>0</formula>
    </cfRule>
  </conditionalFormatting>
  <conditionalFormatting sqref="AV17">
    <cfRule type="cellIs" dxfId="50" priority="1" operator="equal">
      <formula>0</formula>
    </cfRule>
  </conditionalFormatting>
  <dataValidations xWindow="1041" yWindow="386" count="1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82:P166 N8:P9 N57:P57 N52:P52 N47:P47 N42:P42 N37:P37 N32:P32 BB8 N26:P26 N72:P72 N62:P62 BB62 BB52 N13:P13 N67:P67 BB82:BB166 BB67 BB57 N19:P19 BB72 BB16 BB19 N11:P11 BB32 BB37 BB42 BB47 N77:P77 BB77 N16:P16" xr:uid="{00000000-0002-0000-09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82:L166 K26:L26 K13:L13 K32:L32 K37:L37 K42:L42 K47:L47 K52:L52 K57:L57 K62:L62 K67:L67 K19:L19 K72:L72 K8:L9 K77:L77 K11:L11 K16:L16" xr:uid="{00000000-0002-0000-0900-000001000000}"/>
    <dataValidation errorStyle="warning" allowBlank="1" sqref="AX82:BA166 AX52:BA52 AX67:BA67 AX62:BA62 AX57:BA57 AX42:BA42 AX72:BA72 AX19:BA19 AX77:BA77 AX47:BA47 AX32:BA32 AX37:BA37 AX8:BA8 AX16 AZ16:BA16" xr:uid="{00000000-0002-0000-09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9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9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9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9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9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9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900-000009000000}"/>
    <dataValidation allowBlank="1" showInputMessage="1" showErrorMessage="1" prompt="Por política de control interno y lineamientos de MIPG, los controles previamente definidos, deben estar documentados (procedimiento, manual, instructivo, etc)" sqref="S7" xr:uid="{00000000-0002-0000-0900-00000A000000}"/>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J8:AJ9 AD8:AE9 AD14:AI15 AL11:AL13 AJ11:AJ13 AD10:AD13 AF11:AF13 AH11:AH13 AF8:AI10 AD19:AJ23 AD25:AI25 AD17:AI18 AD26:AJ26" xr:uid="{00000000-0002-0000-0900-00000B000000}"/>
    <dataValidation allowBlank="1" showInputMessage="1" showErrorMessage="1" promptTitle="RIESGO INHERENTE" prompt="Nivel de riesgo propio de la actividad. El resultado de combinar la probabilidad con el impacto, nos permite determinar el nivel del riesgo (Guía riesgos-DAFP,2020)." sqref="I6" xr:uid="{C03E4AC3-E392-4153-9C8C-8ED78E6D2177}"/>
  </dataValidations>
  <pageMargins left="0.25" right="0.25" top="0.75" bottom="0.75" header="0.3" footer="0.3"/>
  <pageSetup paperSize="8" scale="10" orientation="landscape" r:id="rId1"/>
  <drawing r:id="rId2"/>
  <legacyDrawing r:id="rId3"/>
  <controls>
    <mc:AlternateContent xmlns:mc="http://schemas.openxmlformats.org/markup-compatibility/2006">
      <mc:Choice Requires="x14">
        <control shapeId="4171" r:id="rId4" name="CommandButton1">
          <controlPr defaultSize="0" autoLine="0" r:id="rId5">
            <anchor moveWithCells="1">
              <from>
                <xdr:col>12</xdr:col>
                <xdr:colOff>209550</xdr:colOff>
                <xdr:row>6</xdr:row>
                <xdr:rowOff>590550</xdr:rowOff>
              </from>
              <to>
                <xdr:col>12</xdr:col>
                <xdr:colOff>1619250</xdr:colOff>
                <xdr:row>6</xdr:row>
                <xdr:rowOff>1019175</xdr:rowOff>
              </to>
            </anchor>
          </controlPr>
        </control>
      </mc:Choice>
      <mc:Fallback>
        <control shapeId="4171" r:id="rId4" name="CommandButton1"/>
      </mc:Fallback>
    </mc:AlternateContent>
    <mc:AlternateContent xmlns:mc="http://schemas.openxmlformats.org/markup-compatibility/2006">
      <mc:Choice Requires="x14">
        <control shapeId="4180" r:id="rId6" name="CommandButton2">
          <controlPr defaultSize="0" autoLine="0" r:id="rId7">
            <anchor moveWithCells="1">
              <from>
                <xdr:col>8</xdr:col>
                <xdr:colOff>400050</xdr:colOff>
                <xdr:row>6</xdr:row>
                <xdr:rowOff>638175</xdr:rowOff>
              </from>
              <to>
                <xdr:col>8</xdr:col>
                <xdr:colOff>1771650</xdr:colOff>
                <xdr:row>6</xdr:row>
                <xdr:rowOff>1038225</xdr:rowOff>
              </to>
            </anchor>
          </controlPr>
        </control>
      </mc:Choice>
      <mc:Fallback>
        <control shapeId="4180" r:id="rId6" name="CommandButton2"/>
      </mc:Fallback>
    </mc:AlternateContent>
    <mc:AlternateContent xmlns:mc="http://schemas.openxmlformats.org/markup-compatibility/2006">
      <mc:Choice Requires="x14">
        <control shapeId="4184" r:id="rId8" name="CommandButton4">
          <controlPr defaultSize="0" autoLine="0" autoPict="0" r:id="rId9">
            <anchor moveWithCells="1">
              <from>
                <xdr:col>8</xdr:col>
                <xdr:colOff>400050</xdr:colOff>
                <xdr:row>5</xdr:row>
                <xdr:rowOff>38100</xdr:rowOff>
              </from>
              <to>
                <xdr:col>8</xdr:col>
                <xdr:colOff>1771650</xdr:colOff>
                <xdr:row>6</xdr:row>
                <xdr:rowOff>0</xdr:rowOff>
              </to>
            </anchor>
          </controlPr>
        </control>
      </mc:Choice>
      <mc:Fallback>
        <control shapeId="4184" r:id="rId8" name="CommandButton4"/>
      </mc:Fallback>
    </mc:AlternateContent>
    <mc:AlternateContent xmlns:mc="http://schemas.openxmlformats.org/markup-compatibility/2006">
      <mc:Choice Requires="x14">
        <control shapeId="4188" r:id="rId10" name="CommandButton5">
          <controlPr defaultSize="0" autoLine="0" r:id="rId11">
            <anchor moveWithCells="1">
              <from>
                <xdr:col>16</xdr:col>
                <xdr:colOff>1819275</xdr:colOff>
                <xdr:row>6</xdr:row>
                <xdr:rowOff>466725</xdr:rowOff>
              </from>
              <to>
                <xdr:col>16</xdr:col>
                <xdr:colOff>3228975</xdr:colOff>
                <xdr:row>6</xdr:row>
                <xdr:rowOff>904875</xdr:rowOff>
              </to>
            </anchor>
          </controlPr>
        </control>
      </mc:Choice>
      <mc:Fallback>
        <control shapeId="4188" r:id="rId10" name="CommandButton5"/>
      </mc:Fallback>
    </mc:AlternateContent>
    <mc:AlternateContent xmlns:mc="http://schemas.openxmlformats.org/markup-compatibility/2006">
      <mc:Choice Requires="x14">
        <control shapeId="4189" r:id="rId12" name="CommandButton6">
          <controlPr defaultSize="0" autoLine="0" r:id="rId13">
            <anchor moveWithCells="1">
              <from>
                <xdr:col>20</xdr:col>
                <xdr:colOff>161925</xdr:colOff>
                <xdr:row>6</xdr:row>
                <xdr:rowOff>504825</xdr:rowOff>
              </from>
              <to>
                <xdr:col>20</xdr:col>
                <xdr:colOff>1571625</xdr:colOff>
                <xdr:row>6</xdr:row>
                <xdr:rowOff>942975</xdr:rowOff>
              </to>
            </anchor>
          </controlPr>
        </control>
      </mc:Choice>
      <mc:Fallback>
        <control shapeId="4189" r:id="rId12" name="CommandButton6"/>
      </mc:Fallback>
    </mc:AlternateContent>
    <mc:AlternateContent xmlns:mc="http://schemas.openxmlformats.org/markup-compatibility/2006">
      <mc:Choice Requires="x14">
        <control shapeId="4196" r:id="rId14" name="CommandButton7">
          <controlPr defaultSize="0" autoLine="0" r:id="rId15">
            <anchor moveWithCells="1">
              <from>
                <xdr:col>21</xdr:col>
                <xdr:colOff>381000</xdr:colOff>
                <xdr:row>6</xdr:row>
                <xdr:rowOff>495300</xdr:rowOff>
              </from>
              <to>
                <xdr:col>21</xdr:col>
                <xdr:colOff>1790700</xdr:colOff>
                <xdr:row>6</xdr:row>
                <xdr:rowOff>933450</xdr:rowOff>
              </to>
            </anchor>
          </controlPr>
        </control>
      </mc:Choice>
      <mc:Fallback>
        <control shapeId="4196" r:id="rId14" name="CommandButton7"/>
      </mc:Fallback>
    </mc:AlternateContent>
    <mc:AlternateContent xmlns:mc="http://schemas.openxmlformats.org/markup-compatibility/2006">
      <mc:Choice Requires="x14">
        <control shapeId="4209" r:id="rId16" name="CommandButton8">
          <controlPr defaultSize="0" autoLine="0" r:id="rId17">
            <anchor moveWithCells="1">
              <from>
                <xdr:col>5</xdr:col>
                <xdr:colOff>552450</xdr:colOff>
                <xdr:row>6</xdr:row>
                <xdr:rowOff>590550</xdr:rowOff>
              </from>
              <to>
                <xdr:col>5</xdr:col>
                <xdr:colOff>1933575</xdr:colOff>
                <xdr:row>6</xdr:row>
                <xdr:rowOff>1000125</xdr:rowOff>
              </to>
            </anchor>
          </controlPr>
        </control>
      </mc:Choice>
      <mc:Fallback>
        <control shapeId="4209" r:id="rId16" name="CommandButton8"/>
      </mc:Fallback>
    </mc:AlternateContent>
    <mc:AlternateContent xmlns:mc="http://schemas.openxmlformats.org/markup-compatibility/2006">
      <mc:Choice Requires="x14">
        <control shapeId="4212" r:id="rId18" name="CommandButton3">
          <controlPr defaultSize="0" autoLine="0" autoPict="0" r:id="rId7">
            <anchor moveWithCells="1">
              <from>
                <xdr:col>7</xdr:col>
                <xdr:colOff>561975</xdr:colOff>
                <xdr:row>6</xdr:row>
                <xdr:rowOff>438150</xdr:rowOff>
              </from>
              <to>
                <xdr:col>7</xdr:col>
                <xdr:colOff>1933575</xdr:colOff>
                <xdr:row>6</xdr:row>
                <xdr:rowOff>838200</xdr:rowOff>
              </to>
            </anchor>
          </controlPr>
        </control>
      </mc:Choice>
      <mc:Fallback>
        <control shapeId="4212" r:id="rId18" name="CommandButton3"/>
      </mc:Fallback>
    </mc:AlternateContent>
  </controls>
  <extLst>
    <ext xmlns:x14="http://schemas.microsoft.com/office/spreadsheetml/2009/9/main" uri="{CCE6A557-97BC-4b89-ADB6-D9C93CAAB3DF}">
      <x14:dataValidations xmlns:xm="http://schemas.microsoft.com/office/excel/2006/main" xWindow="1041" yWindow="386" count="12">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900-00000C000000}">
          <x14:formula1>
            <xm:f>ITEMS!$P$1:$P$2</xm:f>
          </x14:formula1>
          <xm:sqref>V83:V166</xm:sqref>
        </x14:dataValidation>
        <x14:dataValidation type="list" allowBlank="1" showInputMessage="1" showErrorMessage="1" xr:uid="{00000000-0002-0000-0900-00000D000000}">
          <x14:formula1>
            <xm:f>ITEMS!$L$1:$L$2</xm:f>
          </x14:formula1>
          <xm:sqref>U82:U1048576</xm:sqref>
        </x14:dataValidation>
        <x14:dataValidation type="list" allowBlank="1" showInputMessage="1" showErrorMessage="1" errorTitle="DATO NO VALIDO" error="Seleccione un valor de la lista desplegable" promptTitle="ASIGNACIÓN DEL RESPONSABLE" prompt="¿Existe un responsable asignado a la ejecución del control?_x000a__x000a_SI= 15 (Asignado)_x000a_NO= 0 (No asignado)_x000a_" xr:uid="{00000000-0002-0000-0900-00000E000000}">
          <x14:formula1>
            <xm:f>ITEMS!$R$1:$R$2</xm:f>
          </x14:formula1>
          <xm:sqref>W96:W166</xm:sqref>
        </x14:dataValidation>
        <x14:dataValidation type="list" allowBlank="1" showInputMessage="1" showErrorMessage="1" errorTitle="DATO NO VALIDO" error="Seleccione un valor de la lista desplegable" promptTitle="AUTORIDAD DEL RESPONSABLE" prompt="¿El responsable tiene la autoridad y adecuada segregación de funciones en la ejecución del control?_x000a__x000a_SI= 15 (Adecuado)_x000a_NO= 0 (Inadecuado)" xr:uid="{00000000-0002-0000-0900-00000F000000}">
          <x14:formula1>
            <xm:f>ITEMS!$R$1:$R$2</xm:f>
          </x14:formula1>
          <xm:sqref>X163:X166</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0000000}">
          <x14:formula1>
            <xm:f>CRITERIOS!$C$3:$C$11</xm:f>
          </x14:formula1>
          <xm:sqref>H82:H166</xm:sqref>
        </x14:dataValidation>
        <x14:dataValidation type="list" errorStyle="warning" allowBlank="1" showInputMessage="1" showErrorMessage="1" errorTitle="VALOR INCORRECTO" error="Por favor califique la probabilidad segun los valores de la lista desplegable. Consulte el cuadro de ayuda que se encuentra en el título de la columna._x000a_" xr:uid="{00000000-0002-0000-0900-000011000000}">
          <x14:formula1>
            <xm:f>ITEMS!$F$1:$F$5</xm:f>
          </x14:formula1>
          <xm:sqref>I82:I166</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2000000}">
          <x14:formula1>
            <xm:f>ITEMS!$F$1:$F$5</xm:f>
          </x14:formula1>
          <xm:sqref>M82:M166</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3000000}">
          <x14:formula1>
            <xm:f>CRITERIOS!$B$143:$B$149</xm:f>
          </x14:formula1>
          <xm:sqref>H8:H9 H11 H18:H19 H16 H13 H26 H31:H81</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4000000}">
          <x14:formula1>
            <xm:f>CRITERIOS!$C$182:$C$191</xm:f>
          </x14:formula1>
          <xm:sqref>M8:M9 M11 M18:M19 M16 M13 M26 M31:M81</xm:sqref>
        </x14:dataValidation>
        <x14:dataValidation type="list" allowBlank="1" showInputMessage="1" showErrorMessage="1" xr:uid="{00000000-0002-0000-0900-000015000000}">
          <x14:formula1>
            <xm:f>CRITERIOS!$E$183:$E$185</xm:f>
          </x14:formula1>
          <xm:sqref>U8:U26 U31:U81</xm:sqref>
        </x14:dataValidation>
        <x14:dataValidation type="list" allowBlank="1" showInputMessage="1" showErrorMessage="1" xr:uid="{00000000-0002-0000-0900-000016000000}">
          <x14:formula1>
            <xm:f>CRITERIOS!$F$199:$F$200</xm:f>
          </x14:formula1>
          <xm:sqref>V8:V26 V31:V82</xm:sqref>
        </x14:dataValidation>
        <x14:dataValidation type="list" allowBlank="1" showInputMessage="1" showErrorMessage="1" xr:uid="{00000000-0002-0000-0900-000017000000}">
          <x14:formula1>
            <xm:f>CRITERIOS!$C$228:$C$234</xm:f>
          </x14:formula1>
          <xm:sqref>R8:R26 R31:R148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rgb="FFD5C93D"/>
  </sheetPr>
  <dimension ref="A1:BP207"/>
  <sheetViews>
    <sheetView showGridLines="0" showRowColHeaders="0" zoomScaleNormal="100" zoomScaleSheetLayoutView="25" workbookViewId="0"/>
  </sheetViews>
  <sheetFormatPr baseColWidth="10" defaultColWidth="11.42578125" defaultRowHeight="15" x14ac:dyDescent="0.25"/>
  <cols>
    <col min="1" max="1" width="11.42578125" style="5" customWidth="1"/>
    <col min="2" max="2" width="7.42578125" style="5" bestFit="1" customWidth="1"/>
    <col min="3" max="3" width="25.140625" style="5" customWidth="1"/>
    <col min="4" max="6" width="27.140625" style="5" customWidth="1"/>
    <col min="7" max="10" width="14" style="5" customWidth="1"/>
    <col min="11" max="11" width="5.5703125" style="174" customWidth="1"/>
    <col min="12" max="12" width="11.42578125" style="5"/>
    <col min="13" max="13" width="11.42578125" style="173"/>
    <col min="14" max="14" width="11.85546875" style="173" customWidth="1"/>
    <col min="15" max="16383" width="11.42578125" style="173" customWidth="1"/>
    <col min="16384" max="16384" width="11.42578125" style="173"/>
  </cols>
  <sheetData>
    <row r="1" spans="1:68" s="5" customFormat="1" ht="23.25" customHeight="1" x14ac:dyDescent="0.25">
      <c r="A1" s="168"/>
      <c r="B1" s="543"/>
      <c r="C1" s="543"/>
      <c r="D1" s="534" t="s">
        <v>24</v>
      </c>
      <c r="E1" s="535"/>
      <c r="F1" s="535"/>
      <c r="G1" s="535"/>
      <c r="H1" s="536"/>
      <c r="I1" s="511" t="s">
        <v>25</v>
      </c>
      <c r="J1" s="511"/>
      <c r="K1" s="203"/>
      <c r="L1" s="174"/>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4"/>
      <c r="BL1" s="174"/>
      <c r="BM1" s="174"/>
      <c r="BN1" s="174"/>
      <c r="BO1" s="174"/>
      <c r="BP1" s="174"/>
    </row>
    <row r="2" spans="1:68" s="5" customFormat="1" ht="18.75" customHeight="1" x14ac:dyDescent="0.25">
      <c r="A2" s="168"/>
      <c r="B2" s="543"/>
      <c r="C2" s="543"/>
      <c r="D2" s="534" t="s">
        <v>440</v>
      </c>
      <c r="E2" s="535"/>
      <c r="F2" s="535"/>
      <c r="G2" s="535"/>
      <c r="H2" s="536"/>
      <c r="I2" s="345" t="s">
        <v>870</v>
      </c>
      <c r="J2" s="345"/>
      <c r="K2" s="203"/>
      <c r="L2" s="174"/>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4"/>
      <c r="BL2" s="174"/>
      <c r="BM2" s="174"/>
      <c r="BN2" s="174"/>
      <c r="BO2" s="174"/>
      <c r="BP2" s="174"/>
    </row>
    <row r="3" spans="1:68" s="5" customFormat="1" ht="15" customHeight="1" x14ac:dyDescent="0.25">
      <c r="A3" s="168"/>
      <c r="B3" s="543"/>
      <c r="C3" s="543"/>
      <c r="D3" s="537" t="s">
        <v>27</v>
      </c>
      <c r="E3" s="538"/>
      <c r="F3" s="538"/>
      <c r="G3" s="538"/>
      <c r="H3" s="539"/>
      <c r="I3" s="345" t="s">
        <v>871</v>
      </c>
      <c r="J3" s="345"/>
      <c r="K3" s="203"/>
      <c r="L3" s="174"/>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4"/>
      <c r="BL3" s="174"/>
      <c r="BM3" s="174"/>
      <c r="BN3" s="174"/>
      <c r="BO3" s="174"/>
      <c r="BP3" s="174"/>
    </row>
    <row r="4" spans="1:68" s="5" customFormat="1" x14ac:dyDescent="0.25">
      <c r="A4" s="168"/>
      <c r="B4" s="543"/>
      <c r="C4" s="543"/>
      <c r="D4" s="540"/>
      <c r="E4" s="541"/>
      <c r="F4" s="541"/>
      <c r="G4" s="541"/>
      <c r="H4" s="542"/>
      <c r="I4" s="511" t="s">
        <v>703</v>
      </c>
      <c r="J4" s="511"/>
      <c r="K4" s="203"/>
      <c r="L4" s="174"/>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4"/>
      <c r="BL4" s="174"/>
      <c r="BM4" s="174"/>
      <c r="BN4" s="174"/>
      <c r="BO4" s="174"/>
      <c r="BP4" s="174"/>
    </row>
    <row r="5" spans="1:68" s="5" customFormat="1" ht="23.25" customHeight="1" x14ac:dyDescent="0.25">
      <c r="A5" s="168"/>
      <c r="B5" s="230"/>
      <c r="C5" s="229"/>
      <c r="D5" s="229"/>
      <c r="E5" s="229"/>
      <c r="F5" s="229"/>
      <c r="G5" s="229"/>
      <c r="H5" s="229"/>
      <c r="I5" s="229"/>
      <c r="J5" s="229"/>
      <c r="K5" s="203"/>
      <c r="L5" s="174"/>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4"/>
      <c r="BL5" s="174"/>
      <c r="BM5" s="174"/>
      <c r="BN5" s="174"/>
      <c r="BO5" s="174"/>
      <c r="BP5" s="174"/>
    </row>
    <row r="6" spans="1:68" s="5" customFormat="1" ht="15" customHeight="1" x14ac:dyDescent="0.25">
      <c r="A6" s="231" t="s">
        <v>39</v>
      </c>
      <c r="B6" s="545" t="s">
        <v>1016</v>
      </c>
      <c r="C6" s="545"/>
      <c r="D6" s="545"/>
      <c r="E6" s="545"/>
      <c r="F6" s="545"/>
      <c r="G6" s="545"/>
      <c r="H6" s="545"/>
      <c r="I6" s="545"/>
      <c r="J6" s="545"/>
      <c r="K6" s="203"/>
      <c r="L6" s="174"/>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4"/>
      <c r="BL6" s="174"/>
      <c r="BM6" s="174"/>
      <c r="BN6" s="174"/>
      <c r="BO6" s="174"/>
      <c r="BP6" s="174"/>
    </row>
    <row r="7" spans="1:68" s="5" customFormat="1" ht="15" customHeight="1" x14ac:dyDescent="0.25">
      <c r="A7" s="168"/>
      <c r="B7" s="546"/>
      <c r="C7" s="546"/>
      <c r="D7" s="546"/>
      <c r="E7" s="546"/>
      <c r="F7" s="546"/>
      <c r="G7" s="546"/>
      <c r="H7" s="546"/>
      <c r="I7" s="546"/>
      <c r="J7" s="546"/>
      <c r="K7" s="203"/>
      <c r="L7" s="174"/>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4"/>
      <c r="BL7" s="174"/>
      <c r="BM7" s="174"/>
      <c r="BN7" s="174"/>
      <c r="BO7" s="174"/>
      <c r="BP7" s="174"/>
    </row>
    <row r="8" spans="1:68" s="5" customFormat="1" ht="23.25" customHeight="1" x14ac:dyDescent="0.25">
      <c r="A8" s="168"/>
      <c r="B8" s="532" t="s">
        <v>12</v>
      </c>
      <c r="C8" s="532"/>
      <c r="D8" s="547" t="s">
        <v>346</v>
      </c>
      <c r="E8" s="547" t="s">
        <v>351</v>
      </c>
      <c r="F8" s="547" t="s">
        <v>355</v>
      </c>
      <c r="G8" s="549" t="s">
        <v>360</v>
      </c>
      <c r="H8" s="550"/>
      <c r="I8" s="549" t="s">
        <v>365</v>
      </c>
      <c r="J8" s="550"/>
      <c r="K8" s="203"/>
      <c r="L8" s="174"/>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4"/>
      <c r="BL8" s="174"/>
      <c r="BM8" s="174"/>
      <c r="BN8" s="174"/>
      <c r="BO8" s="174"/>
      <c r="BP8" s="174"/>
    </row>
    <row r="9" spans="1:68" s="5" customFormat="1" ht="23.25" customHeight="1" x14ac:dyDescent="0.25">
      <c r="A9" s="168"/>
      <c r="B9" s="533" t="s">
        <v>5</v>
      </c>
      <c r="C9" s="533"/>
      <c r="D9" s="548"/>
      <c r="E9" s="548"/>
      <c r="F9" s="548"/>
      <c r="G9" s="551"/>
      <c r="H9" s="552"/>
      <c r="I9" s="551"/>
      <c r="J9" s="552"/>
      <c r="K9" s="203"/>
      <c r="L9" s="174"/>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4"/>
      <c r="BL9" s="174"/>
      <c r="BM9" s="174"/>
      <c r="BN9" s="174"/>
      <c r="BO9" s="174"/>
      <c r="BP9" s="174"/>
    </row>
    <row r="10" spans="1:68" ht="50.25" customHeight="1" x14ac:dyDescent="0.25">
      <c r="A10" s="168"/>
      <c r="B10" s="528" t="s">
        <v>368</v>
      </c>
      <c r="C10" s="529"/>
      <c r="D10" s="232" t="str">
        <f>CONCATENATE(N3,N4,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232" t="str">
        <f>CONCATENATE(P3,P4,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233" t="str">
        <f>CONCATENATE(R3,R4,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30" t="str">
        <f>CONCATENATE(T3,T4,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531"/>
      <c r="I10" s="526" t="str">
        <f>CONCATENATE(V3,V4,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527"/>
      <c r="K10" s="203"/>
      <c r="N10" s="173" t="str">
        <f>IF(N11&lt;&gt;""," -R","")</f>
        <v/>
      </c>
      <c r="P10" s="173" t="str">
        <f>IF(P11&lt;&gt;""," -R","")</f>
        <v/>
      </c>
      <c r="R10" s="173" t="str">
        <f>IF(R11&lt;&gt;""," -R","")</f>
        <v/>
      </c>
      <c r="T10" s="173" t="str">
        <f>IF(T11&lt;&gt;""," -R","")</f>
        <v/>
      </c>
      <c r="V10" s="173" t="str">
        <f>IF(V11&lt;&gt;""," -R","")</f>
        <v/>
      </c>
      <c r="X10" s="173" t="str">
        <f>IF(X11&lt;&gt;""," -R","")</f>
        <v/>
      </c>
      <c r="Z10" s="173" t="str">
        <f>IF(Z11&lt;&gt;""," -R","")</f>
        <v/>
      </c>
      <c r="AB10" s="173" t="str">
        <f>IF(AB11&lt;&gt;""," -R","")</f>
        <v/>
      </c>
      <c r="AD10" s="173" t="str">
        <f>IF(AD11&lt;&gt;""," -R","")</f>
        <v/>
      </c>
      <c r="AF10" s="173" t="str">
        <f>IF(AF11&lt;&gt;""," -R","")</f>
        <v/>
      </c>
      <c r="AH10" s="173" t="str">
        <f>IF(AH11&lt;&gt;""," -R","")</f>
        <v/>
      </c>
      <c r="AJ10" s="173" t="str">
        <f>IF(AJ11&lt;&gt;""," -R","")</f>
        <v/>
      </c>
      <c r="AL10" s="173" t="str">
        <f>IF(AL11&lt;&gt;""," -R","")</f>
        <v/>
      </c>
      <c r="AN10" s="173" t="str">
        <f>IF(AN11&lt;&gt;""," -R","")</f>
        <v/>
      </c>
      <c r="AP10" s="173" t="str">
        <f>IF(AP11&lt;&gt;""," -R","")</f>
        <v/>
      </c>
      <c r="AR10" s="173" t="str">
        <f>IF(AR11&lt;&gt;""," -R","")</f>
        <v/>
      </c>
      <c r="AT10" s="173" t="str">
        <f>IF(AT11&lt;&gt;""," -R","")</f>
        <v/>
      </c>
      <c r="AV10" s="173" t="str">
        <f>IF(AV11&lt;&gt;""," -R","")</f>
        <v/>
      </c>
      <c r="AX10" s="173" t="str">
        <f>IF(AX11&lt;&gt;""," -R","")</f>
        <v/>
      </c>
      <c r="AZ10" s="173" t="str">
        <f>IF(AZ11&lt;&gt;""," -R","")</f>
        <v/>
      </c>
      <c r="BB10" s="173" t="str">
        <f>IF(BB11&lt;&gt;""," -R","")</f>
        <v/>
      </c>
      <c r="BD10" s="173" t="str">
        <f>IF(BD11&lt;&gt;""," -R","")</f>
        <v/>
      </c>
      <c r="BF10" s="173" t="str">
        <f>IF(BF11&lt;&gt;""," -R","")</f>
        <v/>
      </c>
      <c r="BH10" s="173" t="str">
        <f>IF(BH11&lt;&gt;""," -R","")</f>
        <v/>
      </c>
      <c r="BJ10" s="173" t="str">
        <f>IF(BJ11&lt;&gt;""," -R","")</f>
        <v/>
      </c>
    </row>
    <row r="11" spans="1:68" ht="50.25" customHeight="1" x14ac:dyDescent="0.25">
      <c r="A11" s="168"/>
      <c r="B11" s="528" t="s">
        <v>363</v>
      </c>
      <c r="C11" s="529"/>
      <c r="D11" s="232" t="str">
        <f>CONCATENATE(X3,X4,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233" t="str">
        <f>CONCATENATE(Z3,Z4,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233" t="str">
        <f>CONCATENATE(AB3,AB4,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30" t="str">
        <f>CONCATENATE(AD3,AD4,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531"/>
      <c r="I11" s="526" t="str">
        <f>CONCATENATE(AF3,AF4,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527"/>
      <c r="K11" s="203"/>
      <c r="M11" s="173">
        <v>1.02</v>
      </c>
      <c r="N11" s="173" t="str">
        <f>IFERROR(VLOOKUP(M11,'CRUCE RIESGOS'!$C$8:$D$166,2,FALSE),"")</f>
        <v/>
      </c>
      <c r="O11" s="173">
        <v>2.02</v>
      </c>
      <c r="P11" s="173" t="str">
        <f>IFERROR(VLOOKUP(O11,'CRUCE RIESGOS'!$C$8:$D$166,2,FALSE),"")</f>
        <v/>
      </c>
      <c r="Q11" s="173">
        <v>3.02</v>
      </c>
      <c r="R11" s="173" t="str">
        <f>IFERROR(VLOOKUP(Q11,'CRUCE RIESGOS'!$C$8:$D$166,2,FALSE),"")</f>
        <v/>
      </c>
      <c r="S11" s="173">
        <v>4.0199999999999996</v>
      </c>
      <c r="T11" s="173" t="str">
        <f>IFERROR(VLOOKUP(S11,'CRUCE RIESGOS'!$C$8:$D$166,2,FALSE),"")</f>
        <v/>
      </c>
      <c r="U11" s="173">
        <v>5.0199999999999996</v>
      </c>
      <c r="V11" s="173" t="str">
        <f>IFERROR(VLOOKUP(U11,'CRUCE RIESGOS'!$C$8:$D$166,2,FALSE),"")</f>
        <v/>
      </c>
      <c r="W11" s="173">
        <v>6.02</v>
      </c>
      <c r="X11" s="173" t="str">
        <f>IFERROR(VLOOKUP(W11,'CRUCE RIESGOS'!$C$8:$D$166,2,FALSE),"")</f>
        <v/>
      </c>
      <c r="Y11" s="173">
        <v>7.02</v>
      </c>
      <c r="Z11" s="173" t="str">
        <f>IFERROR(VLOOKUP(Y11,'CRUCE RIESGOS'!$C$8:$D$166,2,FALSE),"")</f>
        <v/>
      </c>
      <c r="AA11" s="173">
        <v>8.02</v>
      </c>
      <c r="AB11" s="173" t="str">
        <f>IFERROR(VLOOKUP(AA11,'CRUCE RIESGOS'!$C$8:$D$166,2,FALSE),"")</f>
        <v/>
      </c>
      <c r="AC11" s="173">
        <v>9.02</v>
      </c>
      <c r="AD11" s="173" t="str">
        <f>IFERROR(VLOOKUP(AC11,'CRUCE RIESGOS'!$C$8:$D$166,2,FALSE),"")</f>
        <v/>
      </c>
      <c r="AE11" s="173">
        <v>10.02</v>
      </c>
      <c r="AF11" s="173" t="str">
        <f>IFERROR(VLOOKUP(AE11,'CRUCE RIESGOS'!$C$8:$D$166,2,FALSE),"")</f>
        <v/>
      </c>
      <c r="AG11" s="173">
        <v>11.02</v>
      </c>
      <c r="AH11" s="173" t="str">
        <f>IFERROR(VLOOKUP(AG11,'CRUCE RIESGOS'!$C$8:$D$166,2,FALSE),"")</f>
        <v/>
      </c>
      <c r="AI11" s="173">
        <v>12.02</v>
      </c>
      <c r="AJ11" s="173" t="str">
        <f>IFERROR(VLOOKUP(AI11,'CRUCE RIESGOS'!$C$8:$D$166,2,FALSE),"")</f>
        <v/>
      </c>
      <c r="AK11" s="173">
        <v>13.02</v>
      </c>
      <c r="AL11" s="173" t="str">
        <f>IFERROR(VLOOKUP(AK11,'CRUCE RIESGOS'!$C$8:$D$166,2,FALSE),"")</f>
        <v/>
      </c>
      <c r="AM11" s="173">
        <v>14.02</v>
      </c>
      <c r="AN11" s="173" t="str">
        <f>IFERROR(VLOOKUP(AM11,'CRUCE RIESGOS'!$C$8:$D$166,2,FALSE),"")</f>
        <v/>
      </c>
      <c r="AO11" s="173">
        <v>15.02</v>
      </c>
      <c r="AP11" s="173" t="str">
        <f>IFERROR(VLOOKUP(AO11,'CRUCE RIESGOS'!$C$8:$D$166,2,FALSE),"")</f>
        <v/>
      </c>
      <c r="AQ11" s="173">
        <v>16.02</v>
      </c>
      <c r="AR11" s="173" t="str">
        <f>IFERROR(VLOOKUP(AQ11,'CRUCE RIESGOS'!$C$8:$D$166,2,FALSE),"")</f>
        <v/>
      </c>
      <c r="AS11" s="173">
        <v>17.02</v>
      </c>
      <c r="AT11" s="173" t="str">
        <f>IFERROR(VLOOKUP(AS11,'CRUCE RIESGOS'!$C$8:$D$166,2,FALSE),"")</f>
        <v/>
      </c>
      <c r="AU11" s="173">
        <v>18.02</v>
      </c>
      <c r="AV11" s="173" t="str">
        <f>IFERROR(VLOOKUP(AU11,'CRUCE RIESGOS'!$C$8:$D$166,2,FALSE),"")</f>
        <v/>
      </c>
      <c r="AW11" s="173">
        <v>19.02</v>
      </c>
      <c r="AX11" s="173" t="str">
        <f>IFERROR(VLOOKUP(AW11,'CRUCE RIESGOS'!$C$8:$D$166,2,FALSE),"")</f>
        <v/>
      </c>
      <c r="AY11" s="173">
        <v>20.02</v>
      </c>
      <c r="AZ11" s="173" t="str">
        <f>IFERROR(VLOOKUP(AY11,'CRUCE RIESGOS'!$C$8:$D$166,2,FALSE),"")</f>
        <v/>
      </c>
      <c r="BA11" s="173">
        <v>21.02</v>
      </c>
      <c r="BB11" s="173" t="str">
        <f>IFERROR(VLOOKUP(BA11,'CRUCE RIESGOS'!$C$8:$D$166,2,FALSE),"")</f>
        <v/>
      </c>
      <c r="BC11" s="173">
        <v>22.02</v>
      </c>
      <c r="BD11" s="173" t="str">
        <f>IFERROR(VLOOKUP(BC11,'CRUCE RIESGOS'!$C$8:$D$166,2,FALSE),"")</f>
        <v/>
      </c>
      <c r="BE11" s="173">
        <v>23.02</v>
      </c>
      <c r="BF11" s="173" t="str">
        <f>IFERROR(VLOOKUP(BE11,'CRUCE RIESGOS'!$C$8:$D$166,2,FALSE),"")</f>
        <v/>
      </c>
      <c r="BG11" s="173">
        <v>24.02</v>
      </c>
      <c r="BH11" s="173" t="str">
        <f>IFERROR(VLOOKUP(BG11,'CRUCE RIESGOS'!$C$8:$D$166,2,FALSE),"")</f>
        <v/>
      </c>
      <c r="BI11" s="173">
        <v>25.02</v>
      </c>
      <c r="BJ11" s="173" t="str">
        <f>IFERROR(VLOOKUP(BI11,'CRUCE RIESGOS'!$C$8:$D$166,2,FALSE),"")</f>
        <v/>
      </c>
    </row>
    <row r="12" spans="1:68" ht="50.25" customHeight="1" x14ac:dyDescent="0.25">
      <c r="A12" s="168"/>
      <c r="B12" s="513" t="s">
        <v>359</v>
      </c>
      <c r="C12" s="513"/>
      <c r="D12" s="233" t="str">
        <f>CONCATENATE(AH3,AH4,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34" t="str">
        <f>CONCATENATE(AJ3,AJ4,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233" t="str">
        <f>CONCATENATE(AL3,AL4,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30" t="str">
        <f>CONCATENATE(AN3,AN4,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531"/>
      <c r="I12" s="526" t="str">
        <f>CONCATENATE(AP3,AP4,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527"/>
      <c r="K12" s="203"/>
      <c r="N12" s="173" t="str">
        <f>IF(N13&lt;&gt;""," -R","")</f>
        <v/>
      </c>
      <c r="P12" s="173" t="str">
        <f>IF(P13&lt;&gt;""," -R","")</f>
        <v/>
      </c>
      <c r="R12" s="173" t="str">
        <f>IF(R13&lt;&gt;""," -R","")</f>
        <v/>
      </c>
      <c r="T12" s="173" t="str">
        <f>IF(T13&lt;&gt;""," -R","")</f>
        <v/>
      </c>
      <c r="V12" s="173" t="str">
        <f>IF(V13&lt;&gt;""," -R","")</f>
        <v/>
      </c>
      <c r="X12" s="173" t="str">
        <f>IF(X13&lt;&gt;""," -R","")</f>
        <v/>
      </c>
      <c r="Z12" s="173" t="str">
        <f>IF(Z13&lt;&gt;""," -R","")</f>
        <v/>
      </c>
      <c r="AB12" s="173" t="str">
        <f>IF(AB13&lt;&gt;""," -R","")</f>
        <v/>
      </c>
      <c r="AD12" s="173" t="str">
        <f>IF(AD13&lt;&gt;""," -R","")</f>
        <v/>
      </c>
      <c r="AF12" s="173" t="str">
        <f>IF(AF13&lt;&gt;""," -R","")</f>
        <v/>
      </c>
      <c r="AH12" s="173" t="str">
        <f>IF(AH13&lt;&gt;""," -R","")</f>
        <v/>
      </c>
      <c r="AJ12" s="173" t="str">
        <f>IF(AJ13&lt;&gt;""," -R","")</f>
        <v/>
      </c>
      <c r="AL12" s="173" t="str">
        <f>IF(AL13&lt;&gt;""," -R","")</f>
        <v/>
      </c>
      <c r="AN12" s="173" t="str">
        <f>IF(AN13&lt;&gt;""," -R","")</f>
        <v/>
      </c>
      <c r="AP12" s="173" t="str">
        <f>IF(AP13&lt;&gt;""," -R","")</f>
        <v/>
      </c>
      <c r="AR12" s="173" t="str">
        <f>IF(AR13&lt;&gt;""," -R","")</f>
        <v/>
      </c>
      <c r="AT12" s="173" t="str">
        <f>IF(AT13&lt;&gt;""," -R","")</f>
        <v/>
      </c>
      <c r="AV12" s="173" t="str">
        <f>IF(AV13&lt;&gt;""," -R","")</f>
        <v/>
      </c>
      <c r="AX12" s="173" t="str">
        <f>IF(AX13&lt;&gt;""," -R","")</f>
        <v/>
      </c>
      <c r="AZ12" s="173" t="str">
        <f>IF(AZ13&lt;&gt;""," -R","")</f>
        <v/>
      </c>
      <c r="BB12" s="173" t="str">
        <f>IF(BB13&lt;&gt;""," -R","")</f>
        <v/>
      </c>
      <c r="BD12" s="173" t="str">
        <f>IF(BD13&lt;&gt;""," -R","")</f>
        <v/>
      </c>
      <c r="BF12" s="173" t="str">
        <f>IF(BF13&lt;&gt;""," -R","")</f>
        <v/>
      </c>
      <c r="BH12" s="173" t="str">
        <f>IF(BH13&lt;&gt;""," -R","")</f>
        <v/>
      </c>
      <c r="BJ12" s="173" t="str">
        <f>IF(BJ13&lt;&gt;""," -R","")</f>
        <v/>
      </c>
    </row>
    <row r="13" spans="1:68" ht="50.25" customHeight="1" x14ac:dyDescent="0.25">
      <c r="A13" s="168"/>
      <c r="B13" s="513" t="s">
        <v>354</v>
      </c>
      <c r="C13" s="513"/>
      <c r="D13" s="233" t="str">
        <f>CONCATENATE(AR3,AR4,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233" t="str">
        <f>CONCATENATE(AT3,AT4,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35" t="str">
        <f>CONCATENATE(AV3,AV4,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30" t="str">
        <f>CONCATENATE(AX3,AX4,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531"/>
      <c r="I13" s="526" t="str">
        <f>CONCATENATE(AZ3,AZ4,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527"/>
      <c r="K13" s="203"/>
      <c r="M13" s="173">
        <v>1.03</v>
      </c>
      <c r="N13" s="173" t="str">
        <f>IFERROR(VLOOKUP(M13,'CRUCE RIESGOS'!$C$8:$D$166,2,FALSE),"")</f>
        <v/>
      </c>
      <c r="O13" s="173">
        <v>2.0299999999999998</v>
      </c>
      <c r="P13" s="173" t="str">
        <f>IFERROR(VLOOKUP(O13,'CRUCE RIESGOS'!$C$8:$D$166,2,FALSE),"")</f>
        <v/>
      </c>
      <c r="Q13" s="173">
        <v>3.03</v>
      </c>
      <c r="R13" s="173" t="str">
        <f>IFERROR(VLOOKUP(Q13,'CRUCE RIESGOS'!$C$8:$D$166,2,FALSE),"")</f>
        <v/>
      </c>
      <c r="S13" s="173">
        <v>4.03</v>
      </c>
      <c r="T13" s="173" t="str">
        <f>IFERROR(VLOOKUP(S13,'CRUCE RIESGOS'!$C$8:$D$166,2,FALSE),"")</f>
        <v/>
      </c>
      <c r="U13" s="173">
        <v>5.03</v>
      </c>
      <c r="V13" s="173" t="str">
        <f>IFERROR(VLOOKUP(U13,'CRUCE RIESGOS'!$C$8:$D$166,2,FALSE),"")</f>
        <v/>
      </c>
      <c r="W13" s="173">
        <v>6.03</v>
      </c>
      <c r="X13" s="173" t="str">
        <f>IFERROR(VLOOKUP(W13,'CRUCE RIESGOS'!$C$8:$D$166,2,FALSE),"")</f>
        <v/>
      </c>
      <c r="Y13" s="173">
        <v>7.03</v>
      </c>
      <c r="Z13" s="173" t="str">
        <f>IFERROR(VLOOKUP(Y13,'CRUCE RIESGOS'!$C$8:$D$166,2,FALSE),"")</f>
        <v/>
      </c>
      <c r="AA13" s="173">
        <v>8.0299999999999994</v>
      </c>
      <c r="AB13" s="173" t="str">
        <f>IFERROR(VLOOKUP(AA13,'CRUCE RIESGOS'!$C$8:$D$166,2,FALSE),"")</f>
        <v/>
      </c>
      <c r="AC13" s="173">
        <v>9.0299999999999994</v>
      </c>
      <c r="AD13" s="173" t="str">
        <f>IFERROR(VLOOKUP(AC13,'CRUCE RIESGOS'!$C$8:$D$166,2,FALSE),"")</f>
        <v/>
      </c>
      <c r="AE13" s="173">
        <v>10.029999999999999</v>
      </c>
      <c r="AF13" s="173" t="str">
        <f>IFERROR(VLOOKUP(AE13,'CRUCE RIESGOS'!$C$8:$D$166,2,FALSE),"")</f>
        <v/>
      </c>
      <c r="AG13" s="173">
        <v>11.03</v>
      </c>
      <c r="AH13" s="173" t="str">
        <f>IFERROR(VLOOKUP(AG13,'CRUCE RIESGOS'!$C$8:$D$166,2,FALSE),"")</f>
        <v/>
      </c>
      <c r="AI13" s="173">
        <v>12.03</v>
      </c>
      <c r="AJ13" s="173" t="str">
        <f>IFERROR(VLOOKUP(AI13,'CRUCE RIESGOS'!$C$8:$D$166,2,FALSE),"")</f>
        <v/>
      </c>
      <c r="AK13" s="173">
        <v>13.03</v>
      </c>
      <c r="AL13" s="173" t="str">
        <f>IFERROR(VLOOKUP(AK13,'CRUCE RIESGOS'!$C$8:$D$166,2,FALSE),"")</f>
        <v/>
      </c>
      <c r="AM13" s="173">
        <v>14.03</v>
      </c>
      <c r="AN13" s="173" t="str">
        <f>IFERROR(VLOOKUP(AM13,'CRUCE RIESGOS'!$C$8:$D$166,2,FALSE),"")</f>
        <v/>
      </c>
      <c r="AO13" s="173">
        <v>15.03</v>
      </c>
      <c r="AP13" s="173" t="str">
        <f>IFERROR(VLOOKUP(AO13,'CRUCE RIESGOS'!$C$8:$D$166,2,FALSE),"")</f>
        <v/>
      </c>
      <c r="AQ13" s="173">
        <v>16.03</v>
      </c>
      <c r="AR13" s="173" t="str">
        <f>IFERROR(VLOOKUP(AQ13,'CRUCE RIESGOS'!$C$8:$D$166,2,FALSE),"")</f>
        <v/>
      </c>
      <c r="AS13" s="173">
        <v>17.03</v>
      </c>
      <c r="AT13" s="173" t="str">
        <f>IFERROR(VLOOKUP(AS13,'CRUCE RIESGOS'!$C$8:$D$166,2,FALSE),"")</f>
        <v/>
      </c>
      <c r="AU13" s="173">
        <v>18.03</v>
      </c>
      <c r="AV13" s="173" t="str">
        <f>IFERROR(VLOOKUP(AU13,'CRUCE RIESGOS'!$C$8:$D$166,2,FALSE),"")</f>
        <v/>
      </c>
      <c r="AW13" s="173">
        <v>19.03</v>
      </c>
      <c r="AX13" s="173" t="str">
        <f>IFERROR(VLOOKUP(AW13,'CRUCE RIESGOS'!$C$8:$D$166,2,FALSE),"")</f>
        <v/>
      </c>
      <c r="AY13" s="173">
        <v>20.03</v>
      </c>
      <c r="AZ13" s="173" t="str">
        <f>IFERROR(VLOOKUP(AY13,'CRUCE RIESGOS'!$C$8:$D$166,2,FALSE),"")</f>
        <v/>
      </c>
      <c r="BA13" s="173">
        <v>21.03</v>
      </c>
      <c r="BB13" s="173" t="str">
        <f>IFERROR(VLOOKUP(BA13,'CRUCE RIESGOS'!$C$8:$D$166,2,FALSE),"")</f>
        <v/>
      </c>
      <c r="BC13" s="173">
        <v>22.03</v>
      </c>
      <c r="BD13" s="173" t="str">
        <f>IFERROR(VLOOKUP(BC13,'CRUCE RIESGOS'!$C$8:$D$166,2,FALSE),"")</f>
        <v/>
      </c>
      <c r="BE13" s="173">
        <v>23.03</v>
      </c>
      <c r="BF13" s="173" t="str">
        <f>IFERROR(VLOOKUP(BE13,'CRUCE RIESGOS'!$C$8:$D$166,2,FALSE),"")</f>
        <v/>
      </c>
      <c r="BG13" s="173">
        <v>24.03</v>
      </c>
      <c r="BH13" s="173" t="str">
        <f>IFERROR(VLOOKUP(BG13,'CRUCE RIESGOS'!$C$8:$D$166,2,FALSE),"")</f>
        <v/>
      </c>
      <c r="BI13" s="173">
        <v>25.03</v>
      </c>
      <c r="BJ13" s="173" t="str">
        <f>IFERROR(VLOOKUP(BI13,'CRUCE RIESGOS'!$C$8:$D$166,2,FALSE),"")</f>
        <v/>
      </c>
    </row>
    <row r="14" spans="1:68" ht="50.25" customHeight="1" x14ac:dyDescent="0.25">
      <c r="A14" s="168"/>
      <c r="B14" s="513" t="s">
        <v>350</v>
      </c>
      <c r="C14" s="513"/>
      <c r="D14" s="235" t="str">
        <f>CONCATENATE(BB3,BB4,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35" t="str">
        <f>CONCATENATE(BD3,BD4,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236" t="str">
        <f>CONCATENATE(BF3,BF4,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16" t="str">
        <f>CONCATENATE(BH3,BH4,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516"/>
      <c r="I14" s="525" t="str">
        <f>CONCATENATE(BJ3,BJ4,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525"/>
      <c r="K14" s="203"/>
      <c r="N14" s="173" t="str">
        <f>IF(N16&lt;&gt;""," -R","")</f>
        <v/>
      </c>
      <c r="P14" s="173" t="str">
        <f>IF(P16&lt;&gt;""," -R","")</f>
        <v/>
      </c>
      <c r="R14" s="173" t="str">
        <f>IF(R16&lt;&gt;""," -R","")</f>
        <v/>
      </c>
      <c r="T14" s="173" t="str">
        <f>IF(T16&lt;&gt;""," -R","")</f>
        <v/>
      </c>
      <c r="V14" s="173" t="str">
        <f>IF(V16&lt;&gt;""," -R","")</f>
        <v/>
      </c>
      <c r="X14" s="173" t="str">
        <f>IF(X16&lt;&gt;""," -R","")</f>
        <v/>
      </c>
      <c r="Z14" s="173" t="str">
        <f>IF(Z16&lt;&gt;""," -R","")</f>
        <v/>
      </c>
      <c r="AB14" s="173" t="str">
        <f>IF(AB16&lt;&gt;""," -R","")</f>
        <v/>
      </c>
      <c r="AD14" s="173" t="str">
        <f>IF(AD16&lt;&gt;""," -R","")</f>
        <v/>
      </c>
      <c r="AF14" s="173" t="str">
        <f>IF(AF16&lt;&gt;""," -R","")</f>
        <v/>
      </c>
      <c r="AH14" s="173" t="str">
        <f>IF(AH16&lt;&gt;""," -R","")</f>
        <v/>
      </c>
      <c r="AJ14" s="173" t="str">
        <f>IF(AJ16&lt;&gt;""," -R","")</f>
        <v/>
      </c>
      <c r="AL14" s="173" t="str">
        <f>IF(AL16&lt;&gt;""," -R","")</f>
        <v/>
      </c>
      <c r="AN14" s="173" t="str">
        <f>IF(AN16&lt;&gt;""," -R","")</f>
        <v/>
      </c>
      <c r="AP14" s="173" t="str">
        <f>IF(AP16&lt;&gt;""," -R","")</f>
        <v/>
      </c>
      <c r="AR14" s="173" t="str">
        <f>IF(AR16&lt;&gt;""," -R","")</f>
        <v/>
      </c>
      <c r="AT14" s="173" t="str">
        <f>IF(AT16&lt;&gt;""," -R","")</f>
        <v/>
      </c>
      <c r="AV14" s="173" t="str">
        <f>IF(AV16&lt;&gt;""," -R","")</f>
        <v/>
      </c>
      <c r="AX14" s="173" t="str">
        <f>IF(AX16&lt;&gt;""," -R","")</f>
        <v/>
      </c>
      <c r="AZ14" s="173" t="str">
        <f>IF(AZ16&lt;&gt;""," -R","")</f>
        <v/>
      </c>
      <c r="BB14" s="173" t="str">
        <f>IF(BB16&lt;&gt;""," -R","")</f>
        <v/>
      </c>
      <c r="BD14" s="173" t="str">
        <f>IF(BD16&lt;&gt;""," -R","")</f>
        <v/>
      </c>
      <c r="BF14" s="173" t="str">
        <f>IF(BF16&lt;&gt;""," -R","")</f>
        <v/>
      </c>
      <c r="BH14" s="173" t="str">
        <f>IF(BH16&lt;&gt;""," -R","")</f>
        <v/>
      </c>
      <c r="BJ14" s="173" t="str">
        <f>IF(BJ16&lt;&gt;""," -R","")</f>
        <v/>
      </c>
    </row>
    <row r="15" spans="1:68" ht="15.75" customHeight="1" x14ac:dyDescent="0.25">
      <c r="A15" s="168"/>
      <c r="B15" s="237" t="s">
        <v>704</v>
      </c>
      <c r="C15" s="515" t="s">
        <v>705</v>
      </c>
      <c r="D15" s="515"/>
      <c r="E15" s="515"/>
      <c r="F15" s="239" t="s">
        <v>706</v>
      </c>
      <c r="G15" s="515" t="s">
        <v>707</v>
      </c>
      <c r="H15" s="515"/>
      <c r="I15" s="515"/>
      <c r="J15" s="515"/>
      <c r="K15" s="203"/>
    </row>
    <row r="16" spans="1:68" ht="15" customHeight="1" x14ac:dyDescent="0.25">
      <c r="A16" s="168"/>
      <c r="B16" s="240"/>
      <c r="C16" s="512" t="s">
        <v>708</v>
      </c>
      <c r="D16" s="512"/>
      <c r="E16" s="512"/>
      <c r="F16" s="241">
        <f>COUNTIF('CRUCE RIESGOS'!$BB$8:$BB$166,"BAJO")</f>
        <v>0</v>
      </c>
      <c r="G16" s="238" t="s">
        <v>5</v>
      </c>
      <c r="H16" s="238" t="s">
        <v>12</v>
      </c>
      <c r="I16" s="517" t="s">
        <v>45</v>
      </c>
      <c r="J16" s="518"/>
      <c r="K16" s="203"/>
      <c r="M16" s="173">
        <v>1.04</v>
      </c>
      <c r="N16" s="173" t="str">
        <f>IFERROR(VLOOKUP(M16,'CRUCE RIESGOS'!$C$8:$D$166,2,FALSE),"")</f>
        <v/>
      </c>
      <c r="O16" s="173">
        <v>2.04</v>
      </c>
      <c r="P16" s="173" t="str">
        <f>IFERROR(VLOOKUP(O16,'CRUCE RIESGOS'!$C$8:$D$166,2,FALSE),"")</f>
        <v/>
      </c>
      <c r="Q16" s="173">
        <v>3.04</v>
      </c>
      <c r="R16" s="173" t="str">
        <f>IFERROR(VLOOKUP(Q16,'CRUCE RIESGOS'!$C$8:$D$166,2,FALSE),"")</f>
        <v/>
      </c>
      <c r="S16" s="173">
        <v>4.04</v>
      </c>
      <c r="T16" s="173" t="str">
        <f>IFERROR(VLOOKUP(S16,'CRUCE RIESGOS'!$C$8:$D$166,2,FALSE),"")</f>
        <v/>
      </c>
      <c r="U16" s="173">
        <v>5.04</v>
      </c>
      <c r="V16" s="173" t="str">
        <f>IFERROR(VLOOKUP(U16,'CRUCE RIESGOS'!$C$8:$D$166,2,FALSE),"")</f>
        <v/>
      </c>
      <c r="W16" s="173">
        <v>6.04</v>
      </c>
      <c r="X16" s="173" t="str">
        <f>IFERROR(VLOOKUP(W16,'CRUCE RIESGOS'!$C$8:$D$166,2,FALSE),"")</f>
        <v/>
      </c>
      <c r="Y16" s="173">
        <v>7.04</v>
      </c>
      <c r="Z16" s="173" t="str">
        <f>IFERROR(VLOOKUP(Y16,'CRUCE RIESGOS'!$C$8:$D$166,2,FALSE),"")</f>
        <v/>
      </c>
      <c r="AA16" s="173">
        <v>8.0399999999999991</v>
      </c>
      <c r="AB16" s="173" t="str">
        <f>IFERROR(VLOOKUP(AA16,'CRUCE RIESGOS'!$C$8:$D$166,2,FALSE),"")</f>
        <v/>
      </c>
      <c r="AC16" s="173">
        <v>9.0399999999999991</v>
      </c>
      <c r="AD16" s="173" t="str">
        <f>IFERROR(VLOOKUP(AC16,'CRUCE RIESGOS'!$C$8:$D$166,2,FALSE),"")</f>
        <v/>
      </c>
      <c r="AE16" s="173">
        <v>10.039999999999999</v>
      </c>
      <c r="AF16" s="173" t="str">
        <f>IFERROR(VLOOKUP(AE16,'CRUCE RIESGOS'!$C$8:$D$166,2,FALSE),"")</f>
        <v/>
      </c>
      <c r="AG16" s="173">
        <v>11.04</v>
      </c>
      <c r="AH16" s="173" t="str">
        <f>IFERROR(VLOOKUP(AG16,'CRUCE RIESGOS'!$C$8:$D$166,2,FALSE),"")</f>
        <v/>
      </c>
      <c r="AI16" s="173">
        <v>12.04</v>
      </c>
      <c r="AJ16" s="173" t="str">
        <f>IFERROR(VLOOKUP(AI16,'CRUCE RIESGOS'!$C$8:$D$166,2,FALSE),"")</f>
        <v/>
      </c>
      <c r="AK16" s="173">
        <v>13.04</v>
      </c>
      <c r="AL16" s="173" t="str">
        <f>IFERROR(VLOOKUP(AK16,'CRUCE RIESGOS'!$C$8:$D$166,2,FALSE),"")</f>
        <v/>
      </c>
      <c r="AM16" s="173">
        <v>14.04</v>
      </c>
      <c r="AN16" s="173" t="str">
        <f>IFERROR(VLOOKUP(AM16,'CRUCE RIESGOS'!$C$8:$D$166,2,FALSE),"")</f>
        <v/>
      </c>
      <c r="AO16" s="173">
        <v>15.04</v>
      </c>
      <c r="AP16" s="173" t="str">
        <f>IFERROR(VLOOKUP(AO16,'CRUCE RIESGOS'!$C$8:$D$166,2,FALSE),"")</f>
        <v/>
      </c>
      <c r="AQ16" s="173">
        <v>16.04</v>
      </c>
      <c r="AR16" s="173" t="str">
        <f>IFERROR(VLOOKUP(AQ16,'CRUCE RIESGOS'!$C$8:$D$166,2,FALSE),"")</f>
        <v/>
      </c>
      <c r="AS16" s="173">
        <v>17.04</v>
      </c>
      <c r="AT16" s="173" t="str">
        <f>IFERROR(VLOOKUP(AS16,'CRUCE RIESGOS'!$C$8:$D$166,2,FALSE),"")</f>
        <v/>
      </c>
      <c r="AU16" s="173">
        <v>18.04</v>
      </c>
      <c r="AV16" s="173" t="str">
        <f>IFERROR(VLOOKUP(AU16,'CRUCE RIESGOS'!$C$8:$D$166,2,FALSE),"")</f>
        <v/>
      </c>
      <c r="AW16" s="173">
        <v>19.04</v>
      </c>
      <c r="AX16" s="173" t="str">
        <f>IFERROR(VLOOKUP(AW16,'CRUCE RIESGOS'!$C$8:$D$166,2,FALSE),"")</f>
        <v/>
      </c>
      <c r="AY16" s="173">
        <v>20.04</v>
      </c>
      <c r="AZ16" s="173" t="str">
        <f>IFERROR(VLOOKUP(AY16,'CRUCE RIESGOS'!$C$8:$D$166,2,FALSE),"")</f>
        <v/>
      </c>
      <c r="BA16" s="173">
        <v>21.04</v>
      </c>
      <c r="BB16" s="173" t="str">
        <f>IFERROR(VLOOKUP(BA16,'CRUCE RIESGOS'!$C$8:$D$166,2,FALSE),"")</f>
        <v/>
      </c>
      <c r="BC16" s="173">
        <v>22.04</v>
      </c>
      <c r="BD16" s="173" t="str">
        <f>IFERROR(VLOOKUP(BC16,'CRUCE RIESGOS'!$C$8:$D$166,2,FALSE),"")</f>
        <v/>
      </c>
      <c r="BE16" s="173">
        <v>23.04</v>
      </c>
      <c r="BF16" s="173" t="str">
        <f>IFERROR(VLOOKUP(BE16,'CRUCE RIESGOS'!$C$8:$D$166,2,FALSE),"")</f>
        <v/>
      </c>
      <c r="BG16" s="173">
        <v>24.04</v>
      </c>
      <c r="BH16" s="173" t="str">
        <f>IFERROR(VLOOKUP(BG16,'CRUCE RIESGOS'!$C$8:$D$166,2,FALSE),"")</f>
        <v/>
      </c>
      <c r="BI16" s="173">
        <v>25.04</v>
      </c>
      <c r="BJ16" s="173" t="str">
        <f>IFERROR(VLOOKUP(BI16,'CRUCE RIESGOS'!$C$8:$D$166,2,FALSE),"")</f>
        <v/>
      </c>
    </row>
    <row r="17" spans="1:62" ht="15" customHeight="1" x14ac:dyDescent="0.25">
      <c r="A17" s="168"/>
      <c r="B17" s="242"/>
      <c r="C17" s="512" t="s">
        <v>709</v>
      </c>
      <c r="D17" s="512"/>
      <c r="E17" s="512"/>
      <c r="F17" s="241">
        <f>COUNTIF('CRUCE RIESGOS'!$BB$8:$BB$166,"MODERADO")</f>
        <v>2</v>
      </c>
      <c r="G17" s="514" t="str">
        <f>IFERROR(IF(AVERAGE('CRUCE RIESGOS'!AX8:AX166)="","",IF(AVERAGE('CRUCE RIESGOS'!AX8:AX166)&lt;=0.2,"MUY BAJA",IF(AVERAGE('CRUCE RIESGOS'!AX8:AX166)&lt;=0.4,"BAJA",IF(AVERAGE('CRUCE RIESGOS'!AX8:AX166)&lt;=0.6,"MEDIA",IF(AVERAGE('CRUCE RIESGOS'!AX8:AX166)&lt;=0.8,"ALTA",IF(AVERAGE('CRUCE RIESGOS'!AX8:AX166)=1,"MUY ALTA")))))),"")</f>
        <v>MEDIA</v>
      </c>
      <c r="H17" s="514" t="str">
        <f>IFERROR(IF(AVERAGE('CRUCE RIESGOS'!AZ8:AZ165)="","",IF(AVERAGE('CRUCE RIESGOS'!AZ8:AZ165)&lt;=0.2,"LEVE",IF(AVERAGE('CRUCE RIESGOS'!AZ8:AZ165)&lt;=0.4,"MENOR",IF(AVERAGE('CRUCE RIESGOS'!AZ8:AZ165)&lt;=0.6,"MODERADO",IF(AVERAGE('CRUCE RIESGOS'!AZ8:AZ165)&lt;=0.8,"MAYOR",IF(AVERAGE('CRUCE RIESGOS'!AZ8:AZ165)=1,"CATASTRÓFICO")))))),"")</f>
        <v>MODERADO</v>
      </c>
      <c r="I17" s="519" t="str">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MODERADO</v>
      </c>
      <c r="J17" s="520"/>
      <c r="K17" s="203"/>
      <c r="N17" s="173" t="str">
        <f>IF(N19&lt;&gt;""," -R","")</f>
        <v/>
      </c>
      <c r="P17" s="173" t="str">
        <f>IF(P19&lt;&gt;""," -R","")</f>
        <v/>
      </c>
      <c r="R17" s="173" t="str">
        <f>IF(R19&lt;&gt;""," -R","")</f>
        <v/>
      </c>
      <c r="T17" s="173" t="str">
        <f>IF(T19&lt;&gt;""," -R","")</f>
        <v/>
      </c>
      <c r="V17" s="173" t="str">
        <f>IF(V19&lt;&gt;""," -R","")</f>
        <v/>
      </c>
      <c r="X17" s="173" t="str">
        <f>IF(X19&lt;&gt;""," -R","")</f>
        <v/>
      </c>
      <c r="Z17" s="173" t="str">
        <f>IF(Z19&lt;&gt;""," -R","")</f>
        <v/>
      </c>
      <c r="AB17" s="173" t="str">
        <f>IF(AB19&lt;&gt;""," -R","")</f>
        <v/>
      </c>
      <c r="AD17" s="173" t="str">
        <f>IF(AD19&lt;&gt;""," -R","")</f>
        <v/>
      </c>
      <c r="AF17" s="173" t="str">
        <f>IF(AF19&lt;&gt;""," -R","")</f>
        <v/>
      </c>
      <c r="AH17" s="173" t="str">
        <f>IF(AH19&lt;&gt;""," -R","")</f>
        <v/>
      </c>
      <c r="AJ17" s="173" t="str">
        <f>IF(AJ19&lt;&gt;""," -R","")</f>
        <v/>
      </c>
      <c r="AL17" s="173" t="str">
        <f>IF(AL19&lt;&gt;""," -R","")</f>
        <v/>
      </c>
      <c r="AN17" s="173" t="str">
        <f>IF(AN19&lt;&gt;""," -R","")</f>
        <v/>
      </c>
      <c r="AP17" s="173" t="str">
        <f>IF(AP19&lt;&gt;""," -R","")</f>
        <v/>
      </c>
      <c r="AR17" s="173" t="str">
        <f>IF(AR19&lt;&gt;""," -R","")</f>
        <v/>
      </c>
      <c r="AT17" s="173" t="str">
        <f>IF(AT19&lt;&gt;""," -R","")</f>
        <v/>
      </c>
      <c r="AV17" s="173" t="str">
        <f>IF(AV19&lt;&gt;""," -R","")</f>
        <v/>
      </c>
      <c r="AX17" s="173" t="str">
        <f>IF(AX19&lt;&gt;""," -R","")</f>
        <v/>
      </c>
      <c r="AZ17" s="173" t="str">
        <f>IF(AZ19&lt;&gt;""," -R","")</f>
        <v/>
      </c>
      <c r="BB17" s="173" t="str">
        <f>IF(BB19&lt;&gt;""," -R","")</f>
        <v/>
      </c>
      <c r="BD17" s="173" t="str">
        <f>IF(BD19&lt;&gt;""," -R","")</f>
        <v/>
      </c>
      <c r="BF17" s="173" t="str">
        <f>IF(BF19&lt;&gt;""," -R","")</f>
        <v/>
      </c>
      <c r="BH17" s="173" t="str">
        <f>IF(BH19&lt;&gt;""," -R","")</f>
        <v/>
      </c>
      <c r="BJ17" s="173" t="str">
        <f>IF(BJ19&lt;&gt;""," -R","")</f>
        <v/>
      </c>
    </row>
    <row r="18" spans="1:62" ht="15" customHeight="1" x14ac:dyDescent="0.25">
      <c r="A18" s="168"/>
      <c r="B18" s="243"/>
      <c r="C18" s="512" t="s">
        <v>710</v>
      </c>
      <c r="D18" s="512"/>
      <c r="E18" s="512"/>
      <c r="F18" s="241">
        <f>COUNTIF('CRUCE RIESGOS'!$BB$8:$BB$166,"ALTO")</f>
        <v>2</v>
      </c>
      <c r="G18" s="514"/>
      <c r="H18" s="514"/>
      <c r="I18" s="521"/>
      <c r="J18" s="522"/>
      <c r="K18" s="203"/>
    </row>
    <row r="19" spans="1:62" ht="15" customHeight="1" x14ac:dyDescent="0.25">
      <c r="A19" s="168"/>
      <c r="B19" s="244"/>
      <c r="C19" s="512" t="s">
        <v>711</v>
      </c>
      <c r="D19" s="512"/>
      <c r="E19" s="512"/>
      <c r="F19" s="241">
        <f>COUNTIF('CRUCE RIESGOS'!$BB$8:$BB$166,"EXTREMO")</f>
        <v>0</v>
      </c>
      <c r="G19" s="514"/>
      <c r="H19" s="514"/>
      <c r="I19" s="523"/>
      <c r="J19" s="524"/>
      <c r="K19" s="203"/>
      <c r="M19" s="173">
        <v>1.05</v>
      </c>
      <c r="N19" s="173" t="str">
        <f>IFERROR(VLOOKUP(M19,'CRUCE RIESGOS'!$C$8:$D$166,2,FALSE),"")</f>
        <v/>
      </c>
      <c r="O19" s="173">
        <v>2.0499999999999998</v>
      </c>
      <c r="P19" s="173" t="str">
        <f>IFERROR(VLOOKUP(O19,'CRUCE RIESGOS'!$C$8:$D$166,2,FALSE),"")</f>
        <v/>
      </c>
      <c r="Q19" s="173">
        <v>3.05</v>
      </c>
      <c r="R19" s="173" t="str">
        <f>IFERROR(VLOOKUP(Q19,'CRUCE RIESGOS'!$C$8:$D$166,2,FALSE),"")</f>
        <v/>
      </c>
      <c r="S19" s="173">
        <v>4.05</v>
      </c>
      <c r="T19" s="173" t="str">
        <f>IFERROR(VLOOKUP(S19,'CRUCE RIESGOS'!$C$8:$D$166,2,FALSE),"")</f>
        <v/>
      </c>
      <c r="U19" s="173">
        <v>5.05</v>
      </c>
      <c r="V19" s="173" t="str">
        <f>IFERROR(VLOOKUP(U19,'CRUCE RIESGOS'!$C$8:$D$166,2,FALSE),"")</f>
        <v/>
      </c>
      <c r="W19" s="173">
        <v>6.05</v>
      </c>
      <c r="X19" s="173" t="str">
        <f>IFERROR(VLOOKUP(W19,'CRUCE RIESGOS'!$C$8:$D$166,2,FALSE),"")</f>
        <v/>
      </c>
      <c r="Y19" s="173">
        <v>7.05</v>
      </c>
      <c r="Z19" s="173" t="str">
        <f>IFERROR(VLOOKUP(Y19,'CRUCE RIESGOS'!$C$8:$D$166,2,FALSE),"")</f>
        <v/>
      </c>
      <c r="AA19" s="173">
        <v>8.0500000000000007</v>
      </c>
      <c r="AB19" s="173" t="str">
        <f>IFERROR(VLOOKUP(AA19,'CRUCE RIESGOS'!$C$8:$D$166,2,FALSE),"")</f>
        <v/>
      </c>
      <c r="AC19" s="173">
        <v>9.0500000000000007</v>
      </c>
      <c r="AD19" s="173" t="str">
        <f>IFERROR(VLOOKUP(AC19,'CRUCE RIESGOS'!$C$8:$D$166,2,FALSE),"")</f>
        <v/>
      </c>
      <c r="AE19" s="173">
        <v>10.050000000000001</v>
      </c>
      <c r="AF19" s="173" t="str">
        <f>IFERROR(VLOOKUP(AE19,'CRUCE RIESGOS'!$C$8:$D$166,2,FALSE),"")</f>
        <v/>
      </c>
      <c r="AG19" s="173">
        <v>11.05</v>
      </c>
      <c r="AH19" s="173" t="str">
        <f>IFERROR(VLOOKUP(AG19,'CRUCE RIESGOS'!$C$8:$D$166,2,FALSE),"")</f>
        <v/>
      </c>
      <c r="AI19" s="173">
        <v>12.05</v>
      </c>
      <c r="AJ19" s="173" t="str">
        <f>IFERROR(VLOOKUP(AI19,'CRUCE RIESGOS'!$C$8:$D$166,2,FALSE),"")</f>
        <v/>
      </c>
      <c r="AK19" s="173">
        <v>13.05</v>
      </c>
      <c r="AL19" s="173" t="str">
        <f>IFERROR(VLOOKUP(AK19,'CRUCE RIESGOS'!$C$8:$D$166,2,FALSE),"")</f>
        <v/>
      </c>
      <c r="AM19" s="173">
        <v>14.05</v>
      </c>
      <c r="AN19" s="173" t="str">
        <f>IFERROR(VLOOKUP(AM19,'CRUCE RIESGOS'!$C$8:$D$166,2,FALSE),"")</f>
        <v/>
      </c>
      <c r="AO19" s="173">
        <v>15.05</v>
      </c>
      <c r="AP19" s="173" t="str">
        <f>IFERROR(VLOOKUP(AO19,'CRUCE RIESGOS'!$C$8:$D$166,2,FALSE),"")</f>
        <v/>
      </c>
      <c r="AQ19" s="173">
        <v>16.05</v>
      </c>
      <c r="AR19" s="173" t="str">
        <f>IFERROR(VLOOKUP(AQ19,'CRUCE RIESGOS'!$C$8:$D$166,2,FALSE),"")</f>
        <v/>
      </c>
      <c r="AS19" s="173">
        <v>17.05</v>
      </c>
      <c r="AT19" s="173" t="str">
        <f>IFERROR(VLOOKUP(AS19,'CRUCE RIESGOS'!$C$8:$D$166,2,FALSE),"")</f>
        <v/>
      </c>
      <c r="AU19" s="173">
        <v>18.05</v>
      </c>
      <c r="AV19" s="173" t="str">
        <f>IFERROR(VLOOKUP(AU19,'CRUCE RIESGOS'!$C$8:$D$166,2,FALSE),"")</f>
        <v/>
      </c>
      <c r="AW19" s="173">
        <v>19.05</v>
      </c>
      <c r="AX19" s="173" t="str">
        <f>IFERROR(VLOOKUP(AW19,'CRUCE RIESGOS'!$C$8:$D$166,2,FALSE),"")</f>
        <v/>
      </c>
      <c r="AY19" s="173">
        <v>20.05</v>
      </c>
      <c r="AZ19" s="173" t="str">
        <f>IFERROR(VLOOKUP(AY19,'CRUCE RIESGOS'!$C$8:$D$166,2,FALSE),"")</f>
        <v/>
      </c>
      <c r="BA19" s="173">
        <v>21.05</v>
      </c>
      <c r="BB19" s="173" t="str">
        <f>IFERROR(VLOOKUP(BA19,'CRUCE RIESGOS'!$C$8:$D$166,2,FALSE),"")</f>
        <v/>
      </c>
      <c r="BC19" s="173">
        <v>22.05</v>
      </c>
      <c r="BD19" s="173" t="str">
        <f>IFERROR(VLOOKUP(BC19,'CRUCE RIESGOS'!$C$8:$D$166,2,FALSE),"")</f>
        <v/>
      </c>
      <c r="BE19" s="173">
        <v>23.05</v>
      </c>
      <c r="BF19" s="173" t="str">
        <f>IFERROR(VLOOKUP(BE19,'CRUCE RIESGOS'!$C$8:$D$166,2,FALSE),"")</f>
        <v/>
      </c>
      <c r="BG19" s="173">
        <v>24.05</v>
      </c>
      <c r="BH19" s="173" t="str">
        <f>IFERROR(VLOOKUP(BG19,'CRUCE RIESGOS'!$C$8:$D$166,2,FALSE),"")</f>
        <v/>
      </c>
      <c r="BI19" s="173">
        <v>25.05</v>
      </c>
      <c r="BJ19" s="173" t="str">
        <f>IFERROR(VLOOKUP(BI19,'CRUCE RIESGOS'!$C$8:$D$166,2,FALSE),"")</f>
        <v/>
      </c>
    </row>
    <row r="20" spans="1:62" x14ac:dyDescent="0.25">
      <c r="A20" s="168"/>
      <c r="B20" s="168"/>
      <c r="C20" s="168"/>
      <c r="D20" s="168"/>
      <c r="E20" s="168"/>
      <c r="F20" s="168"/>
      <c r="G20" s="168"/>
      <c r="H20" s="168"/>
      <c r="I20" s="168"/>
      <c r="J20" s="168"/>
      <c r="K20" s="203"/>
      <c r="N20" s="173" t="str">
        <f>IF(N21&lt;&gt;""," -R","")</f>
        <v/>
      </c>
      <c r="P20" s="173" t="str">
        <f>IF(P21&lt;&gt;""," -R","")</f>
        <v/>
      </c>
      <c r="R20" s="173" t="str">
        <f>IF(R21&lt;&gt;""," -R","")</f>
        <v/>
      </c>
      <c r="T20" s="173" t="str">
        <f>IF(T21&lt;&gt;""," -R","")</f>
        <v/>
      </c>
      <c r="V20" s="173" t="str">
        <f>IF(V21&lt;&gt;""," -R","")</f>
        <v/>
      </c>
      <c r="X20" s="173" t="str">
        <f>IF(X21&lt;&gt;""," -R","")</f>
        <v/>
      </c>
      <c r="Z20" s="173" t="str">
        <f>IF(Z21&lt;&gt;""," -R","")</f>
        <v/>
      </c>
      <c r="AB20" s="173" t="str">
        <f>IF(AB21&lt;&gt;""," -R","")</f>
        <v/>
      </c>
      <c r="AD20" s="173" t="str">
        <f>IF(AD21&lt;&gt;""," -R","")</f>
        <v/>
      </c>
      <c r="AF20" s="173" t="str">
        <f>IF(AF21&lt;&gt;""," -R","")</f>
        <v/>
      </c>
      <c r="AH20" s="173" t="str">
        <f>IF(AH21&lt;&gt;""," -R","")</f>
        <v/>
      </c>
      <c r="AJ20" s="173" t="str">
        <f>IF(AJ21&lt;&gt;""," -R","")</f>
        <v/>
      </c>
      <c r="AL20" s="173" t="str">
        <f>IF(AL21&lt;&gt;""," -R","")</f>
        <v/>
      </c>
      <c r="AN20" s="173" t="str">
        <f>IF(AN21&lt;&gt;""," -R","")</f>
        <v/>
      </c>
      <c r="AP20" s="173" t="str">
        <f>IF(AP21&lt;&gt;""," -R","")</f>
        <v/>
      </c>
      <c r="AR20" s="173" t="str">
        <f>IF(AR21&lt;&gt;""," -R","")</f>
        <v/>
      </c>
      <c r="AT20" s="173" t="str">
        <f>IF(AT21&lt;&gt;""," -R","")</f>
        <v/>
      </c>
      <c r="AV20" s="173" t="str">
        <f>IF(AV21&lt;&gt;""," -R","")</f>
        <v/>
      </c>
      <c r="AX20" s="173" t="str">
        <f>IF(AX21&lt;&gt;""," -R","")</f>
        <v/>
      </c>
      <c r="AZ20" s="173" t="str">
        <f>IF(AZ21&lt;&gt;""," -R","")</f>
        <v/>
      </c>
      <c r="BB20" s="173" t="str">
        <f>IF(BB21&lt;&gt;""," -R","")</f>
        <v/>
      </c>
      <c r="BD20" s="173" t="str">
        <f>IF(BD21&lt;&gt;""," -R","")</f>
        <v/>
      </c>
      <c r="BF20" s="173" t="str">
        <f>IF(BF21&lt;&gt;""," -R","")</f>
        <v/>
      </c>
      <c r="BH20" s="173" t="str">
        <f>IF(BH21&lt;&gt;""," -R","")</f>
        <v/>
      </c>
      <c r="BJ20" s="173" t="str">
        <f>IF(BJ21&lt;&gt;""," -R","")</f>
        <v/>
      </c>
    </row>
    <row r="21" spans="1:62" ht="65.25" customHeight="1" x14ac:dyDescent="0.25">
      <c r="A21" s="168"/>
      <c r="B21" s="500" t="s">
        <v>872</v>
      </c>
      <c r="C21" s="500"/>
      <c r="D21" s="500"/>
      <c r="E21" s="500"/>
      <c r="F21" s="500"/>
      <c r="G21" s="500"/>
      <c r="H21" s="500"/>
      <c r="I21" s="500"/>
      <c r="J21" s="500"/>
      <c r="K21" s="203"/>
      <c r="M21" s="173">
        <v>1.06</v>
      </c>
      <c r="N21" s="173" t="str">
        <f>IFERROR(VLOOKUP(M21,'CRUCE RIESGOS'!$C$8:$D$166,2,FALSE),"")</f>
        <v/>
      </c>
      <c r="O21" s="173">
        <v>2.06</v>
      </c>
      <c r="P21" s="173" t="str">
        <f>IFERROR(VLOOKUP(O21,'CRUCE RIESGOS'!$C$8:$D$166,2,FALSE),"")</f>
        <v/>
      </c>
      <c r="Q21" s="173">
        <v>3.06</v>
      </c>
      <c r="R21" s="173" t="str">
        <f>IFERROR(VLOOKUP(Q21,'CRUCE RIESGOS'!$C$8:$D$166,2,FALSE),"")</f>
        <v/>
      </c>
      <c r="S21" s="173">
        <v>4.0599999999999996</v>
      </c>
      <c r="T21" s="173" t="str">
        <f>IFERROR(VLOOKUP(S21,'CRUCE RIESGOS'!$C$8:$D$166,2,FALSE),"")</f>
        <v/>
      </c>
      <c r="U21" s="173">
        <v>5.0599999999999996</v>
      </c>
      <c r="V21" s="173" t="str">
        <f>IFERROR(VLOOKUP(U21,'CRUCE RIESGOS'!$C$8:$D$166,2,FALSE),"")</f>
        <v/>
      </c>
      <c r="W21" s="173">
        <v>6.06</v>
      </c>
      <c r="X21" s="173" t="str">
        <f>IFERROR(VLOOKUP(W21,'CRUCE RIESGOS'!$C$8:$D$166,2,FALSE),"")</f>
        <v/>
      </c>
      <c r="Y21" s="173">
        <v>7.06</v>
      </c>
      <c r="Z21" s="173" t="str">
        <f>IFERROR(VLOOKUP(Y21,'CRUCE RIESGOS'!$C$8:$D$166,2,FALSE),"")</f>
        <v/>
      </c>
      <c r="AA21" s="173">
        <v>8.06</v>
      </c>
      <c r="AB21" s="173" t="str">
        <f>IFERROR(VLOOKUP(AA21,'CRUCE RIESGOS'!$C$8:$D$166,2,FALSE),"")</f>
        <v/>
      </c>
      <c r="AC21" s="173">
        <v>9.06</v>
      </c>
      <c r="AD21" s="173" t="str">
        <f>IFERROR(VLOOKUP(AC21,'CRUCE RIESGOS'!$C$8:$D$166,2,FALSE),"")</f>
        <v/>
      </c>
      <c r="AE21" s="173">
        <v>10.06</v>
      </c>
      <c r="AF21" s="173" t="str">
        <f>IFERROR(VLOOKUP(AE21,'CRUCE RIESGOS'!$C$8:$D$166,2,FALSE),"")</f>
        <v/>
      </c>
      <c r="AG21" s="173">
        <v>11.06</v>
      </c>
      <c r="AH21" s="173" t="str">
        <f>IFERROR(VLOOKUP(AG21,'CRUCE RIESGOS'!$C$8:$D$166,2,FALSE),"")</f>
        <v/>
      </c>
      <c r="AI21" s="173">
        <v>12.06</v>
      </c>
      <c r="AJ21" s="173" t="str">
        <f>IFERROR(VLOOKUP(AI21,'CRUCE RIESGOS'!$C$8:$D$166,2,FALSE),"")</f>
        <v/>
      </c>
      <c r="AK21" s="173">
        <v>13.06</v>
      </c>
      <c r="AL21" s="173" t="str">
        <f>IFERROR(VLOOKUP(AK21,'CRUCE RIESGOS'!$C$8:$D$166,2,FALSE),"")</f>
        <v/>
      </c>
      <c r="AM21" s="173">
        <v>14.06</v>
      </c>
      <c r="AN21" s="173" t="str">
        <f>IFERROR(VLOOKUP(AM21,'CRUCE RIESGOS'!$C$8:$D$166,2,FALSE),"")</f>
        <v/>
      </c>
      <c r="AO21" s="173">
        <v>15.06</v>
      </c>
      <c r="AP21" s="173" t="str">
        <f>IFERROR(VLOOKUP(AO21,'CRUCE RIESGOS'!$C$8:$D$166,2,FALSE),"")</f>
        <v/>
      </c>
      <c r="AQ21" s="173">
        <v>16.059999999999999</v>
      </c>
      <c r="AR21" s="173" t="str">
        <f>IFERROR(VLOOKUP(AQ21,'CRUCE RIESGOS'!$C$8:$D$166,2,FALSE),"")</f>
        <v/>
      </c>
      <c r="AS21" s="173">
        <v>17.059999999999999</v>
      </c>
      <c r="AT21" s="173" t="str">
        <f>IFERROR(VLOOKUP(AS21,'CRUCE RIESGOS'!$C$8:$D$166,2,FALSE),"")</f>
        <v/>
      </c>
      <c r="AU21" s="173">
        <v>18.059999999999999</v>
      </c>
      <c r="AV21" s="173" t="str">
        <f>IFERROR(VLOOKUP(AU21,'CRUCE RIESGOS'!$C$8:$D$166,2,FALSE),"")</f>
        <v/>
      </c>
      <c r="AW21" s="173">
        <v>19.059999999999999</v>
      </c>
      <c r="AX21" s="173" t="str">
        <f>IFERROR(VLOOKUP(AW21,'CRUCE RIESGOS'!$C$8:$D$166,2,FALSE),"")</f>
        <v/>
      </c>
      <c r="AY21" s="173">
        <v>20.059999999999999</v>
      </c>
      <c r="AZ21" s="173" t="str">
        <f>IFERROR(VLOOKUP(AY21,'CRUCE RIESGOS'!$C$8:$D$166,2,FALSE),"")</f>
        <v/>
      </c>
      <c r="BA21" s="173">
        <v>21.06</v>
      </c>
      <c r="BB21" s="173" t="str">
        <f>IFERROR(VLOOKUP(BA21,'CRUCE RIESGOS'!$C$8:$D$166,2,FALSE),"")</f>
        <v/>
      </c>
      <c r="BC21" s="173">
        <v>22.06</v>
      </c>
      <c r="BD21" s="173" t="str">
        <f>IFERROR(VLOOKUP(BC21,'CRUCE RIESGOS'!$C$8:$D$166,2,FALSE),"")</f>
        <v/>
      </c>
      <c r="BE21" s="173">
        <v>23.06</v>
      </c>
      <c r="BF21" s="173" t="str">
        <f>IFERROR(VLOOKUP(BE21,'CRUCE RIESGOS'!$C$8:$D$166,2,FALSE),"")</f>
        <v/>
      </c>
      <c r="BG21" s="173">
        <v>24.06</v>
      </c>
      <c r="BH21" s="173" t="str">
        <f>IFERROR(VLOOKUP(BG21,'CRUCE RIESGOS'!$C$8:$D$166,2,FALSE),"")</f>
        <v/>
      </c>
      <c r="BI21" s="173">
        <v>25.06</v>
      </c>
      <c r="BJ21" s="173" t="str">
        <f>IFERROR(VLOOKUP(BI21,'CRUCE RIESGOS'!$C$8:$D$166,2,FALSE),"")</f>
        <v/>
      </c>
    </row>
    <row r="22" spans="1:62" x14ac:dyDescent="0.25">
      <c r="A22" s="168"/>
      <c r="B22" s="168"/>
      <c r="C22" s="168"/>
      <c r="D22" s="168"/>
      <c r="E22" s="168"/>
      <c r="F22" s="168"/>
      <c r="G22" s="168"/>
      <c r="H22" s="168"/>
      <c r="I22" s="168"/>
      <c r="J22" s="168"/>
      <c r="K22" s="203"/>
      <c r="N22" s="173" t="str">
        <f>IF(N23&lt;&gt;""," -R","")</f>
        <v/>
      </c>
      <c r="P22" s="173" t="str">
        <f>IF(P23&lt;&gt;""," -R","")</f>
        <v/>
      </c>
      <c r="R22" s="173" t="str">
        <f>IF(R23&lt;&gt;""," -R","")</f>
        <v/>
      </c>
      <c r="T22" s="173" t="str">
        <f>IF(T23&lt;&gt;""," -R","")</f>
        <v/>
      </c>
      <c r="V22" s="173" t="str">
        <f>IF(V23&lt;&gt;""," -R","")</f>
        <v/>
      </c>
      <c r="X22" s="173" t="str">
        <f>IF(X23&lt;&gt;""," -R","")</f>
        <v/>
      </c>
      <c r="Z22" s="173" t="str">
        <f>IF(Z23&lt;&gt;""," -R","")</f>
        <v/>
      </c>
      <c r="AB22" s="173" t="str">
        <f>IF(AB23&lt;&gt;""," -R","")</f>
        <v/>
      </c>
      <c r="AD22" s="173" t="str">
        <f>IF(AD23&lt;&gt;""," -R","")</f>
        <v/>
      </c>
      <c r="AF22" s="173" t="str">
        <f>IF(AF23&lt;&gt;""," -R","")</f>
        <v/>
      </c>
      <c r="AH22" s="173" t="str">
        <f>IF(AH23&lt;&gt;""," -R","")</f>
        <v/>
      </c>
      <c r="AJ22" s="173" t="str">
        <f>IF(AJ23&lt;&gt;""," -R","")</f>
        <v/>
      </c>
      <c r="AL22" s="173" t="str">
        <f>IF(AL23&lt;&gt;""," -R","")</f>
        <v/>
      </c>
      <c r="AN22" s="173" t="str">
        <f>IF(AN23&lt;&gt;""," -R","")</f>
        <v/>
      </c>
      <c r="AP22" s="173" t="str">
        <f>IF(AP23&lt;&gt;""," -R","")</f>
        <v/>
      </c>
      <c r="AR22" s="173" t="str">
        <f>IF(AR23&lt;&gt;""," -R","")</f>
        <v/>
      </c>
      <c r="AT22" s="173" t="str">
        <f>IF(AT23&lt;&gt;""," -R","")</f>
        <v/>
      </c>
      <c r="AV22" s="173" t="str">
        <f>IF(AV23&lt;&gt;""," -R","")</f>
        <v/>
      </c>
      <c r="AX22" s="173" t="str">
        <f>IF(AX23&lt;&gt;""," -R","")</f>
        <v/>
      </c>
      <c r="AZ22" s="173" t="str">
        <f>IF(AZ23&lt;&gt;""," -R","")</f>
        <v/>
      </c>
      <c r="BB22" s="173" t="str">
        <f>IF(BB23&lt;&gt;""," -R","")</f>
        <v/>
      </c>
      <c r="BD22" s="173" t="str">
        <f>IF(BD23&lt;&gt;""," -R","")</f>
        <v/>
      </c>
      <c r="BF22" s="173" t="str">
        <f>IF(BF23&lt;&gt;""," -R","")</f>
        <v/>
      </c>
      <c r="BH22" s="173" t="str">
        <f>IF(BH23&lt;&gt;""," -R","")</f>
        <v/>
      </c>
      <c r="BJ22" s="173" t="str">
        <f>IF(BJ23&lt;&gt;""," -R","")</f>
        <v/>
      </c>
    </row>
    <row r="23" spans="1:62" ht="42" customHeight="1" x14ac:dyDescent="0.25">
      <c r="A23" s="168"/>
      <c r="B23" s="544" t="s">
        <v>873</v>
      </c>
      <c r="C23" s="544"/>
      <c r="D23" s="544"/>
      <c r="E23" s="544"/>
      <c r="F23" s="544"/>
      <c r="G23" s="544"/>
      <c r="H23" s="544"/>
      <c r="I23" s="544"/>
      <c r="J23" s="544"/>
      <c r="K23" s="203"/>
      <c r="M23" s="173">
        <v>1.07</v>
      </c>
      <c r="N23" s="173" t="str">
        <f>IFERROR(VLOOKUP(M23,'CRUCE RIESGOS'!$C$8:$D$166,2,FALSE),"")</f>
        <v/>
      </c>
      <c r="O23" s="173">
        <v>2.0699999999999998</v>
      </c>
      <c r="P23" s="173" t="str">
        <f>IFERROR(VLOOKUP(O23,'CRUCE RIESGOS'!$C$8:$D$166,2,FALSE),"")</f>
        <v/>
      </c>
      <c r="Q23" s="173">
        <v>3.07</v>
      </c>
      <c r="R23" s="173" t="str">
        <f>IFERROR(VLOOKUP(Q23,'CRUCE RIESGOS'!$C$8:$D$166,2,FALSE),"")</f>
        <v/>
      </c>
      <c r="S23" s="173">
        <v>4.07</v>
      </c>
      <c r="T23" s="173" t="str">
        <f>IFERROR(VLOOKUP(S23,'CRUCE RIESGOS'!$C$8:$D$166,2,FALSE),"")</f>
        <v/>
      </c>
      <c r="U23" s="173">
        <v>5.07</v>
      </c>
      <c r="V23" s="173" t="str">
        <f>IFERROR(VLOOKUP(U23,'CRUCE RIESGOS'!$C$8:$D$166,2,FALSE),"")</f>
        <v/>
      </c>
      <c r="W23" s="173">
        <v>6.07</v>
      </c>
      <c r="X23" s="173" t="str">
        <f>IFERROR(VLOOKUP(W23,'CRUCE RIESGOS'!$C$8:$D$166,2,FALSE),"")</f>
        <v/>
      </c>
      <c r="Y23" s="173">
        <v>7.07</v>
      </c>
      <c r="Z23" s="173" t="str">
        <f>IFERROR(VLOOKUP(Y23,'CRUCE RIESGOS'!$C$8:$D$166,2,FALSE),"")</f>
        <v/>
      </c>
      <c r="AA23" s="173">
        <v>8.07</v>
      </c>
      <c r="AB23" s="173" t="str">
        <f>IFERROR(VLOOKUP(AA23,'CRUCE RIESGOS'!$C$8:$D$166,2,FALSE),"")</f>
        <v/>
      </c>
      <c r="AC23" s="173">
        <v>9.07</v>
      </c>
      <c r="AD23" s="173" t="str">
        <f>IFERROR(VLOOKUP(AC23,'CRUCE RIESGOS'!$C$8:$D$166,2,FALSE),"")</f>
        <v/>
      </c>
      <c r="AE23" s="173">
        <v>10.07</v>
      </c>
      <c r="AF23" s="173" t="str">
        <f>IFERROR(VLOOKUP(AE23,'CRUCE RIESGOS'!$C$8:$D$166,2,FALSE),"")</f>
        <v/>
      </c>
      <c r="AG23" s="173">
        <v>11.07</v>
      </c>
      <c r="AH23" s="173" t="str">
        <f>IFERROR(VLOOKUP(AG23,'CRUCE RIESGOS'!$C$8:$D$166,2,FALSE),"")</f>
        <v/>
      </c>
      <c r="AI23" s="173">
        <v>12.07</v>
      </c>
      <c r="AJ23" s="173" t="str">
        <f>IFERROR(VLOOKUP(AI23,'CRUCE RIESGOS'!$C$8:$D$166,2,FALSE),"")</f>
        <v/>
      </c>
      <c r="AK23" s="173">
        <v>13.07</v>
      </c>
      <c r="AL23" s="173" t="str">
        <f>IFERROR(VLOOKUP(AK23,'CRUCE RIESGOS'!$C$8:$D$166,2,FALSE),"")</f>
        <v/>
      </c>
      <c r="AM23" s="173">
        <v>14.07</v>
      </c>
      <c r="AN23" s="173" t="str">
        <f>IFERROR(VLOOKUP(AM23,'CRUCE RIESGOS'!$C$8:$D$166,2,FALSE),"")</f>
        <v/>
      </c>
      <c r="AO23" s="173">
        <v>15.07</v>
      </c>
      <c r="AP23" s="173" t="str">
        <f>IFERROR(VLOOKUP(AO23,'CRUCE RIESGOS'!$C$8:$D$166,2,FALSE),"")</f>
        <v/>
      </c>
      <c r="AQ23" s="173">
        <v>16.07</v>
      </c>
      <c r="AR23" s="173" t="str">
        <f>IFERROR(VLOOKUP(AQ23,'CRUCE RIESGOS'!$C$8:$D$166,2,FALSE),"")</f>
        <v/>
      </c>
      <c r="AS23" s="173">
        <v>17.07</v>
      </c>
      <c r="AT23" s="173" t="str">
        <f>IFERROR(VLOOKUP(AS23,'CRUCE RIESGOS'!$C$8:$D$166,2,FALSE),"")</f>
        <v/>
      </c>
      <c r="AU23" s="173">
        <v>18.07</v>
      </c>
      <c r="AV23" s="173" t="str">
        <f>IFERROR(VLOOKUP(AU23,'CRUCE RIESGOS'!$C$8:$D$166,2,FALSE),"")</f>
        <v/>
      </c>
      <c r="AW23" s="173">
        <v>19.07</v>
      </c>
      <c r="AX23" s="173" t="str">
        <f>IFERROR(VLOOKUP(AW23,'CRUCE RIESGOS'!$C$8:$D$166,2,FALSE),"")</f>
        <v/>
      </c>
      <c r="AY23" s="173">
        <v>20.07</v>
      </c>
      <c r="AZ23" s="173" t="str">
        <f>IFERROR(VLOOKUP(AY23,'CRUCE RIESGOS'!$C$8:$D$166,2,FALSE),"")</f>
        <v/>
      </c>
      <c r="BA23" s="173">
        <v>21.07</v>
      </c>
      <c r="BB23" s="173" t="str">
        <f>IFERROR(VLOOKUP(BA23,'CRUCE RIESGOS'!$C$8:$D$166,2,FALSE),"")</f>
        <v/>
      </c>
      <c r="BC23" s="173">
        <v>22.07</v>
      </c>
      <c r="BD23" s="173" t="str">
        <f>IFERROR(VLOOKUP(BC23,'CRUCE RIESGOS'!$C$8:$D$166,2,FALSE),"")</f>
        <v/>
      </c>
      <c r="BE23" s="173">
        <v>23.07</v>
      </c>
      <c r="BF23" s="173" t="str">
        <f>IFERROR(VLOOKUP(BE23,'CRUCE RIESGOS'!$C$8:$D$166,2,FALSE),"")</f>
        <v/>
      </c>
      <c r="BG23" s="173">
        <v>24.07</v>
      </c>
      <c r="BH23" s="173" t="str">
        <f>IFERROR(VLOOKUP(BG23,'CRUCE RIESGOS'!$C$8:$D$166,2,FALSE),"")</f>
        <v/>
      </c>
      <c r="BI23" s="173">
        <v>25.07</v>
      </c>
      <c r="BJ23" s="173" t="str">
        <f>IFERROR(VLOOKUP(BI23,'CRUCE RIESGOS'!$C$8:$D$166,2,FALSE),"")</f>
        <v/>
      </c>
    </row>
    <row r="24" spans="1:62" x14ac:dyDescent="0.25">
      <c r="N24" s="173" t="str">
        <f>IF(N25&lt;&gt;""," -R","")</f>
        <v/>
      </c>
      <c r="P24" s="173" t="str">
        <f>IF(P25&lt;&gt;""," -R","")</f>
        <v/>
      </c>
      <c r="R24" s="173" t="str">
        <f>IF(R25&lt;&gt;""," -R","")</f>
        <v/>
      </c>
      <c r="T24" s="173" t="str">
        <f>IF(T25&lt;&gt;""," -R","")</f>
        <v/>
      </c>
      <c r="V24" s="173" t="str">
        <f>IF(V25&lt;&gt;""," -R","")</f>
        <v/>
      </c>
      <c r="X24" s="173" t="str">
        <f>IF(X25&lt;&gt;""," -R","")</f>
        <v/>
      </c>
      <c r="Z24" s="173" t="str">
        <f>IF(Z25&lt;&gt;""," -R","")</f>
        <v/>
      </c>
      <c r="AB24" s="173" t="str">
        <f>IF(AB25&lt;&gt;""," -R","")</f>
        <v/>
      </c>
      <c r="AD24" s="173" t="str">
        <f>IF(AD25&lt;&gt;""," -R","")</f>
        <v/>
      </c>
      <c r="AF24" s="173" t="str">
        <f>IF(AF25&lt;&gt;""," -R","")</f>
        <v/>
      </c>
      <c r="AH24" s="173" t="str">
        <f>IF(AH25&lt;&gt;""," -R","")</f>
        <v/>
      </c>
      <c r="AJ24" s="173" t="str">
        <f>IF(AJ25&lt;&gt;""," -R","")</f>
        <v/>
      </c>
      <c r="AL24" s="173" t="str">
        <f>IF(AL25&lt;&gt;""," -R","")</f>
        <v/>
      </c>
      <c r="AN24" s="173" t="str">
        <f>IF(AN25&lt;&gt;""," -R","")</f>
        <v/>
      </c>
      <c r="AP24" s="173" t="str">
        <f>IF(AP25&lt;&gt;""," -R","")</f>
        <v/>
      </c>
      <c r="AR24" s="173" t="str">
        <f>IF(AR25&lt;&gt;""," -R","")</f>
        <v/>
      </c>
      <c r="AT24" s="173" t="str">
        <f>IF(AT25&lt;&gt;""," -R","")</f>
        <v/>
      </c>
      <c r="AV24" s="173" t="str">
        <f>IF(AV25&lt;&gt;""," -R","")</f>
        <v/>
      </c>
      <c r="AX24" s="173" t="str">
        <f>IF(AX25&lt;&gt;""," -R","")</f>
        <v/>
      </c>
      <c r="AZ24" s="173" t="str">
        <f>IF(AZ25&lt;&gt;""," -R","")</f>
        <v/>
      </c>
      <c r="BB24" s="173" t="str">
        <f>IF(BB25&lt;&gt;""," -R","")</f>
        <v/>
      </c>
      <c r="BD24" s="173" t="str">
        <f>IF(BD25&lt;&gt;""," -R","")</f>
        <v/>
      </c>
      <c r="BF24" s="173" t="str">
        <f>IF(BF25&lt;&gt;""," -R","")</f>
        <v/>
      </c>
      <c r="BH24" s="173" t="str">
        <f>IF(BH25&lt;&gt;""," -R","")</f>
        <v/>
      </c>
      <c r="BJ24" s="173" t="str">
        <f>IF(BJ25&lt;&gt;""," -R","")</f>
        <v/>
      </c>
    </row>
    <row r="25" spans="1:62" x14ac:dyDescent="0.25">
      <c r="M25" s="173">
        <v>1.08</v>
      </c>
      <c r="N25" s="173" t="str">
        <f>IFERROR(VLOOKUP(M25,'CRUCE RIESGOS'!$C$8:$D$166,2,FALSE),"")</f>
        <v/>
      </c>
      <c r="O25" s="173">
        <v>2.08</v>
      </c>
      <c r="P25" s="173" t="str">
        <f>IFERROR(VLOOKUP(O25,'CRUCE RIESGOS'!$C$8:$D$166,2,FALSE),"")</f>
        <v/>
      </c>
      <c r="Q25" s="173">
        <v>3.08</v>
      </c>
      <c r="R25" s="173" t="str">
        <f>IFERROR(VLOOKUP(Q25,'CRUCE RIESGOS'!$C$8:$D$166,2,FALSE),"")</f>
        <v/>
      </c>
      <c r="S25" s="173">
        <v>4.08</v>
      </c>
      <c r="T25" s="173" t="str">
        <f>IFERROR(VLOOKUP(S25,'CRUCE RIESGOS'!$C$8:$D$166,2,FALSE),"")</f>
        <v/>
      </c>
      <c r="U25" s="173">
        <v>5.08</v>
      </c>
      <c r="V25" s="173" t="str">
        <f>IFERROR(VLOOKUP(U25,'CRUCE RIESGOS'!$C$8:$D$166,2,FALSE),"")</f>
        <v/>
      </c>
      <c r="W25" s="173">
        <v>6.08</v>
      </c>
      <c r="X25" s="173" t="str">
        <f>IFERROR(VLOOKUP(W25,'CRUCE RIESGOS'!$C$8:$D$166,2,FALSE),"")</f>
        <v/>
      </c>
      <c r="Y25" s="173">
        <v>7.08</v>
      </c>
      <c r="Z25" s="173" t="str">
        <f>IFERROR(VLOOKUP(Y25,'CRUCE RIESGOS'!$C$8:$D$166,2,FALSE),"")</f>
        <v/>
      </c>
      <c r="AA25" s="173">
        <v>8.08</v>
      </c>
      <c r="AB25" s="173" t="str">
        <f>IFERROR(VLOOKUP(AA25,'CRUCE RIESGOS'!$C$8:$D$166,2,FALSE),"")</f>
        <v/>
      </c>
      <c r="AC25" s="173">
        <v>9.08</v>
      </c>
      <c r="AD25" s="173" t="str">
        <f>IFERROR(VLOOKUP(AC25,'CRUCE RIESGOS'!$C$8:$D$166,2,FALSE),"")</f>
        <v/>
      </c>
      <c r="AE25" s="173">
        <v>10.08</v>
      </c>
      <c r="AF25" s="173" t="str">
        <f>IFERROR(VLOOKUP(AE25,'CRUCE RIESGOS'!$C$8:$D$166,2,FALSE),"")</f>
        <v/>
      </c>
      <c r="AG25" s="173">
        <v>11.08</v>
      </c>
      <c r="AH25" s="173" t="str">
        <f>IFERROR(VLOOKUP(AG25,'CRUCE RIESGOS'!$C$8:$D$166,2,FALSE),"")</f>
        <v/>
      </c>
      <c r="AI25" s="173">
        <v>12.08</v>
      </c>
      <c r="AJ25" s="173" t="str">
        <f>IFERROR(VLOOKUP(AI25,'CRUCE RIESGOS'!$C$8:$D$166,2,FALSE),"")</f>
        <v/>
      </c>
      <c r="AK25" s="173">
        <v>13.08</v>
      </c>
      <c r="AL25" s="173" t="str">
        <f>IFERROR(VLOOKUP(AK25,'CRUCE RIESGOS'!$C$8:$D$166,2,FALSE),"")</f>
        <v/>
      </c>
      <c r="AM25" s="173">
        <v>14.08</v>
      </c>
      <c r="AN25" s="173" t="str">
        <f>IFERROR(VLOOKUP(AM25,'CRUCE RIESGOS'!$C$8:$D$166,2,FALSE),"")</f>
        <v/>
      </c>
      <c r="AO25" s="173">
        <v>15.08</v>
      </c>
      <c r="AP25" s="173" t="str">
        <f>IFERROR(VLOOKUP(AO25,'CRUCE RIESGOS'!$C$8:$D$166,2,FALSE),"")</f>
        <v/>
      </c>
      <c r="AQ25" s="173">
        <v>16.079999999999998</v>
      </c>
      <c r="AR25" s="173" t="str">
        <f>IFERROR(VLOOKUP(AQ25,'CRUCE RIESGOS'!$C$8:$D$166,2,FALSE),"")</f>
        <v/>
      </c>
      <c r="AS25" s="173">
        <v>17.079999999999998</v>
      </c>
      <c r="AT25" s="173" t="str">
        <f>IFERROR(VLOOKUP(AS25,'CRUCE RIESGOS'!$C$8:$D$166,2,FALSE),"")</f>
        <v/>
      </c>
      <c r="AU25" s="173">
        <v>18.079999999999998</v>
      </c>
      <c r="AV25" s="173" t="str">
        <f>IFERROR(VLOOKUP(AU25,'CRUCE RIESGOS'!$C$8:$D$166,2,FALSE),"")</f>
        <v/>
      </c>
      <c r="AW25" s="173">
        <v>19.079999999999998</v>
      </c>
      <c r="AX25" s="173" t="str">
        <f>IFERROR(VLOOKUP(AW25,'CRUCE RIESGOS'!$C$8:$D$166,2,FALSE),"")</f>
        <v/>
      </c>
      <c r="AY25" s="173">
        <v>20.079999999999998</v>
      </c>
      <c r="AZ25" s="173" t="str">
        <f>IFERROR(VLOOKUP(AY25,'CRUCE RIESGOS'!$C$8:$D$166,2,FALSE),"")</f>
        <v/>
      </c>
      <c r="BA25" s="173">
        <v>21.08</v>
      </c>
      <c r="BB25" s="173" t="str">
        <f>IFERROR(VLOOKUP(BA25,'CRUCE RIESGOS'!$C$8:$D$166,2,FALSE),"")</f>
        <v/>
      </c>
      <c r="BC25" s="173">
        <v>22.08</v>
      </c>
      <c r="BD25" s="173" t="str">
        <f>IFERROR(VLOOKUP(BC25,'CRUCE RIESGOS'!$C$8:$D$166,2,FALSE),"")</f>
        <v/>
      </c>
      <c r="BE25" s="173">
        <v>23.08</v>
      </c>
      <c r="BF25" s="173" t="str">
        <f>IFERROR(VLOOKUP(BE25,'CRUCE RIESGOS'!$C$8:$D$166,2,FALSE),"")</f>
        <v/>
      </c>
      <c r="BG25" s="173">
        <v>24.08</v>
      </c>
      <c r="BH25" s="173" t="str">
        <f>IFERROR(VLOOKUP(BG25,'CRUCE RIESGOS'!$C$8:$D$166,2,FALSE),"")</f>
        <v/>
      </c>
      <c r="BI25" s="173">
        <v>25.08</v>
      </c>
      <c r="BJ25" s="173" t="str">
        <f>IFERROR(VLOOKUP(BI25,'CRUCE RIESGOS'!$C$8:$D$166,2,FALSE),"")</f>
        <v/>
      </c>
    </row>
    <row r="26" spans="1:62" x14ac:dyDescent="0.25">
      <c r="N26" s="173" t="str">
        <f>IF(N27&lt;&gt;""," -R","")</f>
        <v/>
      </c>
      <c r="P26" s="173" t="str">
        <f>IF(P27&lt;&gt;""," -R","")</f>
        <v/>
      </c>
      <c r="R26" s="173" t="str">
        <f>IF(R27&lt;&gt;""," -R","")</f>
        <v/>
      </c>
      <c r="T26" s="173" t="str">
        <f>IF(T27&lt;&gt;""," -R","")</f>
        <v/>
      </c>
      <c r="V26" s="173" t="str">
        <f>IF(V27&lt;&gt;""," -R","")</f>
        <v/>
      </c>
      <c r="X26" s="173" t="str">
        <f>IF(X27&lt;&gt;""," -R","")</f>
        <v/>
      </c>
      <c r="Z26" s="173" t="str">
        <f>IF(Z27&lt;&gt;""," -R","")</f>
        <v/>
      </c>
      <c r="AB26" s="173" t="str">
        <f>IF(AB27&lt;&gt;""," -R","")</f>
        <v/>
      </c>
      <c r="AD26" s="173" t="str">
        <f>IF(AD27&lt;&gt;""," -R","")</f>
        <v/>
      </c>
      <c r="AF26" s="173" t="str">
        <f>IF(AF27&lt;&gt;""," -R","")</f>
        <v/>
      </c>
      <c r="AH26" s="173" t="str">
        <f>IF(AH27&lt;&gt;""," -R","")</f>
        <v/>
      </c>
      <c r="AJ26" s="173" t="str">
        <f>IF(AJ27&lt;&gt;""," -R","")</f>
        <v/>
      </c>
      <c r="AL26" s="173" t="str">
        <f>IF(AL27&lt;&gt;""," -R","")</f>
        <v/>
      </c>
      <c r="AN26" s="173" t="str">
        <f>IF(AN27&lt;&gt;""," -R","")</f>
        <v/>
      </c>
      <c r="AP26" s="173" t="str">
        <f>IF(AP27&lt;&gt;""," -R","")</f>
        <v/>
      </c>
      <c r="AR26" s="173" t="str">
        <f>IF(AR27&lt;&gt;""," -R","")</f>
        <v/>
      </c>
      <c r="AT26" s="173" t="str">
        <f>IF(AT27&lt;&gt;""," -R","")</f>
        <v/>
      </c>
      <c r="AV26" s="173" t="str">
        <f>IF(AV27&lt;&gt;""," -R","")</f>
        <v/>
      </c>
      <c r="AX26" s="173" t="str">
        <f>IF(AX27&lt;&gt;""," -R","")</f>
        <v/>
      </c>
      <c r="AZ26" s="173" t="str">
        <f>IF(AZ27&lt;&gt;""," -R","")</f>
        <v/>
      </c>
      <c r="BB26" s="173" t="str">
        <f>IF(BB27&lt;&gt;""," -R","")</f>
        <v/>
      </c>
      <c r="BD26" s="173" t="str">
        <f>IF(BD27&lt;&gt;""," -R","")</f>
        <v/>
      </c>
      <c r="BF26" s="173" t="str">
        <f>IF(BF27&lt;&gt;""," -R","")</f>
        <v/>
      </c>
      <c r="BH26" s="173" t="str">
        <f>IF(BH27&lt;&gt;""," -R","")</f>
        <v/>
      </c>
      <c r="BJ26" s="173" t="str">
        <f>IF(BJ27&lt;&gt;""," -R","")</f>
        <v/>
      </c>
    </row>
    <row r="27" spans="1:62" x14ac:dyDescent="0.25">
      <c r="M27" s="173">
        <v>1.0900000000000001</v>
      </c>
      <c r="N27" s="173" t="str">
        <f>IFERROR(VLOOKUP(M27,'CRUCE RIESGOS'!$C$8:$D$166,2,FALSE),"")</f>
        <v/>
      </c>
      <c r="O27" s="173">
        <v>2.09</v>
      </c>
      <c r="P27" s="173" t="str">
        <f>IFERROR(VLOOKUP(O27,'CRUCE RIESGOS'!$C$8:$D$166,2,FALSE),"")</f>
        <v/>
      </c>
      <c r="Q27" s="173">
        <v>3.09</v>
      </c>
      <c r="R27" s="173" t="str">
        <f>IFERROR(VLOOKUP(Q27,'CRUCE RIESGOS'!$C$8:$D$166,2,FALSE),"")</f>
        <v/>
      </c>
      <c r="S27" s="173">
        <v>4.09</v>
      </c>
      <c r="T27" s="173" t="str">
        <f>IFERROR(VLOOKUP(S27,'CRUCE RIESGOS'!$C$8:$D$166,2,FALSE),"")</f>
        <v/>
      </c>
      <c r="U27" s="173">
        <v>5.09</v>
      </c>
      <c r="V27" s="173" t="str">
        <f>IFERROR(VLOOKUP(U27,'CRUCE RIESGOS'!$C$8:$D$166,2,FALSE),"")</f>
        <v/>
      </c>
      <c r="W27" s="173">
        <v>6.09</v>
      </c>
      <c r="X27" s="173" t="str">
        <f>IFERROR(VLOOKUP(W27,'CRUCE RIESGOS'!$C$8:$D$166,2,FALSE),"")</f>
        <v/>
      </c>
      <c r="Y27" s="173">
        <v>7.09</v>
      </c>
      <c r="Z27" s="173" t="str">
        <f>IFERROR(VLOOKUP(Y27,'CRUCE RIESGOS'!$C$8:$D$166,2,FALSE),"")</f>
        <v/>
      </c>
      <c r="AA27" s="173">
        <v>8.09</v>
      </c>
      <c r="AB27" s="173" t="str">
        <f>IFERROR(VLOOKUP(AA27,'CRUCE RIESGOS'!$C$8:$D$166,2,FALSE),"")</f>
        <v/>
      </c>
      <c r="AC27" s="173">
        <v>9.09</v>
      </c>
      <c r="AD27" s="173" t="str">
        <f>IFERROR(VLOOKUP(AC27,'CRUCE RIESGOS'!$C$8:$D$166,2,FALSE),"")</f>
        <v/>
      </c>
      <c r="AE27" s="173">
        <v>10.09</v>
      </c>
      <c r="AF27" s="173" t="str">
        <f>IFERROR(VLOOKUP(AE27,'CRUCE RIESGOS'!$C$8:$D$166,2,FALSE),"")</f>
        <v/>
      </c>
      <c r="AG27" s="173">
        <v>11.09</v>
      </c>
      <c r="AH27" s="173" t="str">
        <f>IFERROR(VLOOKUP(AG27,'CRUCE RIESGOS'!$C$8:$D$166,2,FALSE),"")</f>
        <v/>
      </c>
      <c r="AI27" s="173">
        <v>12.09</v>
      </c>
      <c r="AJ27" s="173" t="str">
        <f>IFERROR(VLOOKUP(AI27,'CRUCE RIESGOS'!$C$8:$D$166,2,FALSE),"")</f>
        <v/>
      </c>
      <c r="AK27" s="173">
        <v>13.09</v>
      </c>
      <c r="AL27" s="173" t="str">
        <f>IFERROR(VLOOKUP(AK27,'CRUCE RIESGOS'!$C$8:$D$166,2,FALSE),"")</f>
        <v/>
      </c>
      <c r="AM27" s="173">
        <v>14.09</v>
      </c>
      <c r="AN27" s="173" t="str">
        <f>IFERROR(VLOOKUP(AM27,'CRUCE RIESGOS'!$C$8:$D$166,2,FALSE),"")</f>
        <v/>
      </c>
      <c r="AO27" s="173">
        <v>15.09</v>
      </c>
      <c r="AP27" s="173" t="str">
        <f>IFERROR(VLOOKUP(AO27,'CRUCE RIESGOS'!$C$8:$D$166,2,FALSE),"")</f>
        <v/>
      </c>
      <c r="AQ27" s="173">
        <v>16.09</v>
      </c>
      <c r="AR27" s="173" t="str">
        <f>IFERROR(VLOOKUP(AQ27,'CRUCE RIESGOS'!$C$8:$D$166,2,FALSE),"")</f>
        <v/>
      </c>
      <c r="AS27" s="173">
        <v>17.09</v>
      </c>
      <c r="AT27" s="173" t="str">
        <f>IFERROR(VLOOKUP(AS27,'CRUCE RIESGOS'!$C$8:$D$166,2,FALSE),"")</f>
        <v/>
      </c>
      <c r="AU27" s="173">
        <v>18.09</v>
      </c>
      <c r="AV27" s="173" t="str">
        <f>IFERROR(VLOOKUP(AU27,'CRUCE RIESGOS'!$C$8:$D$166,2,FALSE),"")</f>
        <v/>
      </c>
      <c r="AW27" s="173">
        <v>19.09</v>
      </c>
      <c r="AX27" s="173" t="str">
        <f>IFERROR(VLOOKUP(AW27,'CRUCE RIESGOS'!$C$8:$D$166,2,FALSE),"")</f>
        <v/>
      </c>
      <c r="AY27" s="173">
        <v>20.09</v>
      </c>
      <c r="AZ27" s="173" t="str">
        <f>IFERROR(VLOOKUP(AY27,'CRUCE RIESGOS'!$C$8:$D$166,2,FALSE),"")</f>
        <v/>
      </c>
      <c r="BA27" s="173">
        <v>21.09</v>
      </c>
      <c r="BB27" s="173" t="str">
        <f>IFERROR(VLOOKUP(BA27,'CRUCE RIESGOS'!$C$8:$D$166,2,FALSE),"")</f>
        <v/>
      </c>
      <c r="BC27" s="173">
        <v>22.09</v>
      </c>
      <c r="BD27" s="173" t="str">
        <f>IFERROR(VLOOKUP(BC27,'CRUCE RIESGOS'!$C$8:$D$166,2,FALSE),"")</f>
        <v/>
      </c>
      <c r="BE27" s="173">
        <v>23.09</v>
      </c>
      <c r="BF27" s="173" t="str">
        <f>IFERROR(VLOOKUP(BE27,'CRUCE RIESGOS'!$C$8:$D$166,2,FALSE),"")</f>
        <v/>
      </c>
      <c r="BG27" s="173">
        <v>24.09</v>
      </c>
      <c r="BH27" s="173" t="str">
        <f>IFERROR(VLOOKUP(BG27,'CRUCE RIESGOS'!$C$8:$D$166,2,FALSE),"")</f>
        <v/>
      </c>
      <c r="BI27" s="173">
        <v>25.09</v>
      </c>
      <c r="BJ27" s="173" t="str">
        <f>IFERROR(VLOOKUP(BI27,'CRUCE RIESGOS'!$C$8:$D$166,2,FALSE),"")</f>
        <v/>
      </c>
    </row>
    <row r="28" spans="1:62" x14ac:dyDescent="0.25">
      <c r="N28" s="173" t="str">
        <f>IF(N29&lt;&gt;""," -R","")</f>
        <v/>
      </c>
      <c r="P28" s="173" t="str">
        <f>IF(P29&lt;&gt;""," -R","")</f>
        <v/>
      </c>
      <c r="R28" s="173" t="str">
        <f>IF(R29&lt;&gt;""," -R","")</f>
        <v/>
      </c>
      <c r="T28" s="173" t="str">
        <f>IF(T29&lt;&gt;""," -R","")</f>
        <v/>
      </c>
      <c r="V28" s="173" t="str">
        <f>IF(V29&lt;&gt;""," -R","")</f>
        <v/>
      </c>
      <c r="X28" s="173" t="str">
        <f>IF(X29&lt;&gt;""," -R","")</f>
        <v/>
      </c>
      <c r="Z28" s="173" t="str">
        <f>IF(Z29&lt;&gt;""," -R","")</f>
        <v/>
      </c>
      <c r="AB28" s="173" t="str">
        <f>IF(AB29&lt;&gt;""," -R","")</f>
        <v/>
      </c>
      <c r="AD28" s="173" t="str">
        <f>IF(AD29&lt;&gt;""," -R","")</f>
        <v/>
      </c>
      <c r="AF28" s="173" t="str">
        <f>IF(AF29&lt;&gt;""," -R","")</f>
        <v/>
      </c>
      <c r="AH28" s="173" t="str">
        <f>IF(AH29&lt;&gt;""," -R","")</f>
        <v/>
      </c>
      <c r="AJ28" s="173" t="str">
        <f>IF(AJ29&lt;&gt;""," -R","")</f>
        <v/>
      </c>
      <c r="AL28" s="173" t="str">
        <f>IF(AL29&lt;&gt;""," -R","")</f>
        <v/>
      </c>
      <c r="AN28" s="173" t="str">
        <f>IF(AN29&lt;&gt;""," -R","")</f>
        <v/>
      </c>
      <c r="AP28" s="173" t="str">
        <f>IF(AP29&lt;&gt;""," -R","")</f>
        <v/>
      </c>
      <c r="AR28" s="173" t="str">
        <f>IF(AR29&lt;&gt;""," -R","")</f>
        <v/>
      </c>
      <c r="AT28" s="173" t="str">
        <f>IF(AT29&lt;&gt;""," -R","")</f>
        <v/>
      </c>
      <c r="AV28" s="173" t="str">
        <f>IF(AV29&lt;&gt;""," -R","")</f>
        <v/>
      </c>
      <c r="AX28" s="173" t="str">
        <f>IF(AX29&lt;&gt;""," -R","")</f>
        <v/>
      </c>
      <c r="AZ28" s="173" t="str">
        <f>IF(AZ29&lt;&gt;""," -R","")</f>
        <v/>
      </c>
      <c r="BB28" s="173" t="str">
        <f>IF(BB29&lt;&gt;""," -R","")</f>
        <v/>
      </c>
      <c r="BD28" s="173" t="str">
        <f>IF(BD29&lt;&gt;""," -R","")</f>
        <v/>
      </c>
      <c r="BF28" s="173" t="str">
        <f>IF(BF29&lt;&gt;""," -R","")</f>
        <v/>
      </c>
      <c r="BH28" s="173" t="str">
        <f>IF(BH29&lt;&gt;""," -R","")</f>
        <v/>
      </c>
      <c r="BJ28" s="173" t="str">
        <f>IF(BJ29&lt;&gt;""," -R","")</f>
        <v/>
      </c>
    </row>
    <row r="29" spans="1:62" x14ac:dyDescent="0.25">
      <c r="M29" s="173">
        <v>1.1000000000000001</v>
      </c>
      <c r="N29" s="173" t="str">
        <f>IFERROR(VLOOKUP(M29,'CRUCE RIESGOS'!$C$8:$D$166,2,FALSE),"")</f>
        <v/>
      </c>
      <c r="O29" s="173">
        <v>2.1</v>
      </c>
      <c r="P29" s="173" t="str">
        <f>IFERROR(VLOOKUP(O29,'CRUCE RIESGOS'!$C$8:$D$166,2,FALSE),"")</f>
        <v/>
      </c>
      <c r="Q29" s="173">
        <v>3.1</v>
      </c>
      <c r="R29" s="173" t="str">
        <f>IFERROR(VLOOKUP(Q29,'CRUCE RIESGOS'!$C$8:$D$166,2,FALSE),"")</f>
        <v/>
      </c>
      <c r="S29" s="173">
        <v>4.0999999999999996</v>
      </c>
      <c r="T29" s="173" t="str">
        <f>IFERROR(VLOOKUP(S29,'CRUCE RIESGOS'!$C$8:$D$166,2,FALSE),"")</f>
        <v/>
      </c>
      <c r="U29" s="173">
        <v>5.0999999999999996</v>
      </c>
      <c r="V29" s="173" t="str">
        <f>IFERROR(VLOOKUP(U29,'CRUCE RIESGOS'!$C$8:$D$166,2,FALSE),"")</f>
        <v/>
      </c>
      <c r="W29" s="173">
        <v>6.1</v>
      </c>
      <c r="X29" s="173" t="str">
        <f>IFERROR(VLOOKUP(W29,'CRUCE RIESGOS'!$C$8:$D$166,2,FALSE),"")</f>
        <v/>
      </c>
      <c r="Y29" s="173">
        <v>7.1</v>
      </c>
      <c r="Z29" s="173" t="str">
        <f>IFERROR(VLOOKUP(Y29,'CRUCE RIESGOS'!$C$8:$D$166,2,FALSE),"")</f>
        <v/>
      </c>
      <c r="AA29" s="173">
        <v>8.1</v>
      </c>
      <c r="AB29" s="173" t="str">
        <f>IFERROR(VLOOKUP(AA29,'CRUCE RIESGOS'!$C$8:$D$166,2,FALSE),"")</f>
        <v/>
      </c>
      <c r="AC29" s="173">
        <v>9.1</v>
      </c>
      <c r="AD29" s="173" t="str">
        <f>IFERROR(VLOOKUP(AC29,'CRUCE RIESGOS'!$C$8:$D$166,2,FALSE),"")</f>
        <v/>
      </c>
      <c r="AE29" s="173">
        <v>10.1</v>
      </c>
      <c r="AF29" s="173" t="str">
        <f>IFERROR(VLOOKUP(AE29,'CRUCE RIESGOS'!$C$8:$D$166,2,FALSE),"")</f>
        <v/>
      </c>
      <c r="AG29" s="173">
        <v>11.1</v>
      </c>
      <c r="AH29" s="173" t="str">
        <f>IFERROR(VLOOKUP(AG29,'CRUCE RIESGOS'!$C$8:$D$166,2,FALSE),"")</f>
        <v/>
      </c>
      <c r="AI29" s="173">
        <v>12.1</v>
      </c>
      <c r="AJ29" s="173" t="str">
        <f>IFERROR(VLOOKUP(AI29,'CRUCE RIESGOS'!$C$8:$D$166,2,FALSE),"")</f>
        <v/>
      </c>
      <c r="AK29" s="173">
        <v>13.1</v>
      </c>
      <c r="AL29" s="173" t="str">
        <f>IFERROR(VLOOKUP(AK29,'CRUCE RIESGOS'!$C$8:$D$166,2,FALSE),"")</f>
        <v/>
      </c>
      <c r="AM29" s="173">
        <v>14.1</v>
      </c>
      <c r="AN29" s="173" t="str">
        <f>IFERROR(VLOOKUP(AM29,'CRUCE RIESGOS'!$C$8:$D$166,2,FALSE),"")</f>
        <v/>
      </c>
      <c r="AO29" s="173">
        <v>15.1</v>
      </c>
      <c r="AP29" s="173" t="str">
        <f>IFERROR(VLOOKUP(AO29,'CRUCE RIESGOS'!$C$8:$D$166,2,FALSE),"")</f>
        <v/>
      </c>
      <c r="AQ29" s="173">
        <v>16.100000000000001</v>
      </c>
      <c r="AR29" s="173" t="str">
        <f>IFERROR(VLOOKUP(AQ29,'CRUCE RIESGOS'!$C$8:$D$166,2,FALSE),"")</f>
        <v/>
      </c>
      <c r="AS29" s="173">
        <v>17.100000000000001</v>
      </c>
      <c r="AT29" s="173" t="str">
        <f>IFERROR(VLOOKUP(AS29,'CRUCE RIESGOS'!$C$8:$D$166,2,FALSE),"")</f>
        <v/>
      </c>
      <c r="AU29" s="173">
        <v>18.100000000000001</v>
      </c>
      <c r="AV29" s="173" t="str">
        <f>IFERROR(VLOOKUP(AU29,'CRUCE RIESGOS'!$C$8:$D$166,2,FALSE),"")</f>
        <v/>
      </c>
      <c r="AW29" s="173">
        <v>19.100000000000001</v>
      </c>
      <c r="AX29" s="173" t="str">
        <f>IFERROR(VLOOKUP(AW29,'CRUCE RIESGOS'!$C$8:$D$166,2,FALSE),"")</f>
        <v/>
      </c>
      <c r="AY29" s="173">
        <v>20.100000000000001</v>
      </c>
      <c r="AZ29" s="173" t="str">
        <f>IFERROR(VLOOKUP(AY29,'CRUCE RIESGOS'!$C$8:$D$166,2,FALSE),"")</f>
        <v/>
      </c>
      <c r="BA29" s="173">
        <v>21.1</v>
      </c>
      <c r="BB29" s="173" t="str">
        <f>IFERROR(VLOOKUP(BA29,'CRUCE RIESGOS'!$C$8:$D$166,2,FALSE),"")</f>
        <v/>
      </c>
      <c r="BC29" s="173">
        <v>22.1</v>
      </c>
      <c r="BD29" s="173" t="str">
        <f>IFERROR(VLOOKUP(BC29,'CRUCE RIESGOS'!$C$8:$D$166,2,FALSE),"")</f>
        <v/>
      </c>
      <c r="BE29" s="173">
        <v>23.1</v>
      </c>
      <c r="BF29" s="173" t="str">
        <f>IFERROR(VLOOKUP(BE29,'CRUCE RIESGOS'!$C$8:$D$166,2,FALSE),"")</f>
        <v/>
      </c>
      <c r="BG29" s="173">
        <v>24.1</v>
      </c>
      <c r="BH29" s="173" t="str">
        <f>IFERROR(VLOOKUP(BG29,'CRUCE RIESGOS'!$C$8:$D$166,2,FALSE),"")</f>
        <v/>
      </c>
      <c r="BI29" s="173">
        <v>25.1</v>
      </c>
      <c r="BJ29" s="173" t="str">
        <f>IFERROR(VLOOKUP(BI29,'CRUCE RIESGOS'!$C$8:$D$166,2,FALSE),"")</f>
        <v/>
      </c>
    </row>
    <row r="30" spans="1:62" x14ac:dyDescent="0.25">
      <c r="N30" s="173" t="str">
        <f>IF(N31&lt;&gt;""," -R","")</f>
        <v/>
      </c>
      <c r="P30" s="173" t="str">
        <f>IF(P31&lt;&gt;""," -R","")</f>
        <v/>
      </c>
      <c r="R30" s="173" t="str">
        <f>IF(R31&lt;&gt;""," -R","")</f>
        <v/>
      </c>
      <c r="T30" s="173" t="str">
        <f>IF(T31&lt;&gt;""," -R","")</f>
        <v/>
      </c>
      <c r="V30" s="173" t="str">
        <f>IF(V31&lt;&gt;""," -R","")</f>
        <v/>
      </c>
      <c r="X30" s="173" t="str">
        <f>IF(X31&lt;&gt;""," -R","")</f>
        <v/>
      </c>
      <c r="Z30" s="173" t="str">
        <f>IF(Z31&lt;&gt;""," -R","")</f>
        <v/>
      </c>
      <c r="AB30" s="173" t="str">
        <f>IF(AB31&lt;&gt;""," -R","")</f>
        <v/>
      </c>
      <c r="AD30" s="173" t="str">
        <f>IF(AD31&lt;&gt;""," -R","")</f>
        <v/>
      </c>
      <c r="AF30" s="173" t="str">
        <f>IF(AF31&lt;&gt;""," -R","")</f>
        <v/>
      </c>
      <c r="AH30" s="173" t="str">
        <f>IF(AH31&lt;&gt;""," -R","")</f>
        <v/>
      </c>
      <c r="AJ30" s="173" t="str">
        <f>IF(AJ31&lt;&gt;""," -R","")</f>
        <v/>
      </c>
      <c r="AL30" s="173" t="str">
        <f>IF(AL31&lt;&gt;""," -R","")</f>
        <v/>
      </c>
      <c r="AN30" s="173" t="str">
        <f>IF(AN31&lt;&gt;""," -R","")</f>
        <v/>
      </c>
      <c r="AP30" s="173" t="str">
        <f>IF(AP31&lt;&gt;""," -R","")</f>
        <v/>
      </c>
      <c r="AR30" s="173" t="str">
        <f>IF(AR31&lt;&gt;""," -R","")</f>
        <v/>
      </c>
      <c r="AT30" s="173" t="str">
        <f>IF(AT31&lt;&gt;""," -R","")</f>
        <v/>
      </c>
      <c r="AV30" s="173" t="str">
        <f>IF(AV31&lt;&gt;""," -R","")</f>
        <v/>
      </c>
      <c r="AX30" s="173" t="str">
        <f>IF(AX31&lt;&gt;""," -R","")</f>
        <v/>
      </c>
      <c r="AZ30" s="173" t="str">
        <f>IF(AZ31&lt;&gt;""," -R","")</f>
        <v/>
      </c>
      <c r="BB30" s="173" t="str">
        <f>IF(BB31&lt;&gt;""," -R","")</f>
        <v/>
      </c>
      <c r="BD30" s="173" t="str">
        <f>IF(BD31&lt;&gt;""," -R","")</f>
        <v/>
      </c>
      <c r="BF30" s="173" t="str">
        <f>IF(BF31&lt;&gt;""," -R","")</f>
        <v/>
      </c>
      <c r="BH30" s="173" t="str">
        <f>IF(BH31&lt;&gt;""," -R","")</f>
        <v/>
      </c>
      <c r="BJ30" s="173" t="str">
        <f>IF(BJ31&lt;&gt;""," -R","")</f>
        <v/>
      </c>
    </row>
    <row r="31" spans="1:62" x14ac:dyDescent="0.25">
      <c r="M31" s="173">
        <v>1.1100000000000001</v>
      </c>
      <c r="N31" s="173" t="str">
        <f>IFERROR(VLOOKUP(M31,'CRUCE RIESGOS'!$C$8:$D$166,2,FALSE),"")</f>
        <v/>
      </c>
      <c r="O31" s="173">
        <v>2.11</v>
      </c>
      <c r="P31" s="173" t="str">
        <f>IFERROR(VLOOKUP(O31,'CRUCE RIESGOS'!$C$8:$D$166,2,FALSE),"")</f>
        <v/>
      </c>
      <c r="Q31" s="173">
        <v>3.11</v>
      </c>
      <c r="R31" s="173" t="str">
        <f>IFERROR(VLOOKUP(Q31,'CRUCE RIESGOS'!$C$8:$D$166,2,FALSE),"")</f>
        <v/>
      </c>
      <c r="S31" s="173">
        <v>4.1100000000000003</v>
      </c>
      <c r="T31" s="173" t="str">
        <f>IFERROR(VLOOKUP(S31,'CRUCE RIESGOS'!$C$8:$D$166,2,FALSE),"")</f>
        <v/>
      </c>
      <c r="U31" s="173">
        <v>5.1100000000000003</v>
      </c>
      <c r="V31" s="173" t="str">
        <f>IFERROR(VLOOKUP(U31,'CRUCE RIESGOS'!$C$8:$D$166,2,FALSE),"")</f>
        <v/>
      </c>
      <c r="W31" s="173">
        <v>6.11</v>
      </c>
      <c r="X31" s="173" t="str">
        <f>IFERROR(VLOOKUP(W31,'CRUCE RIESGOS'!$C$8:$D$166,2,FALSE),"")</f>
        <v/>
      </c>
      <c r="Y31" s="173">
        <v>7.11</v>
      </c>
      <c r="Z31" s="173" t="str">
        <f>IFERROR(VLOOKUP(Y31,'CRUCE RIESGOS'!$C$8:$D$166,2,FALSE),"")</f>
        <v/>
      </c>
      <c r="AA31" s="173">
        <v>8.11</v>
      </c>
      <c r="AB31" s="173" t="str">
        <f>IFERROR(VLOOKUP(AA31,'CRUCE RIESGOS'!$C$8:$D$166,2,FALSE),"")</f>
        <v/>
      </c>
      <c r="AC31" s="173">
        <v>9.11</v>
      </c>
      <c r="AD31" s="173" t="str">
        <f>IFERROR(VLOOKUP(AC31,'CRUCE RIESGOS'!$C$8:$D$166,2,FALSE),"")</f>
        <v/>
      </c>
      <c r="AE31" s="173">
        <v>10.11</v>
      </c>
      <c r="AF31" s="173" t="str">
        <f>IFERROR(VLOOKUP(AE31,'CRUCE RIESGOS'!$C$8:$D$166,2,FALSE),"")</f>
        <v/>
      </c>
      <c r="AG31" s="173">
        <v>11.11</v>
      </c>
      <c r="AH31" s="173" t="str">
        <f>IFERROR(VLOOKUP(AG31,'CRUCE RIESGOS'!$C$8:$D$166,2,FALSE),"")</f>
        <v/>
      </c>
      <c r="AI31" s="173">
        <v>12.11</v>
      </c>
      <c r="AJ31" s="173" t="str">
        <f>IFERROR(VLOOKUP(AI31,'CRUCE RIESGOS'!$C$8:$D$166,2,FALSE),"")</f>
        <v/>
      </c>
      <c r="AK31" s="173">
        <v>13.11</v>
      </c>
      <c r="AL31" s="173" t="str">
        <f>IFERROR(VLOOKUP(AK31,'CRUCE RIESGOS'!$C$8:$D$166,2,FALSE),"")</f>
        <v/>
      </c>
      <c r="AM31" s="173">
        <v>14.11</v>
      </c>
      <c r="AN31" s="173" t="str">
        <f>IFERROR(VLOOKUP(AM31,'CRUCE RIESGOS'!$C$8:$D$166,2,FALSE),"")</f>
        <v/>
      </c>
      <c r="AO31" s="173">
        <v>15.11</v>
      </c>
      <c r="AP31" s="173" t="str">
        <f>IFERROR(VLOOKUP(AO31,'CRUCE RIESGOS'!$C$8:$D$166,2,FALSE),"")</f>
        <v/>
      </c>
      <c r="AQ31" s="173">
        <v>16.11</v>
      </c>
      <c r="AR31" s="173" t="str">
        <f>IFERROR(VLOOKUP(AQ31,'CRUCE RIESGOS'!$C$8:$D$166,2,FALSE),"")</f>
        <v/>
      </c>
      <c r="AS31" s="173">
        <v>17.11</v>
      </c>
      <c r="AT31" s="173" t="str">
        <f>IFERROR(VLOOKUP(AS31,'CRUCE RIESGOS'!$C$8:$D$166,2,FALSE),"")</f>
        <v/>
      </c>
      <c r="AU31" s="173">
        <v>18.11</v>
      </c>
      <c r="AV31" s="173" t="str">
        <f>IFERROR(VLOOKUP(AU31,'CRUCE RIESGOS'!$C$8:$D$166,2,FALSE),"")</f>
        <v/>
      </c>
      <c r="AW31" s="173">
        <v>19.11</v>
      </c>
      <c r="AX31" s="173" t="str">
        <f>IFERROR(VLOOKUP(AW31,'CRUCE RIESGOS'!$C$8:$D$166,2,FALSE),"")</f>
        <v/>
      </c>
      <c r="AY31" s="173">
        <v>20.11</v>
      </c>
      <c r="AZ31" s="173" t="str">
        <f>IFERROR(VLOOKUP(AY31,'CRUCE RIESGOS'!$C$8:$D$166,2,FALSE),"")</f>
        <v/>
      </c>
      <c r="BA31" s="173">
        <v>21.11</v>
      </c>
      <c r="BB31" s="173" t="str">
        <f>IFERROR(VLOOKUP(BA31,'CRUCE RIESGOS'!$C$8:$D$166,2,FALSE),"")</f>
        <v/>
      </c>
      <c r="BC31" s="173">
        <v>22.11</v>
      </c>
      <c r="BD31" s="173" t="str">
        <f>IFERROR(VLOOKUP(BC31,'CRUCE RIESGOS'!$C$8:$D$166,2,FALSE),"")</f>
        <v/>
      </c>
      <c r="BE31" s="173">
        <v>23.11</v>
      </c>
      <c r="BF31" s="173" t="str">
        <f>IFERROR(VLOOKUP(BE31,'CRUCE RIESGOS'!$C$8:$D$166,2,FALSE),"")</f>
        <v/>
      </c>
      <c r="BG31" s="173">
        <v>24.11</v>
      </c>
      <c r="BH31" s="173" t="str">
        <f>IFERROR(VLOOKUP(BG31,'CRUCE RIESGOS'!$C$8:$D$166,2,FALSE),"")</f>
        <v/>
      </c>
      <c r="BI31" s="173">
        <v>25.11</v>
      </c>
      <c r="BJ31" s="173" t="str">
        <f>IFERROR(VLOOKUP(BI31,'CRUCE RIESGOS'!$C$8:$D$166,2,FALSE),"")</f>
        <v/>
      </c>
    </row>
    <row r="32" spans="1:62" x14ac:dyDescent="0.25">
      <c r="N32" s="173" t="str">
        <f>IF(N33&lt;&gt;""," -R","")</f>
        <v/>
      </c>
      <c r="P32" s="173" t="str">
        <f>IF(P33&lt;&gt;""," -R","")</f>
        <v/>
      </c>
      <c r="R32" s="173" t="str">
        <f>IF(R33&lt;&gt;""," -R","")</f>
        <v/>
      </c>
      <c r="T32" s="173" t="str">
        <f>IF(T33&lt;&gt;""," -R","")</f>
        <v/>
      </c>
      <c r="V32" s="173" t="str">
        <f>IF(V33&lt;&gt;""," -R","")</f>
        <v/>
      </c>
      <c r="X32" s="173" t="str">
        <f>IF(X33&lt;&gt;""," -R","")</f>
        <v/>
      </c>
      <c r="Z32" s="173" t="str">
        <f>IF(Z33&lt;&gt;""," -R","")</f>
        <v/>
      </c>
      <c r="AB32" s="173" t="str">
        <f>IF(AB33&lt;&gt;""," -R","")</f>
        <v/>
      </c>
      <c r="AD32" s="173" t="str">
        <f>IF(AD33&lt;&gt;""," -R","")</f>
        <v/>
      </c>
      <c r="AF32" s="173" t="str">
        <f>IF(AF33&lt;&gt;""," -R","")</f>
        <v/>
      </c>
      <c r="AH32" s="173" t="str">
        <f>IF(AH33&lt;&gt;""," -R","")</f>
        <v/>
      </c>
      <c r="AJ32" s="173" t="str">
        <f>IF(AJ33&lt;&gt;""," -R","")</f>
        <v/>
      </c>
      <c r="AL32" s="173" t="str">
        <f>IF(AL33&lt;&gt;""," -R","")</f>
        <v/>
      </c>
      <c r="AN32" s="173" t="str">
        <f>IF(AN33&lt;&gt;""," -R","")</f>
        <v/>
      </c>
      <c r="AP32" s="173" t="str">
        <f>IF(AP33&lt;&gt;""," -R","")</f>
        <v/>
      </c>
      <c r="AR32" s="173" t="str">
        <f>IF(AR33&lt;&gt;""," -R","")</f>
        <v/>
      </c>
      <c r="AT32" s="173" t="str">
        <f>IF(AT33&lt;&gt;""," -R","")</f>
        <v/>
      </c>
      <c r="AV32" s="173" t="str">
        <f>IF(AV33&lt;&gt;""," -R","")</f>
        <v/>
      </c>
      <c r="AX32" s="173" t="str">
        <f>IF(AX33&lt;&gt;""," -R","")</f>
        <v/>
      </c>
      <c r="AZ32" s="173" t="str">
        <f>IF(AZ33&lt;&gt;""," -R","")</f>
        <v/>
      </c>
      <c r="BB32" s="173" t="str">
        <f>IF(BB33&lt;&gt;""," -R","")</f>
        <v/>
      </c>
      <c r="BD32" s="173" t="str">
        <f>IF(BD33&lt;&gt;""," -R","")</f>
        <v/>
      </c>
      <c r="BF32" s="173" t="str">
        <f>IF(BF33&lt;&gt;""," -R","")</f>
        <v/>
      </c>
      <c r="BH32" s="173" t="str">
        <f>IF(BH33&lt;&gt;""," -R","")</f>
        <v/>
      </c>
      <c r="BJ32" s="173" t="str">
        <f>IF(BJ33&lt;&gt;""," -R","")</f>
        <v/>
      </c>
    </row>
    <row r="33" spans="13:62" x14ac:dyDescent="0.25">
      <c r="M33" s="173">
        <v>1.1200000000000001</v>
      </c>
      <c r="N33" s="173" t="str">
        <f>IFERROR(VLOOKUP(M33,'CRUCE RIESGOS'!$C$8:$D$166,2,FALSE),"")</f>
        <v/>
      </c>
      <c r="O33" s="173">
        <v>2.12</v>
      </c>
      <c r="P33" s="173" t="str">
        <f>IFERROR(VLOOKUP(O33,'CRUCE RIESGOS'!$C$8:$D$166,2,FALSE),"")</f>
        <v/>
      </c>
      <c r="Q33" s="173">
        <v>3.12</v>
      </c>
      <c r="R33" s="173" t="str">
        <f>IFERROR(VLOOKUP(Q33,'CRUCE RIESGOS'!$C$8:$D$166,2,FALSE),"")</f>
        <v/>
      </c>
      <c r="S33" s="173">
        <v>4.12</v>
      </c>
      <c r="T33" s="173" t="str">
        <f>IFERROR(VLOOKUP(S33,'CRUCE RIESGOS'!$C$8:$D$166,2,FALSE),"")</f>
        <v/>
      </c>
      <c r="U33" s="173">
        <v>5.12</v>
      </c>
      <c r="V33" s="173" t="str">
        <f>IFERROR(VLOOKUP(U33,'CRUCE RIESGOS'!$C$8:$D$166,2,FALSE),"")</f>
        <v/>
      </c>
      <c r="W33" s="173">
        <v>6.12</v>
      </c>
      <c r="X33" s="173" t="str">
        <f>IFERROR(VLOOKUP(W33,'CRUCE RIESGOS'!$C$8:$D$166,2,FALSE),"")</f>
        <v/>
      </c>
      <c r="Y33" s="173">
        <v>7.12</v>
      </c>
      <c r="Z33" s="173" t="str">
        <f>IFERROR(VLOOKUP(Y33,'CRUCE RIESGOS'!$C$8:$D$166,2,FALSE),"")</f>
        <v/>
      </c>
      <c r="AA33" s="173">
        <v>8.1199999999999992</v>
      </c>
      <c r="AB33" s="173" t="str">
        <f>IFERROR(VLOOKUP(AA33,'CRUCE RIESGOS'!$C$8:$D$166,2,FALSE),"")</f>
        <v/>
      </c>
      <c r="AC33" s="173">
        <v>9.1199999999999992</v>
      </c>
      <c r="AD33" s="173" t="str">
        <f>IFERROR(VLOOKUP(AC33,'CRUCE RIESGOS'!$C$8:$D$166,2,FALSE),"")</f>
        <v/>
      </c>
      <c r="AE33" s="173">
        <v>10.119999999999999</v>
      </c>
      <c r="AF33" s="173" t="str">
        <f>IFERROR(VLOOKUP(AE33,'CRUCE RIESGOS'!$C$8:$D$166,2,FALSE),"")</f>
        <v/>
      </c>
      <c r="AG33" s="173">
        <v>11.12</v>
      </c>
      <c r="AH33" s="173" t="str">
        <f>IFERROR(VLOOKUP(AG33,'CRUCE RIESGOS'!$C$8:$D$166,2,FALSE),"")</f>
        <v/>
      </c>
      <c r="AI33" s="173">
        <v>12.12</v>
      </c>
      <c r="AJ33" s="173" t="str">
        <f>IFERROR(VLOOKUP(AI33,'CRUCE RIESGOS'!$C$8:$D$166,2,FALSE),"")</f>
        <v/>
      </c>
      <c r="AK33" s="173">
        <v>13.12</v>
      </c>
      <c r="AL33" s="173" t="str">
        <f>IFERROR(VLOOKUP(AK33,'CRUCE RIESGOS'!$C$8:$D$166,2,FALSE),"")</f>
        <v/>
      </c>
      <c r="AM33" s="173">
        <v>14.12</v>
      </c>
      <c r="AN33" s="173" t="str">
        <f>IFERROR(VLOOKUP(AM33,'CRUCE RIESGOS'!$C$8:$D$166,2,FALSE),"")</f>
        <v/>
      </c>
      <c r="AO33" s="173">
        <v>15.12</v>
      </c>
      <c r="AP33" s="173" t="str">
        <f>IFERROR(VLOOKUP(AO33,'CRUCE RIESGOS'!$C$8:$D$166,2,FALSE),"")</f>
        <v/>
      </c>
      <c r="AQ33" s="173">
        <v>16.12</v>
      </c>
      <c r="AR33" s="173" t="str">
        <f>IFERROR(VLOOKUP(AQ33,'CRUCE RIESGOS'!$C$8:$D$166,2,FALSE),"")</f>
        <v/>
      </c>
      <c r="AS33" s="173">
        <v>17.12</v>
      </c>
      <c r="AT33" s="173" t="str">
        <f>IFERROR(VLOOKUP(AS33,'CRUCE RIESGOS'!$C$8:$D$166,2,FALSE),"")</f>
        <v/>
      </c>
      <c r="AU33" s="173">
        <v>18.12</v>
      </c>
      <c r="AV33" s="173" t="str">
        <f>IFERROR(VLOOKUP(AU33,'CRUCE RIESGOS'!$C$8:$D$166,2,FALSE),"")</f>
        <v/>
      </c>
      <c r="AW33" s="173">
        <v>19.12</v>
      </c>
      <c r="AX33" s="173" t="str">
        <f>IFERROR(VLOOKUP(AW33,'CRUCE RIESGOS'!$C$8:$D$166,2,FALSE),"")</f>
        <v/>
      </c>
      <c r="AY33" s="173">
        <v>20.12</v>
      </c>
      <c r="AZ33" s="173" t="str">
        <f>IFERROR(VLOOKUP(AY33,'CRUCE RIESGOS'!$C$8:$D$166,2,FALSE),"")</f>
        <v/>
      </c>
      <c r="BA33" s="173">
        <v>21.12</v>
      </c>
      <c r="BB33" s="173" t="str">
        <f>IFERROR(VLOOKUP(BA33,'CRUCE RIESGOS'!$C$8:$D$166,2,FALSE),"")</f>
        <v/>
      </c>
      <c r="BC33" s="173">
        <v>22.12</v>
      </c>
      <c r="BD33" s="173" t="str">
        <f>IFERROR(VLOOKUP(BC33,'CRUCE RIESGOS'!$C$8:$D$166,2,FALSE),"")</f>
        <v/>
      </c>
      <c r="BE33" s="173">
        <v>23.12</v>
      </c>
      <c r="BF33" s="173" t="str">
        <f>IFERROR(VLOOKUP(BE33,'CRUCE RIESGOS'!$C$8:$D$166,2,FALSE),"")</f>
        <v/>
      </c>
      <c r="BG33" s="173">
        <v>24.12</v>
      </c>
      <c r="BH33" s="173" t="str">
        <f>IFERROR(VLOOKUP(BG33,'CRUCE RIESGOS'!$C$8:$D$166,2,FALSE),"")</f>
        <v/>
      </c>
      <c r="BI33" s="173">
        <v>25.12</v>
      </c>
      <c r="BJ33" s="173" t="str">
        <f>IFERROR(VLOOKUP(BI33,'CRUCE RIESGOS'!$C$8:$D$166,2,FALSE),"")</f>
        <v/>
      </c>
    </row>
    <row r="34" spans="13:62" x14ac:dyDescent="0.25">
      <c r="N34" s="173" t="str">
        <f>IF(N35&lt;&gt;""," -R","")</f>
        <v/>
      </c>
      <c r="P34" s="173" t="str">
        <f>IF(P35&lt;&gt;""," -R","")</f>
        <v/>
      </c>
      <c r="R34" s="173" t="str">
        <f>IF(R35&lt;&gt;""," -R","")</f>
        <v/>
      </c>
      <c r="T34" s="173" t="str">
        <f>IF(T35&lt;&gt;""," -R","")</f>
        <v/>
      </c>
      <c r="V34" s="173" t="str">
        <f>IF(V35&lt;&gt;""," -R","")</f>
        <v/>
      </c>
      <c r="X34" s="173" t="str">
        <f>IF(X35&lt;&gt;""," -R","")</f>
        <v/>
      </c>
      <c r="Z34" s="173" t="str">
        <f>IF(Z35&lt;&gt;""," -R","")</f>
        <v/>
      </c>
      <c r="AB34" s="173" t="str">
        <f>IF(AB35&lt;&gt;""," -R","")</f>
        <v/>
      </c>
      <c r="AD34" s="173" t="str">
        <f>IF(AD35&lt;&gt;""," -R","")</f>
        <v/>
      </c>
      <c r="AF34" s="173" t="str">
        <f>IF(AF35&lt;&gt;""," -R","")</f>
        <v/>
      </c>
      <c r="AH34" s="173" t="str">
        <f>IF(AH35&lt;&gt;""," -R","")</f>
        <v/>
      </c>
      <c r="AJ34" s="173" t="str">
        <f>IF(AJ35&lt;&gt;""," -R","")</f>
        <v/>
      </c>
      <c r="AL34" s="173" t="str">
        <f>IF(AL35&lt;&gt;""," -R","")</f>
        <v/>
      </c>
      <c r="AN34" s="173" t="str">
        <f>IF(AN35&lt;&gt;""," -R","")</f>
        <v/>
      </c>
      <c r="AP34" s="173" t="str">
        <f>IF(AP35&lt;&gt;""," -R","")</f>
        <v/>
      </c>
      <c r="AR34" s="173" t="str">
        <f>IF(AR35&lt;&gt;""," -R","")</f>
        <v/>
      </c>
      <c r="AT34" s="173" t="str">
        <f>IF(AT35&lt;&gt;""," -R","")</f>
        <v/>
      </c>
      <c r="AV34" s="173" t="str">
        <f>IF(AV35&lt;&gt;""," -R","")</f>
        <v/>
      </c>
      <c r="AX34" s="173" t="str">
        <f>IF(AX35&lt;&gt;""," -R","")</f>
        <v/>
      </c>
      <c r="AZ34" s="173" t="str">
        <f>IF(AZ35&lt;&gt;""," -R","")</f>
        <v/>
      </c>
      <c r="BB34" s="173" t="str">
        <f>IF(BB35&lt;&gt;""," -R","")</f>
        <v/>
      </c>
      <c r="BD34" s="173" t="str">
        <f>IF(BD35&lt;&gt;""," -R","")</f>
        <v/>
      </c>
      <c r="BF34" s="173" t="str">
        <f>IF(BF35&lt;&gt;""," -R","")</f>
        <v/>
      </c>
      <c r="BH34" s="173" t="str">
        <f>IF(BH35&lt;&gt;""," -R","")</f>
        <v/>
      </c>
      <c r="BJ34" s="173" t="str">
        <f>IF(BJ35&lt;&gt;""," -R","")</f>
        <v/>
      </c>
    </row>
    <row r="35" spans="13:62" x14ac:dyDescent="0.25">
      <c r="M35" s="173">
        <v>1.1299999999999999</v>
      </c>
      <c r="N35" s="173" t="str">
        <f>IFERROR(VLOOKUP(M35,'CRUCE RIESGOS'!$C$8:$D$166,2,FALSE),"")</f>
        <v/>
      </c>
      <c r="O35" s="173">
        <v>2.13</v>
      </c>
      <c r="P35" s="173" t="str">
        <f>IFERROR(VLOOKUP(O35,'CRUCE RIESGOS'!$C$8:$D$166,2,FALSE),"")</f>
        <v/>
      </c>
      <c r="Q35" s="173">
        <v>3.13</v>
      </c>
      <c r="R35" s="173" t="str">
        <f>IFERROR(VLOOKUP(Q35,'CRUCE RIESGOS'!$C$8:$D$166,2,FALSE),"")</f>
        <v/>
      </c>
      <c r="S35" s="173">
        <v>4.13</v>
      </c>
      <c r="T35" s="173" t="str">
        <f>IFERROR(VLOOKUP(S35,'CRUCE RIESGOS'!$C$8:$D$166,2,FALSE),"")</f>
        <v/>
      </c>
      <c r="U35" s="173">
        <v>5.13</v>
      </c>
      <c r="V35" s="173" t="str">
        <f>IFERROR(VLOOKUP(U35,'CRUCE RIESGOS'!$C$8:$D$166,2,FALSE),"")</f>
        <v/>
      </c>
      <c r="W35" s="173">
        <v>6.13</v>
      </c>
      <c r="X35" s="173" t="str">
        <f>IFERROR(VLOOKUP(W35,'CRUCE RIESGOS'!$C$8:$D$166,2,FALSE),"")</f>
        <v/>
      </c>
      <c r="Y35" s="173">
        <v>7.13</v>
      </c>
      <c r="Z35" s="173" t="str">
        <f>IFERROR(VLOOKUP(Y35,'CRUCE RIESGOS'!$C$8:$D$166,2,FALSE),"")</f>
        <v/>
      </c>
      <c r="AA35" s="173">
        <v>8.1300000000000008</v>
      </c>
      <c r="AB35" s="173" t="str">
        <f>IFERROR(VLOOKUP(AA35,'CRUCE RIESGOS'!$C$8:$D$166,2,FALSE),"")</f>
        <v/>
      </c>
      <c r="AC35" s="173">
        <v>9.1300000000000008</v>
      </c>
      <c r="AD35" s="173" t="str">
        <f>IFERROR(VLOOKUP(AC35,'CRUCE RIESGOS'!$C$8:$D$166,2,FALSE),"")</f>
        <v/>
      </c>
      <c r="AE35" s="173">
        <v>10.130000000000001</v>
      </c>
      <c r="AF35" s="173" t="str">
        <f>IFERROR(VLOOKUP(AE35,'CRUCE RIESGOS'!$C$8:$D$166,2,FALSE),"")</f>
        <v/>
      </c>
      <c r="AG35" s="173">
        <v>11.13</v>
      </c>
      <c r="AH35" s="173" t="str">
        <f>IFERROR(VLOOKUP(AG35,'CRUCE RIESGOS'!$C$8:$D$166,2,FALSE),"")</f>
        <v/>
      </c>
      <c r="AI35" s="173">
        <v>12.13</v>
      </c>
      <c r="AJ35" s="173" t="str">
        <f>IFERROR(VLOOKUP(AI35,'CRUCE RIESGOS'!$C$8:$D$166,2,FALSE),"")</f>
        <v/>
      </c>
      <c r="AK35" s="173">
        <v>13.13</v>
      </c>
      <c r="AL35" s="173" t="str">
        <f>IFERROR(VLOOKUP(AK35,'CRUCE RIESGOS'!$C$8:$D$166,2,FALSE),"")</f>
        <v/>
      </c>
      <c r="AM35" s="173">
        <v>14.13</v>
      </c>
      <c r="AN35" s="173" t="str">
        <f>IFERROR(VLOOKUP(AM35,'CRUCE RIESGOS'!$C$8:$D$166,2,FALSE),"")</f>
        <v/>
      </c>
      <c r="AO35" s="173">
        <v>15.13</v>
      </c>
      <c r="AP35" s="173" t="str">
        <f>IFERROR(VLOOKUP(AO35,'CRUCE RIESGOS'!$C$8:$D$166,2,FALSE),"")</f>
        <v/>
      </c>
      <c r="AQ35" s="173">
        <v>16.13</v>
      </c>
      <c r="AR35" s="173" t="str">
        <f>IFERROR(VLOOKUP(AQ35,'CRUCE RIESGOS'!$C$8:$D$166,2,FALSE),"")</f>
        <v/>
      </c>
      <c r="AS35" s="173">
        <v>17.13</v>
      </c>
      <c r="AT35" s="173" t="str">
        <f>IFERROR(VLOOKUP(AS35,'CRUCE RIESGOS'!$C$8:$D$166,2,FALSE),"")</f>
        <v/>
      </c>
      <c r="AU35" s="173">
        <v>18.13</v>
      </c>
      <c r="AV35" s="173" t="str">
        <f>IFERROR(VLOOKUP(AU35,'CRUCE RIESGOS'!$C$8:$D$166,2,FALSE),"")</f>
        <v/>
      </c>
      <c r="AW35" s="173">
        <v>19.13</v>
      </c>
      <c r="AX35" s="173" t="str">
        <f>IFERROR(VLOOKUP(AW35,'CRUCE RIESGOS'!$C$8:$D$166,2,FALSE),"")</f>
        <v/>
      </c>
      <c r="AY35" s="173">
        <v>20.13</v>
      </c>
      <c r="AZ35" s="173" t="str">
        <f>IFERROR(VLOOKUP(AY35,'CRUCE RIESGOS'!$C$8:$D$166,2,FALSE),"")</f>
        <v/>
      </c>
      <c r="BA35" s="173">
        <v>21.13</v>
      </c>
      <c r="BB35" s="173" t="str">
        <f>IFERROR(VLOOKUP(BA35,'CRUCE RIESGOS'!$C$8:$D$166,2,FALSE),"")</f>
        <v/>
      </c>
      <c r="BC35" s="173">
        <v>22.13</v>
      </c>
      <c r="BD35" s="173" t="str">
        <f>IFERROR(VLOOKUP(BC35,'CRUCE RIESGOS'!$C$8:$D$166,2,FALSE),"")</f>
        <v/>
      </c>
      <c r="BE35" s="173">
        <v>23.13</v>
      </c>
      <c r="BF35" s="173" t="str">
        <f>IFERROR(VLOOKUP(BE35,'CRUCE RIESGOS'!$C$8:$D$166,2,FALSE),"")</f>
        <v/>
      </c>
      <c r="BG35" s="173">
        <v>24.13</v>
      </c>
      <c r="BH35" s="173" t="str">
        <f>IFERROR(VLOOKUP(BG35,'CRUCE RIESGOS'!$C$8:$D$166,2,FALSE),"")</f>
        <v/>
      </c>
      <c r="BI35" s="173">
        <v>25.13</v>
      </c>
      <c r="BJ35" s="173" t="str">
        <f>IFERROR(VLOOKUP(BI35,'CRUCE RIESGOS'!$C$8:$D$166,2,FALSE),"")</f>
        <v/>
      </c>
    </row>
    <row r="36" spans="13:62" x14ac:dyDescent="0.25">
      <c r="N36" s="173" t="str">
        <f>IF(N37&lt;&gt;""," -R","")</f>
        <v/>
      </c>
      <c r="P36" s="173" t="str">
        <f>IF(P37&lt;&gt;""," -R","")</f>
        <v/>
      </c>
      <c r="R36" s="173" t="str">
        <f>IF(R37&lt;&gt;""," -R","")</f>
        <v/>
      </c>
      <c r="T36" s="173" t="str">
        <f>IF(T37&lt;&gt;""," -R","")</f>
        <v/>
      </c>
      <c r="V36" s="173" t="str">
        <f>IF(V37&lt;&gt;""," -R","")</f>
        <v/>
      </c>
      <c r="X36" s="173" t="str">
        <f>IF(X37&lt;&gt;""," -R","")</f>
        <v/>
      </c>
      <c r="Z36" s="173" t="str">
        <f>IF(Z37&lt;&gt;""," -R","")</f>
        <v/>
      </c>
      <c r="AB36" s="173" t="str">
        <f>IF(AB37&lt;&gt;""," -R","")</f>
        <v/>
      </c>
      <c r="AD36" s="173" t="str">
        <f>IF(AD37&lt;&gt;""," -R","")</f>
        <v/>
      </c>
      <c r="AF36" s="173" t="str">
        <f>IF(AF37&lt;&gt;""," -R","")</f>
        <v/>
      </c>
      <c r="AH36" s="173" t="str">
        <f>IF(AH37&lt;&gt;""," -R","")</f>
        <v/>
      </c>
      <c r="AJ36" s="173" t="str">
        <f>IF(AJ37&lt;&gt;""," -R","")</f>
        <v/>
      </c>
      <c r="AL36" s="173" t="str">
        <f>IF(AL37&lt;&gt;""," -R","")</f>
        <v/>
      </c>
      <c r="AN36" s="173" t="str">
        <f>IF(AN37&lt;&gt;""," -R","")</f>
        <v/>
      </c>
      <c r="AP36" s="173" t="str">
        <f>IF(AP37&lt;&gt;""," -R","")</f>
        <v/>
      </c>
      <c r="AR36" s="173" t="str">
        <f>IF(AR37&lt;&gt;""," -R","")</f>
        <v/>
      </c>
      <c r="AT36" s="173" t="str">
        <f>IF(AT37&lt;&gt;""," -R","")</f>
        <v/>
      </c>
      <c r="AV36" s="173" t="str">
        <f>IF(AV37&lt;&gt;""," -R","")</f>
        <v/>
      </c>
      <c r="AX36" s="173" t="str">
        <f>IF(AX37&lt;&gt;""," -R","")</f>
        <v/>
      </c>
      <c r="AZ36" s="173" t="str">
        <f>IF(AZ37&lt;&gt;""," -R","")</f>
        <v/>
      </c>
      <c r="BB36" s="173" t="str">
        <f>IF(BB37&lt;&gt;""," -R","")</f>
        <v/>
      </c>
      <c r="BD36" s="173" t="str">
        <f>IF(BD37&lt;&gt;""," -R","")</f>
        <v/>
      </c>
      <c r="BF36" s="173" t="str">
        <f>IF(BF37&lt;&gt;""," -R","")</f>
        <v/>
      </c>
      <c r="BH36" s="173" t="str">
        <f>IF(BH37&lt;&gt;""," -R","")</f>
        <v/>
      </c>
      <c r="BJ36" s="173" t="str">
        <f>IF(BJ37&lt;&gt;""," -R","")</f>
        <v/>
      </c>
    </row>
    <row r="37" spans="13:62" x14ac:dyDescent="0.25">
      <c r="M37" s="173">
        <v>1.1399999999999999</v>
      </c>
      <c r="N37" s="173" t="str">
        <f>IFERROR(VLOOKUP(M37,'CRUCE RIESGOS'!$C$8:$D$166,2,FALSE),"")</f>
        <v/>
      </c>
      <c r="O37" s="173">
        <v>2.14</v>
      </c>
      <c r="P37" s="173" t="str">
        <f>IFERROR(VLOOKUP(O37,'CRUCE RIESGOS'!$C$8:$D$166,2,FALSE),"")</f>
        <v/>
      </c>
      <c r="Q37" s="173">
        <v>3.14</v>
      </c>
      <c r="R37" s="173" t="str">
        <f>IFERROR(VLOOKUP(Q37,'CRUCE RIESGOS'!$C$8:$D$166,2,FALSE),"")</f>
        <v/>
      </c>
      <c r="S37" s="173">
        <v>4.1399999999999997</v>
      </c>
      <c r="T37" s="173" t="str">
        <f>IFERROR(VLOOKUP(S37,'CRUCE RIESGOS'!$C$8:$D$166,2,FALSE),"")</f>
        <v/>
      </c>
      <c r="U37" s="173">
        <v>5.14</v>
      </c>
      <c r="V37" s="173" t="str">
        <f>IFERROR(VLOOKUP(U37,'CRUCE RIESGOS'!$C$8:$D$166,2,FALSE),"")</f>
        <v/>
      </c>
      <c r="W37" s="173">
        <v>6.14</v>
      </c>
      <c r="X37" s="173" t="str">
        <f>IFERROR(VLOOKUP(W37,'CRUCE RIESGOS'!$C$8:$D$166,2,FALSE),"")</f>
        <v/>
      </c>
      <c r="Y37" s="173">
        <v>7.14</v>
      </c>
      <c r="Z37" s="173" t="str">
        <f>IFERROR(VLOOKUP(Y37,'CRUCE RIESGOS'!$C$8:$D$166,2,FALSE),"")</f>
        <v/>
      </c>
      <c r="AA37" s="173">
        <v>8.14</v>
      </c>
      <c r="AB37" s="173" t="str">
        <f>IFERROR(VLOOKUP(AA37,'CRUCE RIESGOS'!$C$8:$D$166,2,FALSE),"")</f>
        <v/>
      </c>
      <c r="AC37" s="173">
        <v>9.14</v>
      </c>
      <c r="AD37" s="173" t="str">
        <f>IFERROR(VLOOKUP(AC37,'CRUCE RIESGOS'!$C$8:$D$166,2,FALSE),"")</f>
        <v/>
      </c>
      <c r="AE37" s="173">
        <v>10.14</v>
      </c>
      <c r="AF37" s="173" t="str">
        <f>IFERROR(VLOOKUP(AE37,'CRUCE RIESGOS'!$C$8:$D$166,2,FALSE),"")</f>
        <v/>
      </c>
      <c r="AG37" s="173">
        <v>11.14</v>
      </c>
      <c r="AH37" s="173" t="str">
        <f>IFERROR(VLOOKUP(AG37,'CRUCE RIESGOS'!$C$8:$D$166,2,FALSE),"")</f>
        <v/>
      </c>
      <c r="AI37" s="173">
        <v>12.14</v>
      </c>
      <c r="AJ37" s="173" t="str">
        <f>IFERROR(VLOOKUP(AI37,'CRUCE RIESGOS'!$C$8:$D$166,2,FALSE),"")</f>
        <v/>
      </c>
      <c r="AK37" s="173">
        <v>13.14</v>
      </c>
      <c r="AL37" s="173" t="str">
        <f>IFERROR(VLOOKUP(AK37,'CRUCE RIESGOS'!$C$8:$D$166,2,FALSE),"")</f>
        <v/>
      </c>
      <c r="AM37" s="173">
        <v>14.14</v>
      </c>
      <c r="AN37" s="173" t="str">
        <f>IFERROR(VLOOKUP(AM37,'CRUCE RIESGOS'!$C$8:$D$166,2,FALSE),"")</f>
        <v/>
      </c>
      <c r="AO37" s="173">
        <v>15.14</v>
      </c>
      <c r="AP37" s="173" t="str">
        <f>IFERROR(VLOOKUP(AO37,'CRUCE RIESGOS'!$C$8:$D$166,2,FALSE),"")</f>
        <v/>
      </c>
      <c r="AQ37" s="173">
        <v>16.14</v>
      </c>
      <c r="AR37" s="173" t="str">
        <f>IFERROR(VLOOKUP(AQ37,'CRUCE RIESGOS'!$C$8:$D$166,2,FALSE),"")</f>
        <v/>
      </c>
      <c r="AS37" s="173">
        <v>17.14</v>
      </c>
      <c r="AT37" s="173" t="str">
        <f>IFERROR(VLOOKUP(AS37,'CRUCE RIESGOS'!$C$8:$D$166,2,FALSE),"")</f>
        <v/>
      </c>
      <c r="AU37" s="173">
        <v>18.14</v>
      </c>
      <c r="AV37" s="173" t="str">
        <f>IFERROR(VLOOKUP(AU37,'CRUCE RIESGOS'!$C$8:$D$166,2,FALSE),"")</f>
        <v/>
      </c>
      <c r="AW37" s="173">
        <v>19.14</v>
      </c>
      <c r="AX37" s="173" t="str">
        <f>IFERROR(VLOOKUP(AW37,'CRUCE RIESGOS'!$C$8:$D$166,2,FALSE),"")</f>
        <v/>
      </c>
      <c r="AY37" s="173">
        <v>20.14</v>
      </c>
      <c r="AZ37" s="173" t="str">
        <f>IFERROR(VLOOKUP(AY37,'CRUCE RIESGOS'!$C$8:$D$166,2,FALSE),"")</f>
        <v/>
      </c>
      <c r="BA37" s="173">
        <v>21.14</v>
      </c>
      <c r="BB37" s="173" t="str">
        <f>IFERROR(VLOOKUP(BA37,'CRUCE RIESGOS'!$C$8:$D$166,2,FALSE),"")</f>
        <v/>
      </c>
      <c r="BC37" s="173">
        <v>22.14</v>
      </c>
      <c r="BD37" s="173" t="str">
        <f>IFERROR(VLOOKUP(BC37,'CRUCE RIESGOS'!$C$8:$D$166,2,FALSE),"")</f>
        <v/>
      </c>
      <c r="BE37" s="173">
        <v>23.14</v>
      </c>
      <c r="BF37" s="173" t="str">
        <f>IFERROR(VLOOKUP(BE37,'CRUCE RIESGOS'!$C$8:$D$166,2,FALSE),"")</f>
        <v/>
      </c>
      <c r="BG37" s="173">
        <v>24.14</v>
      </c>
      <c r="BH37" s="173" t="str">
        <f>IFERROR(VLOOKUP(BG37,'CRUCE RIESGOS'!$C$8:$D$166,2,FALSE),"")</f>
        <v/>
      </c>
      <c r="BI37" s="173">
        <v>25.14</v>
      </c>
      <c r="BJ37" s="173" t="str">
        <f>IFERROR(VLOOKUP(BI37,'CRUCE RIESGOS'!$C$8:$D$166,2,FALSE),"")</f>
        <v/>
      </c>
    </row>
    <row r="38" spans="13:62" x14ac:dyDescent="0.25">
      <c r="N38" s="173" t="str">
        <f>IF(N39&lt;&gt;""," -R","")</f>
        <v/>
      </c>
      <c r="P38" s="173" t="str">
        <f>IF(P39&lt;&gt;""," -R","")</f>
        <v/>
      </c>
      <c r="R38" s="173" t="str">
        <f>IF(R39&lt;&gt;""," -R","")</f>
        <v/>
      </c>
      <c r="T38" s="173" t="str">
        <f>IF(T39&lt;&gt;""," -R","")</f>
        <v/>
      </c>
      <c r="V38" s="173" t="str">
        <f>IF(V39&lt;&gt;""," -R","")</f>
        <v/>
      </c>
      <c r="X38" s="173" t="str">
        <f>IF(X39&lt;&gt;""," -R","")</f>
        <v/>
      </c>
      <c r="Z38" s="173" t="str">
        <f>IF(Z39&lt;&gt;""," -R","")</f>
        <v/>
      </c>
      <c r="AB38" s="173" t="str">
        <f>IF(AB39&lt;&gt;""," -R","")</f>
        <v/>
      </c>
      <c r="AD38" s="173" t="str">
        <f>IF(AD39&lt;&gt;""," -R","")</f>
        <v/>
      </c>
      <c r="AF38" s="173" t="str">
        <f>IF(AF39&lt;&gt;""," -R","")</f>
        <v/>
      </c>
      <c r="AH38" s="173" t="str">
        <f>IF(AH39&lt;&gt;""," -R","")</f>
        <v/>
      </c>
      <c r="AJ38" s="173" t="str">
        <f>IF(AJ39&lt;&gt;""," -R","")</f>
        <v/>
      </c>
      <c r="AL38" s="173" t="str">
        <f>IF(AL39&lt;&gt;""," -R","")</f>
        <v/>
      </c>
      <c r="AN38" s="173" t="str">
        <f>IF(AN39&lt;&gt;""," -R","")</f>
        <v/>
      </c>
      <c r="AP38" s="173" t="str">
        <f>IF(AP39&lt;&gt;""," -R","")</f>
        <v/>
      </c>
      <c r="AR38" s="173" t="str">
        <f>IF(AR39&lt;&gt;""," -R","")</f>
        <v/>
      </c>
      <c r="AT38" s="173" t="str">
        <f>IF(AT39&lt;&gt;""," -R","")</f>
        <v/>
      </c>
      <c r="AV38" s="173" t="str">
        <f>IF(AV39&lt;&gt;""," -R","")</f>
        <v/>
      </c>
      <c r="AX38" s="173" t="str">
        <f>IF(AX39&lt;&gt;""," -R","")</f>
        <v/>
      </c>
      <c r="AZ38" s="173" t="str">
        <f>IF(AZ39&lt;&gt;""," -R","")</f>
        <v/>
      </c>
      <c r="BB38" s="173" t="str">
        <f>IF(BB39&lt;&gt;""," -R","")</f>
        <v/>
      </c>
      <c r="BD38" s="173" t="str">
        <f>IF(BD39&lt;&gt;""," -R","")</f>
        <v/>
      </c>
      <c r="BF38" s="173" t="str">
        <f>IF(BF39&lt;&gt;""," -R","")</f>
        <v/>
      </c>
      <c r="BH38" s="173" t="str">
        <f>IF(BH39&lt;&gt;""," -R","")</f>
        <v/>
      </c>
      <c r="BJ38" s="173" t="str">
        <f>IF(BJ39&lt;&gt;""," -R","")</f>
        <v/>
      </c>
    </row>
    <row r="39" spans="13:62" x14ac:dyDescent="0.25">
      <c r="M39" s="173">
        <v>1.1499999999999999</v>
      </c>
      <c r="N39" s="173" t="str">
        <f>IFERROR(VLOOKUP(M39,'CRUCE RIESGOS'!$C$8:$D$166,2,FALSE),"")</f>
        <v/>
      </c>
      <c r="O39" s="173">
        <v>2.15</v>
      </c>
      <c r="P39" s="173" t="str">
        <f>IFERROR(VLOOKUP(O39,'CRUCE RIESGOS'!$C$8:$D$166,2,FALSE),"")</f>
        <v/>
      </c>
      <c r="Q39" s="173">
        <v>3.15</v>
      </c>
      <c r="R39" s="173" t="str">
        <f>IFERROR(VLOOKUP(Q39,'CRUCE RIESGOS'!$C$8:$D$166,2,FALSE),"")</f>
        <v/>
      </c>
      <c r="S39" s="173">
        <v>4.1500000000000004</v>
      </c>
      <c r="T39" s="173" t="str">
        <f>IFERROR(VLOOKUP(S39,'CRUCE RIESGOS'!$C$8:$D$166,2,FALSE),"")</f>
        <v/>
      </c>
      <c r="U39" s="173">
        <v>5.15</v>
      </c>
      <c r="V39" s="173" t="str">
        <f>IFERROR(VLOOKUP(U39,'CRUCE RIESGOS'!$C$8:$D$166,2,FALSE),"")</f>
        <v/>
      </c>
      <c r="W39" s="173">
        <v>6.15</v>
      </c>
      <c r="X39" s="173" t="str">
        <f>IFERROR(VLOOKUP(W39,'CRUCE RIESGOS'!$C$8:$D$166,2,FALSE),"")</f>
        <v/>
      </c>
      <c r="Y39" s="173">
        <v>7.15</v>
      </c>
      <c r="Z39" s="173" t="str">
        <f>IFERROR(VLOOKUP(Y39,'CRUCE RIESGOS'!$C$8:$D$166,2,FALSE),"")</f>
        <v/>
      </c>
      <c r="AA39" s="173">
        <v>8.15</v>
      </c>
      <c r="AB39" s="173" t="str">
        <f>IFERROR(VLOOKUP(AA39,'CRUCE RIESGOS'!$C$8:$D$166,2,FALSE),"")</f>
        <v/>
      </c>
      <c r="AC39" s="173">
        <v>9.15</v>
      </c>
      <c r="AD39" s="173" t="str">
        <f>IFERROR(VLOOKUP(AC39,'CRUCE RIESGOS'!$C$8:$D$166,2,FALSE),"")</f>
        <v/>
      </c>
      <c r="AE39" s="173">
        <v>10.15</v>
      </c>
      <c r="AF39" s="173" t="str">
        <f>IFERROR(VLOOKUP(AE39,'CRUCE RIESGOS'!$C$8:$D$166,2,FALSE),"")</f>
        <v/>
      </c>
      <c r="AG39" s="173">
        <v>11.15</v>
      </c>
      <c r="AH39" s="173" t="str">
        <f>IFERROR(VLOOKUP(AG39,'CRUCE RIESGOS'!$C$8:$D$166,2,FALSE),"")</f>
        <v/>
      </c>
      <c r="AI39" s="173">
        <v>12.15</v>
      </c>
      <c r="AJ39" s="173" t="str">
        <f>IFERROR(VLOOKUP(AI39,'CRUCE RIESGOS'!$C$8:$D$166,2,FALSE),"")</f>
        <v/>
      </c>
      <c r="AK39" s="173">
        <v>13.15</v>
      </c>
      <c r="AL39" s="173" t="str">
        <f>IFERROR(VLOOKUP(AK39,'CRUCE RIESGOS'!$C$8:$D$166,2,FALSE),"")</f>
        <v/>
      </c>
      <c r="AM39" s="173">
        <v>14.15</v>
      </c>
      <c r="AN39" s="173" t="str">
        <f>IFERROR(VLOOKUP(AM39,'CRUCE RIESGOS'!$C$8:$D$166,2,FALSE),"")</f>
        <v/>
      </c>
      <c r="AO39" s="173">
        <v>15.15</v>
      </c>
      <c r="AP39" s="173" t="str">
        <f>IFERROR(VLOOKUP(AO39,'CRUCE RIESGOS'!$C$8:$D$166,2,FALSE),"")</f>
        <v/>
      </c>
      <c r="AQ39" s="173">
        <v>16.149999999999999</v>
      </c>
      <c r="AR39" s="173" t="str">
        <f>IFERROR(VLOOKUP(AQ39,'CRUCE RIESGOS'!$C$8:$D$166,2,FALSE),"")</f>
        <v/>
      </c>
      <c r="AS39" s="173">
        <v>17.149999999999999</v>
      </c>
      <c r="AT39" s="173" t="str">
        <f>IFERROR(VLOOKUP(AS39,'CRUCE RIESGOS'!$C$8:$D$166,2,FALSE),"")</f>
        <v/>
      </c>
      <c r="AU39" s="173">
        <v>18.149999999999999</v>
      </c>
      <c r="AV39" s="173" t="str">
        <f>IFERROR(VLOOKUP(AU39,'CRUCE RIESGOS'!$C$8:$D$166,2,FALSE),"")</f>
        <v/>
      </c>
      <c r="AW39" s="173">
        <v>19.149999999999999</v>
      </c>
      <c r="AX39" s="173" t="str">
        <f>IFERROR(VLOOKUP(AW39,'CRUCE RIESGOS'!$C$8:$D$166,2,FALSE),"")</f>
        <v/>
      </c>
      <c r="AY39" s="173">
        <v>20.149999999999999</v>
      </c>
      <c r="AZ39" s="173" t="str">
        <f>IFERROR(VLOOKUP(AY39,'CRUCE RIESGOS'!$C$8:$D$166,2,FALSE),"")</f>
        <v/>
      </c>
      <c r="BA39" s="173">
        <v>21.15</v>
      </c>
      <c r="BB39" s="173" t="str">
        <f>IFERROR(VLOOKUP(BA39,'CRUCE RIESGOS'!$C$8:$D$166,2,FALSE),"")</f>
        <v/>
      </c>
      <c r="BC39" s="173">
        <v>22.15</v>
      </c>
      <c r="BD39" s="173" t="str">
        <f>IFERROR(VLOOKUP(BC39,'CRUCE RIESGOS'!$C$8:$D$166,2,FALSE),"")</f>
        <v/>
      </c>
      <c r="BE39" s="173">
        <v>23.15</v>
      </c>
      <c r="BF39" s="173" t="str">
        <f>IFERROR(VLOOKUP(BE39,'CRUCE RIESGOS'!$C$8:$D$166,2,FALSE),"")</f>
        <v/>
      </c>
      <c r="BG39" s="173">
        <v>24.15</v>
      </c>
      <c r="BH39" s="173" t="str">
        <f>IFERROR(VLOOKUP(BG39,'CRUCE RIESGOS'!$C$8:$D$166,2,FALSE),"")</f>
        <v/>
      </c>
      <c r="BI39" s="173">
        <v>25.15</v>
      </c>
      <c r="BJ39" s="173" t="str">
        <f>IFERROR(VLOOKUP(BI39,'CRUCE RIESGOS'!$C$8:$D$166,2,FALSE),"")</f>
        <v/>
      </c>
    </row>
    <row r="40" spans="13:62" x14ac:dyDescent="0.25">
      <c r="N40" s="173" t="str">
        <f>IF(N41&lt;&gt;""," -R","")</f>
        <v/>
      </c>
      <c r="P40" s="173" t="str">
        <f>IF(P41&lt;&gt;""," -R","")</f>
        <v/>
      </c>
      <c r="R40" s="173" t="str">
        <f>IF(R41&lt;&gt;""," -R","")</f>
        <v/>
      </c>
      <c r="T40" s="173" t="str">
        <f>IF(T41&lt;&gt;""," -R","")</f>
        <v/>
      </c>
      <c r="V40" s="173" t="str">
        <f>IF(V41&lt;&gt;""," -R","")</f>
        <v/>
      </c>
      <c r="X40" s="173" t="str">
        <f>IF(X41&lt;&gt;""," -R","")</f>
        <v/>
      </c>
      <c r="Z40" s="173" t="str">
        <f>IF(Z41&lt;&gt;""," -R","")</f>
        <v/>
      </c>
      <c r="AB40" s="173" t="str">
        <f>IF(AB41&lt;&gt;""," -R","")</f>
        <v/>
      </c>
      <c r="AD40" s="173" t="str">
        <f>IF(AD41&lt;&gt;""," -R","")</f>
        <v/>
      </c>
      <c r="AF40" s="173" t="str">
        <f>IF(AF41&lt;&gt;""," -R","")</f>
        <v/>
      </c>
      <c r="AH40" s="173" t="str">
        <f>IF(AH41&lt;&gt;""," -R","")</f>
        <v/>
      </c>
      <c r="AJ40" s="173" t="str">
        <f>IF(AJ41&lt;&gt;""," -R","")</f>
        <v/>
      </c>
      <c r="AL40" s="173" t="str">
        <f>IF(AL41&lt;&gt;""," -R","")</f>
        <v/>
      </c>
      <c r="AN40" s="173" t="str">
        <f>IF(AN41&lt;&gt;""," -R","")</f>
        <v/>
      </c>
      <c r="AP40" s="173" t="str">
        <f>IF(AP41&lt;&gt;""," -R","")</f>
        <v/>
      </c>
      <c r="AR40" s="173" t="str">
        <f>IF(AR41&lt;&gt;""," -R","")</f>
        <v/>
      </c>
      <c r="AT40" s="173" t="str">
        <f>IF(AT41&lt;&gt;""," -R","")</f>
        <v/>
      </c>
      <c r="AV40" s="173" t="str">
        <f>IF(AV41&lt;&gt;""," -R","")</f>
        <v/>
      </c>
      <c r="AX40" s="173" t="str">
        <f>IF(AX41&lt;&gt;""," -R","")</f>
        <v/>
      </c>
      <c r="AZ40" s="173" t="str">
        <f>IF(AZ41&lt;&gt;""," -R","")</f>
        <v/>
      </c>
      <c r="BB40" s="173" t="str">
        <f>IF(BB41&lt;&gt;""," -R","")</f>
        <v/>
      </c>
      <c r="BD40" s="173" t="str">
        <f>IF(BD41&lt;&gt;""," -R","")</f>
        <v/>
      </c>
      <c r="BF40" s="173" t="str">
        <f>IF(BF41&lt;&gt;""," -R","")</f>
        <v/>
      </c>
      <c r="BH40" s="173" t="str">
        <f>IF(BH41&lt;&gt;""," -R","")</f>
        <v/>
      </c>
      <c r="BJ40" s="173" t="str">
        <f>IF(BJ41&lt;&gt;""," -R","")</f>
        <v/>
      </c>
    </row>
    <row r="41" spans="13:62" x14ac:dyDescent="0.25">
      <c r="M41" s="173">
        <v>1.1599999999999999</v>
      </c>
      <c r="N41" s="173" t="str">
        <f>IFERROR(VLOOKUP(M41,'CRUCE RIESGOS'!$C$8:$D$166,2,FALSE),"")</f>
        <v/>
      </c>
      <c r="O41" s="173">
        <v>2.16</v>
      </c>
      <c r="P41" s="173" t="str">
        <f>IFERROR(VLOOKUP(O41,'CRUCE RIESGOS'!$C$8:$D$166,2,FALSE),"")</f>
        <v/>
      </c>
      <c r="Q41" s="173">
        <v>3.16</v>
      </c>
      <c r="R41" s="173" t="str">
        <f>IFERROR(VLOOKUP(Q41,'CRUCE RIESGOS'!$C$8:$D$166,2,FALSE),"")</f>
        <v/>
      </c>
      <c r="S41" s="173">
        <v>4.16</v>
      </c>
      <c r="T41" s="173" t="str">
        <f>IFERROR(VLOOKUP(S41,'CRUCE RIESGOS'!$C$8:$D$166,2,FALSE),"")</f>
        <v/>
      </c>
      <c r="U41" s="173">
        <v>5.16</v>
      </c>
      <c r="V41" s="173" t="str">
        <f>IFERROR(VLOOKUP(U41,'CRUCE RIESGOS'!$C$8:$D$166,2,FALSE),"")</f>
        <v/>
      </c>
      <c r="W41" s="173">
        <v>6.16</v>
      </c>
      <c r="X41" s="173" t="str">
        <f>IFERROR(VLOOKUP(W41,'CRUCE RIESGOS'!$C$8:$D$166,2,FALSE),"")</f>
        <v/>
      </c>
      <c r="Y41" s="173">
        <v>7.16</v>
      </c>
      <c r="Z41" s="173" t="str">
        <f>IFERROR(VLOOKUP(Y41,'CRUCE RIESGOS'!$C$8:$D$166,2,FALSE),"")</f>
        <v/>
      </c>
      <c r="AA41" s="173">
        <v>8.16</v>
      </c>
      <c r="AB41" s="173" t="str">
        <f>IFERROR(VLOOKUP(AA41,'CRUCE RIESGOS'!$C$8:$D$166,2,FALSE),"")</f>
        <v/>
      </c>
      <c r="AC41" s="173">
        <v>9.16</v>
      </c>
      <c r="AD41" s="173" t="str">
        <f>IFERROR(VLOOKUP(AC41,'CRUCE RIESGOS'!$C$8:$D$166,2,FALSE),"")</f>
        <v/>
      </c>
      <c r="AE41" s="173">
        <v>10.16</v>
      </c>
      <c r="AF41" s="173" t="str">
        <f>IFERROR(VLOOKUP(AE41,'CRUCE RIESGOS'!$C$8:$D$166,2,FALSE),"")</f>
        <v/>
      </c>
      <c r="AG41" s="173">
        <v>11.16</v>
      </c>
      <c r="AH41" s="173" t="str">
        <f>IFERROR(VLOOKUP(AG41,'CRUCE RIESGOS'!$C$8:$D$166,2,FALSE),"")</f>
        <v/>
      </c>
      <c r="AI41" s="173">
        <v>12.16</v>
      </c>
      <c r="AJ41" s="173" t="str">
        <f>IFERROR(VLOOKUP(AI41,'CRUCE RIESGOS'!$C$8:$D$166,2,FALSE),"")</f>
        <v/>
      </c>
      <c r="AK41" s="173">
        <v>13.16</v>
      </c>
      <c r="AL41" s="173" t="str">
        <f>IFERROR(VLOOKUP(AK41,'CRUCE RIESGOS'!$C$8:$D$166,2,FALSE),"")</f>
        <v/>
      </c>
      <c r="AM41" s="173">
        <v>14.16</v>
      </c>
      <c r="AN41" s="173" t="str">
        <f>IFERROR(VLOOKUP(AM41,'CRUCE RIESGOS'!$C$8:$D$166,2,FALSE),"")</f>
        <v/>
      </c>
      <c r="AO41" s="173">
        <v>15.16</v>
      </c>
      <c r="AP41" s="173" t="str">
        <f>IFERROR(VLOOKUP(AO41,'CRUCE RIESGOS'!$C$8:$D$166,2,FALSE),"")</f>
        <v/>
      </c>
      <c r="AQ41" s="173">
        <v>16.16</v>
      </c>
      <c r="AR41" s="173" t="str">
        <f>IFERROR(VLOOKUP(AQ41,'CRUCE RIESGOS'!$C$8:$D$166,2,FALSE),"")</f>
        <v/>
      </c>
      <c r="AS41" s="173">
        <v>17.16</v>
      </c>
      <c r="AT41" s="173" t="str">
        <f>IFERROR(VLOOKUP(AS41,'CRUCE RIESGOS'!$C$8:$D$166,2,FALSE),"")</f>
        <v/>
      </c>
      <c r="AU41" s="173">
        <v>18.16</v>
      </c>
      <c r="AV41" s="173" t="str">
        <f>IFERROR(VLOOKUP(AU41,'CRUCE RIESGOS'!$C$8:$D$166,2,FALSE),"")</f>
        <v/>
      </c>
      <c r="AW41" s="173">
        <v>19.16</v>
      </c>
      <c r="AX41" s="173" t="str">
        <f>IFERROR(VLOOKUP(AW41,'CRUCE RIESGOS'!$C$8:$D$166,2,FALSE),"")</f>
        <v/>
      </c>
      <c r="AY41" s="173">
        <v>20.16</v>
      </c>
      <c r="AZ41" s="173" t="str">
        <f>IFERROR(VLOOKUP(AY41,'CRUCE RIESGOS'!$C$8:$D$166,2,FALSE),"")</f>
        <v/>
      </c>
      <c r="BA41" s="173">
        <v>21.16</v>
      </c>
      <c r="BB41" s="173" t="str">
        <f>IFERROR(VLOOKUP(BA41,'CRUCE RIESGOS'!$C$8:$D$166,2,FALSE),"")</f>
        <v/>
      </c>
      <c r="BC41" s="173">
        <v>22.16</v>
      </c>
      <c r="BD41" s="173" t="str">
        <f>IFERROR(VLOOKUP(BC41,'CRUCE RIESGOS'!$C$8:$D$166,2,FALSE),"")</f>
        <v/>
      </c>
      <c r="BE41" s="173">
        <v>23.16</v>
      </c>
      <c r="BF41" s="173" t="str">
        <f>IFERROR(VLOOKUP(BE41,'CRUCE RIESGOS'!$C$8:$D$166,2,FALSE),"")</f>
        <v/>
      </c>
      <c r="BG41" s="173">
        <v>24.16</v>
      </c>
      <c r="BH41" s="173" t="str">
        <f>IFERROR(VLOOKUP(BG41,'CRUCE RIESGOS'!$C$8:$D$166,2,FALSE),"")</f>
        <v/>
      </c>
      <c r="BI41" s="173">
        <v>25.16</v>
      </c>
      <c r="BJ41" s="173" t="str">
        <f>IFERROR(VLOOKUP(BI41,'CRUCE RIESGOS'!$C$8:$D$166,2,FALSE),"")</f>
        <v/>
      </c>
    </row>
    <row r="42" spans="13:62" x14ac:dyDescent="0.25">
      <c r="N42" s="173" t="str">
        <f>IF(N43&lt;&gt;""," -R","")</f>
        <v/>
      </c>
      <c r="P42" s="173" t="str">
        <f>IF(P43&lt;&gt;""," -R","")</f>
        <v/>
      </c>
      <c r="R42" s="173" t="str">
        <f>IF(R43&lt;&gt;""," -R","")</f>
        <v/>
      </c>
      <c r="T42" s="173" t="str">
        <f>IF(T43&lt;&gt;""," -R","")</f>
        <v/>
      </c>
      <c r="V42" s="173" t="str">
        <f>IF(V43&lt;&gt;""," -R","")</f>
        <v/>
      </c>
      <c r="X42" s="173" t="str">
        <f>IF(X43&lt;&gt;""," -R","")</f>
        <v/>
      </c>
      <c r="Z42" s="173" t="str">
        <f>IF(Z43&lt;&gt;""," -R","")</f>
        <v/>
      </c>
      <c r="AB42" s="173" t="str">
        <f>IF(AB43&lt;&gt;""," -R","")</f>
        <v/>
      </c>
      <c r="AD42" s="173" t="str">
        <f>IF(AD43&lt;&gt;""," -R","")</f>
        <v/>
      </c>
      <c r="AF42" s="173" t="str">
        <f>IF(AF43&lt;&gt;""," -R","")</f>
        <v/>
      </c>
      <c r="AH42" s="173" t="str">
        <f>IF(AH43&lt;&gt;""," -R","")</f>
        <v/>
      </c>
      <c r="AJ42" s="173" t="str">
        <f>IF(AJ43&lt;&gt;""," -R","")</f>
        <v/>
      </c>
      <c r="AL42" s="173" t="str">
        <f>IF(AL43&lt;&gt;""," -R","")</f>
        <v/>
      </c>
      <c r="AN42" s="173" t="str">
        <f>IF(AN43&lt;&gt;""," -R","")</f>
        <v/>
      </c>
      <c r="AP42" s="173" t="str">
        <f>IF(AP43&lt;&gt;""," -R","")</f>
        <v/>
      </c>
      <c r="AR42" s="173" t="str">
        <f>IF(AR43&lt;&gt;""," -R","")</f>
        <v/>
      </c>
      <c r="AT42" s="173" t="str">
        <f>IF(AT43&lt;&gt;""," -R","")</f>
        <v/>
      </c>
      <c r="AV42" s="173" t="str">
        <f>IF(AV43&lt;&gt;""," -R","")</f>
        <v/>
      </c>
      <c r="AX42" s="173" t="str">
        <f>IF(AX43&lt;&gt;""," -R","")</f>
        <v/>
      </c>
      <c r="AZ42" s="173" t="str">
        <f>IF(AZ43&lt;&gt;""," -R","")</f>
        <v/>
      </c>
      <c r="BB42" s="173" t="str">
        <f>IF(BB43&lt;&gt;""," -R","")</f>
        <v/>
      </c>
      <c r="BD42" s="173" t="str">
        <f>IF(BD43&lt;&gt;""," -R","")</f>
        <v/>
      </c>
      <c r="BF42" s="173" t="str">
        <f>IF(BF43&lt;&gt;""," -R","")</f>
        <v/>
      </c>
      <c r="BH42" s="173" t="str">
        <f>IF(BH43&lt;&gt;""," -R","")</f>
        <v/>
      </c>
      <c r="BJ42" s="173" t="str">
        <f>IF(BJ43&lt;&gt;""," -R","")</f>
        <v/>
      </c>
    </row>
    <row r="43" spans="13:62" x14ac:dyDescent="0.25">
      <c r="M43" s="173">
        <v>1.17</v>
      </c>
      <c r="N43" s="173" t="str">
        <f>IFERROR(VLOOKUP(M43,'CRUCE RIESGOS'!$C$8:$D$166,2,FALSE),"")</f>
        <v/>
      </c>
      <c r="O43" s="173">
        <v>2.17</v>
      </c>
      <c r="P43" s="173" t="str">
        <f>IFERROR(VLOOKUP(O43,'CRUCE RIESGOS'!$C$8:$D$166,2,FALSE),"")</f>
        <v/>
      </c>
      <c r="Q43" s="173">
        <v>3.17</v>
      </c>
      <c r="R43" s="173" t="str">
        <f>IFERROR(VLOOKUP(Q43,'CRUCE RIESGOS'!$C$8:$D$166,2,FALSE),"")</f>
        <v/>
      </c>
      <c r="S43" s="173">
        <v>4.17</v>
      </c>
      <c r="T43" s="173" t="str">
        <f>IFERROR(VLOOKUP(S43,'CRUCE RIESGOS'!$C$8:$D$166,2,FALSE),"")</f>
        <v/>
      </c>
      <c r="U43" s="173">
        <v>5.17</v>
      </c>
      <c r="V43" s="173" t="str">
        <f>IFERROR(VLOOKUP(U43,'CRUCE RIESGOS'!$C$8:$D$166,2,FALSE),"")</f>
        <v/>
      </c>
      <c r="W43" s="173">
        <v>6.17</v>
      </c>
      <c r="X43" s="173" t="str">
        <f>IFERROR(VLOOKUP(W43,'CRUCE RIESGOS'!$C$8:$D$166,2,FALSE),"")</f>
        <v/>
      </c>
      <c r="Y43" s="173">
        <v>7.17</v>
      </c>
      <c r="Z43" s="173" t="str">
        <f>IFERROR(VLOOKUP(Y43,'CRUCE RIESGOS'!$C$8:$D$166,2,FALSE),"")</f>
        <v/>
      </c>
      <c r="AA43" s="173">
        <v>8.17</v>
      </c>
      <c r="AB43" s="173" t="str">
        <f>IFERROR(VLOOKUP(AA43,'CRUCE RIESGOS'!$C$8:$D$166,2,FALSE),"")</f>
        <v/>
      </c>
      <c r="AC43" s="173">
        <v>9.17</v>
      </c>
      <c r="AD43" s="173" t="str">
        <f>IFERROR(VLOOKUP(AC43,'CRUCE RIESGOS'!$C$8:$D$166,2,FALSE),"")</f>
        <v/>
      </c>
      <c r="AE43" s="173">
        <v>10.17</v>
      </c>
      <c r="AF43" s="173" t="str">
        <f>IFERROR(VLOOKUP(AE43,'CRUCE RIESGOS'!$C$8:$D$166,2,FALSE),"")</f>
        <v/>
      </c>
      <c r="AG43" s="173">
        <v>11.17</v>
      </c>
      <c r="AH43" s="173" t="str">
        <f>IFERROR(VLOOKUP(AG43,'CRUCE RIESGOS'!$C$8:$D$166,2,FALSE),"")</f>
        <v/>
      </c>
      <c r="AI43" s="173">
        <v>12.17</v>
      </c>
      <c r="AJ43" s="173" t="str">
        <f>IFERROR(VLOOKUP(AI43,'CRUCE RIESGOS'!$C$8:$D$166,2,FALSE),"")</f>
        <v/>
      </c>
      <c r="AK43" s="173">
        <v>13.17</v>
      </c>
      <c r="AL43" s="173" t="str">
        <f>IFERROR(VLOOKUP(AK43,'CRUCE RIESGOS'!$C$8:$D$166,2,FALSE),"")</f>
        <v/>
      </c>
      <c r="AM43" s="173">
        <v>14.17</v>
      </c>
      <c r="AN43" s="173" t="str">
        <f>IFERROR(VLOOKUP(AM43,'CRUCE RIESGOS'!$C$8:$D$166,2,FALSE),"")</f>
        <v/>
      </c>
      <c r="AO43" s="173">
        <v>15.17</v>
      </c>
      <c r="AP43" s="173" t="str">
        <f>IFERROR(VLOOKUP(AO43,'CRUCE RIESGOS'!$C$8:$D$166,2,FALSE),"")</f>
        <v/>
      </c>
      <c r="AQ43" s="173">
        <v>16.170000000000002</v>
      </c>
      <c r="AR43" s="173" t="str">
        <f>IFERROR(VLOOKUP(AQ43,'CRUCE RIESGOS'!$C$8:$D$166,2,FALSE),"")</f>
        <v/>
      </c>
      <c r="AS43" s="173">
        <v>17.170000000000002</v>
      </c>
      <c r="AT43" s="173" t="str">
        <f>IFERROR(VLOOKUP(AS43,'CRUCE RIESGOS'!$C$8:$D$166,2,FALSE),"")</f>
        <v/>
      </c>
      <c r="AU43" s="173">
        <v>18.170000000000002</v>
      </c>
      <c r="AV43" s="173" t="str">
        <f>IFERROR(VLOOKUP(AU43,'CRUCE RIESGOS'!$C$8:$D$166,2,FALSE),"")</f>
        <v/>
      </c>
      <c r="AW43" s="173">
        <v>19.170000000000002</v>
      </c>
      <c r="AX43" s="173" t="str">
        <f>IFERROR(VLOOKUP(AW43,'CRUCE RIESGOS'!$C$8:$D$166,2,FALSE),"")</f>
        <v/>
      </c>
      <c r="AY43" s="173">
        <v>20.170000000000002</v>
      </c>
      <c r="AZ43" s="173" t="str">
        <f>IFERROR(VLOOKUP(AY43,'CRUCE RIESGOS'!$C$8:$D$166,2,FALSE),"")</f>
        <v/>
      </c>
      <c r="BA43" s="173">
        <v>21.17</v>
      </c>
      <c r="BB43" s="173" t="str">
        <f>IFERROR(VLOOKUP(BA43,'CRUCE RIESGOS'!$C$8:$D$166,2,FALSE),"")</f>
        <v/>
      </c>
      <c r="BC43" s="173">
        <v>22.17</v>
      </c>
      <c r="BD43" s="173" t="str">
        <f>IFERROR(VLOOKUP(BC43,'CRUCE RIESGOS'!$C$8:$D$166,2,FALSE),"")</f>
        <v/>
      </c>
      <c r="BE43" s="173">
        <v>23.17</v>
      </c>
      <c r="BF43" s="173" t="str">
        <f>IFERROR(VLOOKUP(BE43,'CRUCE RIESGOS'!$C$8:$D$166,2,FALSE),"")</f>
        <v/>
      </c>
      <c r="BG43" s="173">
        <v>24.17</v>
      </c>
      <c r="BH43" s="173" t="str">
        <f>IFERROR(VLOOKUP(BG43,'CRUCE RIESGOS'!$C$8:$D$166,2,FALSE),"")</f>
        <v/>
      </c>
      <c r="BI43" s="173">
        <v>25.17</v>
      </c>
      <c r="BJ43" s="173" t="str">
        <f>IFERROR(VLOOKUP(BI43,'CRUCE RIESGOS'!$C$8:$D$166,2,FALSE),"")</f>
        <v/>
      </c>
    </row>
    <row r="44" spans="13:62" x14ac:dyDescent="0.25">
      <c r="N44" s="173" t="str">
        <f>IF(N45&lt;&gt;""," -R","")</f>
        <v/>
      </c>
      <c r="P44" s="173" t="str">
        <f>IF(P45&lt;&gt;""," -R","")</f>
        <v/>
      </c>
      <c r="R44" s="173" t="str">
        <f>IF(R45&lt;&gt;""," -R","")</f>
        <v/>
      </c>
      <c r="T44" s="173" t="str">
        <f>IF(T45&lt;&gt;""," -R","")</f>
        <v/>
      </c>
      <c r="V44" s="173" t="str">
        <f>IF(V45&lt;&gt;""," -R","")</f>
        <v/>
      </c>
      <c r="X44" s="173" t="str">
        <f>IF(X45&lt;&gt;""," -R","")</f>
        <v/>
      </c>
      <c r="Z44" s="173" t="str">
        <f>IF(Z45&lt;&gt;""," -R","")</f>
        <v/>
      </c>
      <c r="AB44" s="173" t="str">
        <f>IF(AB45&lt;&gt;""," -R","")</f>
        <v/>
      </c>
      <c r="AD44" s="173" t="str">
        <f>IF(AD45&lt;&gt;""," -R","")</f>
        <v/>
      </c>
      <c r="AF44" s="173" t="str">
        <f>IF(AF45&lt;&gt;""," -R","")</f>
        <v/>
      </c>
      <c r="AH44" s="173" t="str">
        <f>IF(AH45&lt;&gt;""," -R","")</f>
        <v/>
      </c>
      <c r="AJ44" s="173" t="str">
        <f>IF(AJ45&lt;&gt;""," -R","")</f>
        <v/>
      </c>
      <c r="AL44" s="173" t="str">
        <f>IF(AL45&lt;&gt;""," -R","")</f>
        <v/>
      </c>
      <c r="AN44" s="173" t="str">
        <f>IF(AN45&lt;&gt;""," -R","")</f>
        <v/>
      </c>
      <c r="AP44" s="173" t="str">
        <f>IF(AP45&lt;&gt;""," -R","")</f>
        <v/>
      </c>
      <c r="AR44" s="173" t="str">
        <f>IF(AR45&lt;&gt;""," -R","")</f>
        <v/>
      </c>
      <c r="AT44" s="173" t="str">
        <f>IF(AT45&lt;&gt;""," -R","")</f>
        <v/>
      </c>
      <c r="AV44" s="173" t="str">
        <f>IF(AV45&lt;&gt;""," -R","")</f>
        <v/>
      </c>
      <c r="AX44" s="173" t="str">
        <f>IF(AX45&lt;&gt;""," -R","")</f>
        <v/>
      </c>
      <c r="AZ44" s="173" t="str">
        <f>IF(AZ45&lt;&gt;""," -R","")</f>
        <v/>
      </c>
      <c r="BB44" s="173" t="str">
        <f>IF(BB45&lt;&gt;""," -R","")</f>
        <v/>
      </c>
      <c r="BD44" s="173" t="str">
        <f>IF(BD45&lt;&gt;""," -R","")</f>
        <v/>
      </c>
      <c r="BF44" s="173" t="str">
        <f>IF(BF45&lt;&gt;""," -R","")</f>
        <v/>
      </c>
      <c r="BH44" s="173" t="str">
        <f>IF(BH45&lt;&gt;""," -R","")</f>
        <v/>
      </c>
      <c r="BJ44" s="173" t="str">
        <f>IF(BJ45&lt;&gt;""," -R","")</f>
        <v/>
      </c>
    </row>
    <row r="45" spans="13:62" x14ac:dyDescent="0.25">
      <c r="M45" s="173">
        <v>1.18</v>
      </c>
      <c r="N45" s="173" t="str">
        <f>IFERROR(VLOOKUP(M45,'CRUCE RIESGOS'!$C$8:$D$166,2,FALSE),"")</f>
        <v/>
      </c>
      <c r="O45" s="173">
        <v>2.1800000000000002</v>
      </c>
      <c r="P45" s="173" t="str">
        <f>IFERROR(VLOOKUP(O45,'CRUCE RIESGOS'!$C$8:$D$166,2,FALSE),"")</f>
        <v/>
      </c>
      <c r="Q45" s="173">
        <v>3.18</v>
      </c>
      <c r="R45" s="173" t="str">
        <f>IFERROR(VLOOKUP(Q45,'CRUCE RIESGOS'!$C$8:$D$166,2,FALSE),"")</f>
        <v/>
      </c>
      <c r="S45" s="173">
        <v>4.18</v>
      </c>
      <c r="T45" s="173" t="str">
        <f>IFERROR(VLOOKUP(S45,'CRUCE RIESGOS'!$C$8:$D$166,2,FALSE),"")</f>
        <v/>
      </c>
      <c r="U45" s="173">
        <v>5.18</v>
      </c>
      <c r="V45" s="173" t="str">
        <f>IFERROR(VLOOKUP(U45,'CRUCE RIESGOS'!$C$8:$D$166,2,FALSE),"")</f>
        <v/>
      </c>
      <c r="W45" s="173">
        <v>6.18</v>
      </c>
      <c r="X45" s="173" t="str">
        <f>IFERROR(VLOOKUP(W45,'CRUCE RIESGOS'!$C$8:$D$166,2,FALSE),"")</f>
        <v/>
      </c>
      <c r="Y45" s="173">
        <v>7.18</v>
      </c>
      <c r="Z45" s="173" t="str">
        <f>IFERROR(VLOOKUP(Y45,'CRUCE RIESGOS'!$C$8:$D$166,2,FALSE),"")</f>
        <v/>
      </c>
      <c r="AA45" s="173">
        <v>8.18</v>
      </c>
      <c r="AB45" s="173" t="str">
        <f>IFERROR(VLOOKUP(AA45,'CRUCE RIESGOS'!$C$8:$D$166,2,FALSE),"")</f>
        <v/>
      </c>
      <c r="AC45" s="173">
        <v>9.18</v>
      </c>
      <c r="AD45" s="173" t="str">
        <f>IFERROR(VLOOKUP(AC45,'CRUCE RIESGOS'!$C$8:$D$166,2,FALSE),"")</f>
        <v/>
      </c>
      <c r="AE45" s="173">
        <v>10.18</v>
      </c>
      <c r="AF45" s="173" t="str">
        <f>IFERROR(VLOOKUP(AE45,'CRUCE RIESGOS'!$C$8:$D$166,2,FALSE),"")</f>
        <v/>
      </c>
      <c r="AG45" s="173">
        <v>11.18</v>
      </c>
      <c r="AH45" s="173" t="str">
        <f>IFERROR(VLOOKUP(AG45,'CRUCE RIESGOS'!$C$8:$D$166,2,FALSE),"")</f>
        <v/>
      </c>
      <c r="AI45" s="173">
        <v>12.18</v>
      </c>
      <c r="AJ45" s="173" t="str">
        <f>IFERROR(VLOOKUP(AI45,'CRUCE RIESGOS'!$C$8:$D$166,2,FALSE),"")</f>
        <v/>
      </c>
      <c r="AK45" s="173">
        <v>13.18</v>
      </c>
      <c r="AL45" s="173" t="str">
        <f>IFERROR(VLOOKUP(AK45,'CRUCE RIESGOS'!$C$8:$D$166,2,FALSE),"")</f>
        <v/>
      </c>
      <c r="AM45" s="173">
        <v>14.18</v>
      </c>
      <c r="AN45" s="173" t="str">
        <f>IFERROR(VLOOKUP(AM45,'CRUCE RIESGOS'!$C$8:$D$166,2,FALSE),"")</f>
        <v/>
      </c>
      <c r="AO45" s="173">
        <v>15.18</v>
      </c>
      <c r="AP45" s="173" t="str">
        <f>IFERROR(VLOOKUP(AO45,'CRUCE RIESGOS'!$C$8:$D$166,2,FALSE),"")</f>
        <v/>
      </c>
      <c r="AQ45" s="173">
        <v>16.18</v>
      </c>
      <c r="AR45" s="173" t="str">
        <f>IFERROR(VLOOKUP(AQ45,'CRUCE RIESGOS'!$C$8:$D$166,2,FALSE),"")</f>
        <v/>
      </c>
      <c r="AS45" s="173">
        <v>17.18</v>
      </c>
      <c r="AT45" s="173" t="str">
        <f>IFERROR(VLOOKUP(AS45,'CRUCE RIESGOS'!$C$8:$D$166,2,FALSE),"")</f>
        <v/>
      </c>
      <c r="AU45" s="173">
        <v>18.18</v>
      </c>
      <c r="AV45" s="173" t="str">
        <f>IFERROR(VLOOKUP(AU45,'CRUCE RIESGOS'!$C$8:$D$166,2,FALSE),"")</f>
        <v/>
      </c>
      <c r="AW45" s="173">
        <v>19.18</v>
      </c>
      <c r="AX45" s="173" t="str">
        <f>IFERROR(VLOOKUP(AW45,'CRUCE RIESGOS'!$C$8:$D$166,2,FALSE),"")</f>
        <v/>
      </c>
      <c r="AY45" s="173">
        <v>20.18</v>
      </c>
      <c r="AZ45" s="173" t="str">
        <f>IFERROR(VLOOKUP(AY45,'CRUCE RIESGOS'!$C$8:$D$166,2,FALSE),"")</f>
        <v/>
      </c>
      <c r="BA45" s="173">
        <v>21.18</v>
      </c>
      <c r="BB45" s="173" t="str">
        <f>IFERROR(VLOOKUP(BA45,'CRUCE RIESGOS'!$C$8:$D$166,2,FALSE),"")</f>
        <v/>
      </c>
      <c r="BC45" s="173">
        <v>22.18</v>
      </c>
      <c r="BD45" s="173" t="str">
        <f>IFERROR(VLOOKUP(BC45,'CRUCE RIESGOS'!$C$8:$D$166,2,FALSE),"")</f>
        <v/>
      </c>
      <c r="BE45" s="173">
        <v>23.18</v>
      </c>
      <c r="BF45" s="173" t="str">
        <f>IFERROR(VLOOKUP(BE45,'CRUCE RIESGOS'!$C$8:$D$166,2,FALSE),"")</f>
        <v/>
      </c>
      <c r="BG45" s="173">
        <v>24.18</v>
      </c>
      <c r="BH45" s="173" t="str">
        <f>IFERROR(VLOOKUP(BG45,'CRUCE RIESGOS'!$C$8:$D$166,2,FALSE),"")</f>
        <v/>
      </c>
      <c r="BI45" s="173">
        <v>25.18</v>
      </c>
      <c r="BJ45" s="173" t="str">
        <f>IFERROR(VLOOKUP(BI45,'CRUCE RIESGOS'!$C$8:$D$166,2,FALSE),"")</f>
        <v/>
      </c>
    </row>
    <row r="46" spans="13:62" x14ac:dyDescent="0.25">
      <c r="N46" s="173" t="str">
        <f>IF(N47&lt;&gt;""," -R","")</f>
        <v/>
      </c>
      <c r="P46" s="173" t="str">
        <f>IF(P47&lt;&gt;""," -R","")</f>
        <v/>
      </c>
      <c r="R46" s="173" t="str">
        <f>IF(R47&lt;&gt;""," -R","")</f>
        <v/>
      </c>
      <c r="T46" s="173" t="str">
        <f>IF(T47&lt;&gt;""," -R","")</f>
        <v/>
      </c>
      <c r="V46" s="173" t="str">
        <f>IF(V47&lt;&gt;""," -R","")</f>
        <v/>
      </c>
      <c r="X46" s="173" t="str">
        <f>IF(X47&lt;&gt;""," -R","")</f>
        <v/>
      </c>
      <c r="Z46" s="173" t="str">
        <f>IF(Z47&lt;&gt;""," -R","")</f>
        <v/>
      </c>
      <c r="AB46" s="173" t="str">
        <f>IF(AB47&lt;&gt;""," -R","")</f>
        <v/>
      </c>
      <c r="AD46" s="173" t="str">
        <f>IF(AD47&lt;&gt;""," -R","")</f>
        <v/>
      </c>
      <c r="AF46" s="173" t="str">
        <f>IF(AF47&lt;&gt;""," -R","")</f>
        <v/>
      </c>
      <c r="AH46" s="173" t="str">
        <f>IF(AH47&lt;&gt;""," -R","")</f>
        <v/>
      </c>
      <c r="AJ46" s="173" t="str">
        <f>IF(AJ47&lt;&gt;""," -R","")</f>
        <v/>
      </c>
      <c r="AL46" s="173" t="str">
        <f>IF(AL47&lt;&gt;""," -R","")</f>
        <v/>
      </c>
      <c r="AN46" s="173" t="str">
        <f>IF(AN47&lt;&gt;""," -R","")</f>
        <v/>
      </c>
      <c r="AP46" s="173" t="str">
        <f>IF(AP47&lt;&gt;""," -R","")</f>
        <v/>
      </c>
      <c r="AR46" s="173" t="str">
        <f>IF(AR47&lt;&gt;""," -R","")</f>
        <v/>
      </c>
      <c r="AT46" s="173" t="str">
        <f>IF(AT47&lt;&gt;""," -R","")</f>
        <v/>
      </c>
      <c r="AV46" s="173" t="str">
        <f>IF(AV47&lt;&gt;""," -R","")</f>
        <v/>
      </c>
      <c r="AX46" s="173" t="str">
        <f>IF(AX47&lt;&gt;""," -R","")</f>
        <v/>
      </c>
      <c r="AZ46" s="173" t="str">
        <f>IF(AZ47&lt;&gt;""," -R","")</f>
        <v/>
      </c>
      <c r="BB46" s="173" t="str">
        <f>IF(BB47&lt;&gt;""," -R","")</f>
        <v/>
      </c>
      <c r="BD46" s="173" t="str">
        <f>IF(BD47&lt;&gt;""," -R","")</f>
        <v/>
      </c>
      <c r="BF46" s="173" t="str">
        <f>IF(BF47&lt;&gt;""," -R","")</f>
        <v/>
      </c>
      <c r="BH46" s="173" t="str">
        <f>IF(BH47&lt;&gt;""," -R","")</f>
        <v/>
      </c>
      <c r="BJ46" s="173" t="str">
        <f>IF(BJ47&lt;&gt;""," -R","")</f>
        <v/>
      </c>
    </row>
    <row r="47" spans="13:62" x14ac:dyDescent="0.25">
      <c r="M47" s="173">
        <v>1.19</v>
      </c>
      <c r="N47" s="173" t="str">
        <f>IFERROR(VLOOKUP(M47,'CRUCE RIESGOS'!$C$8:$D$166,2,FALSE),"")</f>
        <v/>
      </c>
      <c r="O47" s="173">
        <v>2.19</v>
      </c>
      <c r="P47" s="173" t="str">
        <f>IFERROR(VLOOKUP(O47,'CRUCE RIESGOS'!$C$8:$D$166,2,FALSE),"")</f>
        <v/>
      </c>
      <c r="Q47" s="173">
        <v>3.19</v>
      </c>
      <c r="R47" s="173" t="str">
        <f>IFERROR(VLOOKUP(Q47,'CRUCE RIESGOS'!$C$8:$D$166,2,FALSE),"")</f>
        <v/>
      </c>
      <c r="S47" s="173">
        <v>4.1900000000000004</v>
      </c>
      <c r="T47" s="173" t="str">
        <f>IFERROR(VLOOKUP(S47,'CRUCE RIESGOS'!$C$8:$D$166,2,FALSE),"")</f>
        <v/>
      </c>
      <c r="U47" s="173">
        <v>5.19</v>
      </c>
      <c r="V47" s="173" t="str">
        <f>IFERROR(VLOOKUP(U47,'CRUCE RIESGOS'!$C$8:$D$166,2,FALSE),"")</f>
        <v/>
      </c>
      <c r="W47" s="173">
        <v>6.19</v>
      </c>
      <c r="X47" s="173" t="str">
        <f>IFERROR(VLOOKUP(W47,'CRUCE RIESGOS'!$C$8:$D$166,2,FALSE),"")</f>
        <v/>
      </c>
      <c r="Y47" s="173">
        <v>7.19</v>
      </c>
      <c r="Z47" s="173" t="str">
        <f>IFERROR(VLOOKUP(Y47,'CRUCE RIESGOS'!$C$8:$D$166,2,FALSE),"")</f>
        <v/>
      </c>
      <c r="AA47" s="173">
        <v>8.19</v>
      </c>
      <c r="AB47" s="173" t="str">
        <f>IFERROR(VLOOKUP(AA47,'CRUCE RIESGOS'!$C$8:$D$166,2,FALSE),"")</f>
        <v/>
      </c>
      <c r="AC47" s="173">
        <v>9.19</v>
      </c>
      <c r="AD47" s="173" t="str">
        <f>IFERROR(VLOOKUP(AC47,'CRUCE RIESGOS'!$C$8:$D$166,2,FALSE),"")</f>
        <v/>
      </c>
      <c r="AE47" s="173">
        <v>10.19</v>
      </c>
      <c r="AF47" s="173" t="str">
        <f>IFERROR(VLOOKUP(AE47,'CRUCE RIESGOS'!$C$8:$D$166,2,FALSE),"")</f>
        <v/>
      </c>
      <c r="AG47" s="173">
        <v>11.19</v>
      </c>
      <c r="AH47" s="173" t="str">
        <f>IFERROR(VLOOKUP(AG47,'CRUCE RIESGOS'!$C$8:$D$166,2,FALSE),"")</f>
        <v/>
      </c>
      <c r="AI47" s="173">
        <v>12.19</v>
      </c>
      <c r="AJ47" s="173" t="str">
        <f>IFERROR(VLOOKUP(AI47,'CRUCE RIESGOS'!$C$8:$D$166,2,FALSE),"")</f>
        <v/>
      </c>
      <c r="AK47" s="173">
        <v>13.19</v>
      </c>
      <c r="AL47" s="173" t="str">
        <f>IFERROR(VLOOKUP(AK47,'CRUCE RIESGOS'!$C$8:$D$166,2,FALSE),"")</f>
        <v/>
      </c>
      <c r="AM47" s="173">
        <v>14.19</v>
      </c>
      <c r="AN47" s="173" t="str">
        <f>IFERROR(VLOOKUP(AM47,'CRUCE RIESGOS'!$C$8:$D$166,2,FALSE),"")</f>
        <v/>
      </c>
      <c r="AO47" s="173">
        <v>15.19</v>
      </c>
      <c r="AP47" s="173" t="str">
        <f>IFERROR(VLOOKUP(AO47,'CRUCE RIESGOS'!$C$8:$D$166,2,FALSE),"")</f>
        <v/>
      </c>
      <c r="AQ47" s="173">
        <v>16.190000000000001</v>
      </c>
      <c r="AR47" s="173" t="str">
        <f>IFERROR(VLOOKUP(AQ47,'CRUCE RIESGOS'!$C$8:$D$166,2,FALSE),"")</f>
        <v/>
      </c>
      <c r="AS47" s="173">
        <v>17.190000000000001</v>
      </c>
      <c r="AT47" s="173" t="str">
        <f>IFERROR(VLOOKUP(AS47,'CRUCE RIESGOS'!$C$8:$D$166,2,FALSE),"")</f>
        <v/>
      </c>
      <c r="AU47" s="173">
        <v>18.190000000000001</v>
      </c>
      <c r="AV47" s="173" t="str">
        <f>IFERROR(VLOOKUP(AU47,'CRUCE RIESGOS'!$C$8:$D$166,2,FALSE),"")</f>
        <v/>
      </c>
      <c r="AW47" s="173">
        <v>19.190000000000001</v>
      </c>
      <c r="AX47" s="173" t="str">
        <f>IFERROR(VLOOKUP(AW47,'CRUCE RIESGOS'!$C$8:$D$166,2,FALSE),"")</f>
        <v/>
      </c>
      <c r="AY47" s="173">
        <v>20.190000000000001</v>
      </c>
      <c r="AZ47" s="173" t="str">
        <f>IFERROR(VLOOKUP(AY47,'CRUCE RIESGOS'!$C$8:$D$166,2,FALSE),"")</f>
        <v/>
      </c>
      <c r="BA47" s="173">
        <v>21.19</v>
      </c>
      <c r="BB47" s="173" t="str">
        <f>IFERROR(VLOOKUP(BA47,'CRUCE RIESGOS'!$C$8:$D$166,2,FALSE),"")</f>
        <v/>
      </c>
      <c r="BC47" s="173">
        <v>22.19</v>
      </c>
      <c r="BD47" s="173" t="str">
        <f>IFERROR(VLOOKUP(BC47,'CRUCE RIESGOS'!$C$8:$D$166,2,FALSE),"")</f>
        <v/>
      </c>
      <c r="BE47" s="173">
        <v>23.19</v>
      </c>
      <c r="BF47" s="173" t="str">
        <f>IFERROR(VLOOKUP(BE47,'CRUCE RIESGOS'!$C$8:$D$166,2,FALSE),"")</f>
        <v/>
      </c>
      <c r="BG47" s="173">
        <v>24.19</v>
      </c>
      <c r="BH47" s="173" t="str">
        <f>IFERROR(VLOOKUP(BG47,'CRUCE RIESGOS'!$C$8:$D$166,2,FALSE),"")</f>
        <v/>
      </c>
      <c r="BI47" s="173">
        <v>25.19</v>
      </c>
      <c r="BJ47" s="173" t="str">
        <f>IFERROR(VLOOKUP(BI47,'CRUCE RIESGOS'!$C$8:$D$166,2,FALSE),"")</f>
        <v/>
      </c>
    </row>
    <row r="48" spans="13:62" x14ac:dyDescent="0.25">
      <c r="N48" s="173" t="str">
        <f>IF(N49&lt;&gt;""," -R","")</f>
        <v/>
      </c>
      <c r="P48" s="173" t="str">
        <f>IF(P49&lt;&gt;""," -R","")</f>
        <v/>
      </c>
      <c r="R48" s="173" t="str">
        <f>IF(R49&lt;&gt;""," -R","")</f>
        <v/>
      </c>
      <c r="T48" s="173" t="str">
        <f>IF(T49&lt;&gt;""," -R","")</f>
        <v/>
      </c>
      <c r="V48" s="173" t="str">
        <f>IF(V49&lt;&gt;""," -R","")</f>
        <v/>
      </c>
      <c r="X48" s="173" t="str">
        <f>IF(X49&lt;&gt;""," -R","")</f>
        <v/>
      </c>
      <c r="Z48" s="173" t="str">
        <f>IF(Z49&lt;&gt;""," -R","")</f>
        <v/>
      </c>
      <c r="AB48" s="173" t="str">
        <f>IF(AB49&lt;&gt;""," -R","")</f>
        <v/>
      </c>
      <c r="AD48" s="173" t="str">
        <f>IF(AD49&lt;&gt;""," -R","")</f>
        <v/>
      </c>
      <c r="AF48" s="173" t="str">
        <f>IF(AF49&lt;&gt;""," -R","")</f>
        <v/>
      </c>
      <c r="AH48" s="173" t="str">
        <f>IF(AH49&lt;&gt;""," -R","")</f>
        <v/>
      </c>
      <c r="AJ48" s="173" t="str">
        <f>IF(AJ49&lt;&gt;""," -R","")</f>
        <v/>
      </c>
      <c r="AL48" s="173" t="str">
        <f>IF(AL49&lt;&gt;""," -R","")</f>
        <v/>
      </c>
      <c r="AN48" s="173" t="str">
        <f>IF(AN49&lt;&gt;""," -R","")</f>
        <v/>
      </c>
      <c r="AP48" s="173" t="str">
        <f>IF(AP49&lt;&gt;""," -R","")</f>
        <v/>
      </c>
      <c r="AR48" s="173" t="str">
        <f>IF(AR49&lt;&gt;""," -R","")</f>
        <v/>
      </c>
      <c r="AT48" s="173" t="str">
        <f>IF(AT49&lt;&gt;""," -R","")</f>
        <v/>
      </c>
      <c r="AV48" s="173" t="str">
        <f>IF(AV49&lt;&gt;""," -R","")</f>
        <v/>
      </c>
      <c r="AX48" s="173" t="str">
        <f>IF(AX49&lt;&gt;""," -R","")</f>
        <v/>
      </c>
      <c r="AZ48" s="173" t="str">
        <f>IF(AZ49&lt;&gt;""," -R","")</f>
        <v/>
      </c>
      <c r="BB48" s="173" t="str">
        <f>IF(BB49&lt;&gt;""," -R","")</f>
        <v/>
      </c>
      <c r="BD48" s="173" t="str">
        <f>IF(BD49&lt;&gt;""," -R","")</f>
        <v/>
      </c>
      <c r="BF48" s="173" t="str">
        <f>IF(BF49&lt;&gt;""," -R","")</f>
        <v/>
      </c>
      <c r="BH48" s="173" t="str">
        <f>IF(BH49&lt;&gt;""," -R","")</f>
        <v/>
      </c>
      <c r="BJ48" s="173" t="str">
        <f>IF(BJ49&lt;&gt;""," -R","")</f>
        <v/>
      </c>
    </row>
    <row r="49" spans="13:62" x14ac:dyDescent="0.25">
      <c r="M49" s="173">
        <v>1.2</v>
      </c>
      <c r="N49" s="173" t="str">
        <f>IFERROR(VLOOKUP(M49,'CRUCE RIESGOS'!$C$8:$D$166,2,FALSE),"")</f>
        <v/>
      </c>
      <c r="O49" s="173">
        <v>2.2000000000000002</v>
      </c>
      <c r="P49" s="173" t="str">
        <f>IFERROR(VLOOKUP(O49,'CRUCE RIESGOS'!$C$8:$D$166,2,FALSE),"")</f>
        <v/>
      </c>
      <c r="Q49" s="173">
        <v>3.2</v>
      </c>
      <c r="R49" s="173" t="str">
        <f>IFERROR(VLOOKUP(Q49,'CRUCE RIESGOS'!$C$8:$D$166,2,FALSE),"")</f>
        <v/>
      </c>
      <c r="S49" s="173">
        <v>4.2</v>
      </c>
      <c r="T49" s="173" t="str">
        <f>IFERROR(VLOOKUP(S49,'CRUCE RIESGOS'!$C$8:$D$166,2,FALSE),"")</f>
        <v/>
      </c>
      <c r="U49" s="173">
        <v>5.2</v>
      </c>
      <c r="V49" s="173" t="str">
        <f>IFERROR(VLOOKUP(U49,'CRUCE RIESGOS'!$C$8:$D$166,2,FALSE),"")</f>
        <v/>
      </c>
      <c r="W49" s="173">
        <v>6.2</v>
      </c>
      <c r="X49" s="173" t="str">
        <f>IFERROR(VLOOKUP(W49,'CRUCE RIESGOS'!$C$8:$D$166,2,FALSE),"")</f>
        <v/>
      </c>
      <c r="Y49" s="173">
        <v>7.2</v>
      </c>
      <c r="Z49" s="173" t="str">
        <f>IFERROR(VLOOKUP(Y49,'CRUCE RIESGOS'!$C$8:$D$166,2,FALSE),"")</f>
        <v/>
      </c>
      <c r="AA49" s="173">
        <v>8.1999999999999993</v>
      </c>
      <c r="AB49" s="173" t="str">
        <f>IFERROR(VLOOKUP(AA49,'CRUCE RIESGOS'!$C$8:$D$166,2,FALSE),"")</f>
        <v/>
      </c>
      <c r="AC49" s="173">
        <v>9.1999999999999993</v>
      </c>
      <c r="AD49" s="173" t="str">
        <f>IFERROR(VLOOKUP(AC49,'CRUCE RIESGOS'!$C$8:$D$166,2,FALSE),"")</f>
        <v/>
      </c>
      <c r="AE49" s="173">
        <v>10.199999999999999</v>
      </c>
      <c r="AF49" s="173" t="str">
        <f>IFERROR(VLOOKUP(AE49,'CRUCE RIESGOS'!$C$8:$D$166,2,FALSE),"")</f>
        <v/>
      </c>
      <c r="AG49" s="173">
        <v>11.2</v>
      </c>
      <c r="AH49" s="173" t="str">
        <f>IFERROR(VLOOKUP(AG49,'CRUCE RIESGOS'!$C$8:$D$166,2,FALSE),"")</f>
        <v/>
      </c>
      <c r="AI49" s="173">
        <v>12.2</v>
      </c>
      <c r="AJ49" s="173" t="str">
        <f>IFERROR(VLOOKUP(AI49,'CRUCE RIESGOS'!$C$8:$D$166,2,FALSE),"")</f>
        <v/>
      </c>
      <c r="AK49" s="173">
        <v>13.2</v>
      </c>
      <c r="AL49" s="173" t="str">
        <f>IFERROR(VLOOKUP(AK49,'CRUCE RIESGOS'!$C$8:$D$166,2,FALSE),"")</f>
        <v/>
      </c>
      <c r="AM49" s="173">
        <v>14.2</v>
      </c>
      <c r="AN49" s="173" t="str">
        <f>IFERROR(VLOOKUP(AM49,'CRUCE RIESGOS'!$C$8:$D$166,2,FALSE),"")</f>
        <v/>
      </c>
      <c r="AO49" s="173">
        <v>15.2</v>
      </c>
      <c r="AP49" s="173" t="str">
        <f>IFERROR(VLOOKUP(AO49,'CRUCE RIESGOS'!$C$8:$D$166,2,FALSE),"")</f>
        <v/>
      </c>
      <c r="AQ49" s="173">
        <v>16.2</v>
      </c>
      <c r="AR49" s="173" t="str">
        <f>IFERROR(VLOOKUP(AQ49,'CRUCE RIESGOS'!$C$8:$D$166,2,FALSE),"")</f>
        <v/>
      </c>
      <c r="AS49" s="173">
        <v>17.2</v>
      </c>
      <c r="AT49" s="173" t="str">
        <f>IFERROR(VLOOKUP(AS49,'CRUCE RIESGOS'!$C$8:$D$166,2,FALSE),"")</f>
        <v/>
      </c>
      <c r="AU49" s="173">
        <v>18.2</v>
      </c>
      <c r="AV49" s="173" t="str">
        <f>IFERROR(VLOOKUP(AU49,'CRUCE RIESGOS'!$C$8:$D$166,2,FALSE),"")</f>
        <v/>
      </c>
      <c r="AW49" s="173">
        <v>19.2</v>
      </c>
      <c r="AX49" s="173" t="str">
        <f>IFERROR(VLOOKUP(AW49,'CRUCE RIESGOS'!$C$8:$D$166,2,FALSE),"")</f>
        <v/>
      </c>
      <c r="AY49" s="173">
        <v>20.2</v>
      </c>
      <c r="AZ49" s="173" t="str">
        <f>IFERROR(VLOOKUP(AY49,'CRUCE RIESGOS'!$C$8:$D$166,2,FALSE),"")</f>
        <v/>
      </c>
      <c r="BA49" s="173">
        <v>21.2</v>
      </c>
      <c r="BB49" s="173" t="str">
        <f>IFERROR(VLOOKUP(BA49,'CRUCE RIESGOS'!$C$8:$D$166,2,FALSE),"")</f>
        <v/>
      </c>
      <c r="BC49" s="173">
        <v>22.2</v>
      </c>
      <c r="BD49" s="173" t="str">
        <f>IFERROR(VLOOKUP(BC49,'CRUCE RIESGOS'!$C$8:$D$166,2,FALSE),"")</f>
        <v/>
      </c>
      <c r="BE49" s="173">
        <v>23.2</v>
      </c>
      <c r="BF49" s="173" t="str">
        <f>IFERROR(VLOOKUP(BE49,'CRUCE RIESGOS'!$C$8:$D$166,2,FALSE),"")</f>
        <v/>
      </c>
      <c r="BG49" s="173">
        <v>24.2</v>
      </c>
      <c r="BH49" s="173" t="str">
        <f>IFERROR(VLOOKUP(BG49,'CRUCE RIESGOS'!$C$8:$D$166,2,FALSE),"")</f>
        <v/>
      </c>
      <c r="BI49" s="173">
        <v>25.2</v>
      </c>
      <c r="BJ49" s="173" t="str">
        <f>IFERROR(VLOOKUP(BI49,'CRUCE RIESGOS'!$C$8:$D$166,2,FALSE),"")</f>
        <v/>
      </c>
    </row>
    <row r="50" spans="13:62" x14ac:dyDescent="0.25">
      <c r="N50" s="173" t="str">
        <f>IF(N51&lt;&gt;""," -R","")</f>
        <v/>
      </c>
      <c r="P50" s="173" t="str">
        <f>IF(P51&lt;&gt;""," -R","")</f>
        <v/>
      </c>
      <c r="R50" s="173" t="str">
        <f>IF(R51&lt;&gt;""," -R","")</f>
        <v/>
      </c>
      <c r="T50" s="173" t="str">
        <f>IF(T51&lt;&gt;""," -R","")</f>
        <v/>
      </c>
      <c r="V50" s="173" t="str">
        <f>IF(V51&lt;&gt;""," -R","")</f>
        <v/>
      </c>
      <c r="X50" s="173" t="str">
        <f>IF(X51&lt;&gt;""," -R","")</f>
        <v/>
      </c>
      <c r="Z50" s="173" t="str">
        <f>IF(Z51&lt;&gt;""," -R","")</f>
        <v/>
      </c>
      <c r="AB50" s="173" t="str">
        <f>IF(AB51&lt;&gt;""," -R","")</f>
        <v/>
      </c>
      <c r="AD50" s="173" t="str">
        <f>IF(AD51&lt;&gt;""," -R","")</f>
        <v/>
      </c>
      <c r="AF50" s="173" t="str">
        <f>IF(AF51&lt;&gt;""," -R","")</f>
        <v/>
      </c>
      <c r="AH50" s="173" t="str">
        <f>IF(AH51&lt;&gt;""," -R","")</f>
        <v/>
      </c>
      <c r="AJ50" s="173" t="str">
        <f>IF(AJ51&lt;&gt;""," -R","")</f>
        <v/>
      </c>
      <c r="AL50" s="173" t="str">
        <f>IF(AL51&lt;&gt;""," -R","")</f>
        <v/>
      </c>
      <c r="AN50" s="173" t="str">
        <f>IF(AN51&lt;&gt;""," -R","")</f>
        <v/>
      </c>
      <c r="AP50" s="173" t="str">
        <f>IF(AP51&lt;&gt;""," -R","")</f>
        <v/>
      </c>
      <c r="AR50" s="173" t="str">
        <f>IF(AR51&lt;&gt;""," -R","")</f>
        <v/>
      </c>
      <c r="AT50" s="173" t="str">
        <f>IF(AT51&lt;&gt;""," -R","")</f>
        <v/>
      </c>
      <c r="AV50" s="173" t="str">
        <f>IF(AV51&lt;&gt;""," -R","")</f>
        <v/>
      </c>
      <c r="AX50" s="173" t="str">
        <f>IF(AX51&lt;&gt;""," -R","")</f>
        <v/>
      </c>
      <c r="AZ50" s="173" t="str">
        <f>IF(AZ51&lt;&gt;""," -R","")</f>
        <v/>
      </c>
      <c r="BB50" s="173" t="str">
        <f>IF(BB51&lt;&gt;""," -R","")</f>
        <v/>
      </c>
      <c r="BD50" s="173" t="str">
        <f>IF(BD51&lt;&gt;""," -R","")</f>
        <v/>
      </c>
      <c r="BF50" s="173" t="str">
        <f>IF(BF51&lt;&gt;""," -R","")</f>
        <v/>
      </c>
      <c r="BH50" s="173" t="str">
        <f>IF(BH51&lt;&gt;""," -R","")</f>
        <v/>
      </c>
      <c r="BJ50" s="173" t="str">
        <f>IF(BJ51&lt;&gt;""," -R","")</f>
        <v/>
      </c>
    </row>
    <row r="51" spans="13:62" x14ac:dyDescent="0.25">
      <c r="M51" s="173">
        <v>1.21</v>
      </c>
      <c r="N51" s="173" t="str">
        <f>IFERROR(VLOOKUP(M51,'CRUCE RIESGOS'!$C$8:$D$166,2,FALSE),"")</f>
        <v/>
      </c>
      <c r="O51" s="173">
        <v>2.21</v>
      </c>
      <c r="P51" s="173" t="str">
        <f>IFERROR(VLOOKUP(O51,'CRUCE RIESGOS'!$C$8:$D$166,2,FALSE),"")</f>
        <v/>
      </c>
      <c r="Q51" s="173">
        <v>3.21</v>
      </c>
      <c r="R51" s="173" t="str">
        <f>IFERROR(VLOOKUP(Q51,'CRUCE RIESGOS'!$C$8:$D$166,2,FALSE),"")</f>
        <v/>
      </c>
      <c r="S51" s="173">
        <v>4.21</v>
      </c>
      <c r="T51" s="173" t="str">
        <f>IFERROR(VLOOKUP(S51,'CRUCE RIESGOS'!$C$8:$D$166,2,FALSE),"")</f>
        <v/>
      </c>
      <c r="U51" s="173">
        <v>5.21</v>
      </c>
      <c r="V51" s="173" t="str">
        <f>IFERROR(VLOOKUP(U51,'CRUCE RIESGOS'!$C$8:$D$166,2,FALSE),"")</f>
        <v/>
      </c>
      <c r="W51" s="173">
        <v>6.21</v>
      </c>
      <c r="X51" s="173" t="str">
        <f>IFERROR(VLOOKUP(W51,'CRUCE RIESGOS'!$C$8:$D$166,2,FALSE),"")</f>
        <v/>
      </c>
      <c r="Y51" s="173">
        <v>7.21</v>
      </c>
      <c r="Z51" s="173" t="str">
        <f>IFERROR(VLOOKUP(Y51,'CRUCE RIESGOS'!$C$8:$D$166,2,FALSE),"")</f>
        <v/>
      </c>
      <c r="AA51" s="173">
        <v>8.2100000000000009</v>
      </c>
      <c r="AB51" s="173" t="str">
        <f>IFERROR(VLOOKUP(AA51,'CRUCE RIESGOS'!$C$8:$D$166,2,FALSE),"")</f>
        <v/>
      </c>
      <c r="AC51" s="173">
        <v>9.2100000000000009</v>
      </c>
      <c r="AD51" s="173" t="str">
        <f>IFERROR(VLOOKUP(AC51,'CRUCE RIESGOS'!$C$8:$D$166,2,FALSE),"")</f>
        <v/>
      </c>
      <c r="AE51" s="173">
        <v>10.210000000000001</v>
      </c>
      <c r="AF51" s="173" t="str">
        <f>IFERROR(VLOOKUP(AE51,'CRUCE RIESGOS'!$C$8:$D$166,2,FALSE),"")</f>
        <v/>
      </c>
      <c r="AG51" s="173">
        <v>11.21</v>
      </c>
      <c r="AH51" s="173" t="str">
        <f>IFERROR(VLOOKUP(AG51,'CRUCE RIESGOS'!$C$8:$D$166,2,FALSE),"")</f>
        <v/>
      </c>
      <c r="AI51" s="173">
        <v>12.21</v>
      </c>
      <c r="AJ51" s="173" t="str">
        <f>IFERROR(VLOOKUP(AI51,'CRUCE RIESGOS'!$C$8:$D$166,2,FALSE),"")</f>
        <v/>
      </c>
      <c r="AK51" s="173">
        <v>13.21</v>
      </c>
      <c r="AL51" s="173" t="str">
        <f>IFERROR(VLOOKUP(AK51,'CRUCE RIESGOS'!$C$8:$D$166,2,FALSE),"")</f>
        <v/>
      </c>
      <c r="AM51" s="173">
        <v>14.21</v>
      </c>
      <c r="AN51" s="173" t="str">
        <f>IFERROR(VLOOKUP(AM51,'CRUCE RIESGOS'!$C$8:$D$166,2,FALSE),"")</f>
        <v/>
      </c>
      <c r="AO51" s="173">
        <v>15.21</v>
      </c>
      <c r="AP51" s="173" t="str">
        <f>IFERROR(VLOOKUP(AO51,'CRUCE RIESGOS'!$C$8:$D$166,2,FALSE),"")</f>
        <v/>
      </c>
      <c r="AQ51" s="173">
        <v>16.21</v>
      </c>
      <c r="AR51" s="173" t="str">
        <f>IFERROR(VLOOKUP(AQ51,'CRUCE RIESGOS'!$C$8:$D$166,2,FALSE),"")</f>
        <v/>
      </c>
      <c r="AS51" s="173">
        <v>17.21</v>
      </c>
      <c r="AT51" s="173" t="str">
        <f>IFERROR(VLOOKUP(AS51,'CRUCE RIESGOS'!$C$8:$D$166,2,FALSE),"")</f>
        <v/>
      </c>
      <c r="AU51" s="173">
        <v>18.21</v>
      </c>
      <c r="AV51" s="173" t="str">
        <f>IFERROR(VLOOKUP(AU51,'CRUCE RIESGOS'!$C$8:$D$166,2,FALSE),"")</f>
        <v/>
      </c>
      <c r="AW51" s="173">
        <v>19.21</v>
      </c>
      <c r="AX51" s="173" t="str">
        <f>IFERROR(VLOOKUP(AW51,'CRUCE RIESGOS'!$C$8:$D$166,2,FALSE),"")</f>
        <v/>
      </c>
      <c r="AY51" s="173">
        <v>20.21</v>
      </c>
      <c r="AZ51" s="173" t="str">
        <f>IFERROR(VLOOKUP(AY51,'CRUCE RIESGOS'!$C$8:$D$166,2,FALSE),"")</f>
        <v/>
      </c>
      <c r="BA51" s="173">
        <v>21.21</v>
      </c>
      <c r="BB51" s="173" t="str">
        <f>IFERROR(VLOOKUP(BA51,'CRUCE RIESGOS'!$C$8:$D$166,2,FALSE),"")</f>
        <v/>
      </c>
      <c r="BC51" s="173">
        <v>22.21</v>
      </c>
      <c r="BD51" s="173" t="str">
        <f>IFERROR(VLOOKUP(BC51,'CRUCE RIESGOS'!$C$8:$D$166,2,FALSE),"")</f>
        <v/>
      </c>
      <c r="BE51" s="173">
        <v>23.21</v>
      </c>
      <c r="BF51" s="173" t="str">
        <f>IFERROR(VLOOKUP(BE51,'CRUCE RIESGOS'!$C$8:$D$166,2,FALSE),"")</f>
        <v/>
      </c>
      <c r="BG51" s="173">
        <v>24.21</v>
      </c>
      <c r="BH51" s="173" t="str">
        <f>IFERROR(VLOOKUP(BG51,'CRUCE RIESGOS'!$C$8:$D$166,2,FALSE),"")</f>
        <v/>
      </c>
      <c r="BI51" s="173">
        <v>25.21</v>
      </c>
      <c r="BJ51" s="173" t="str">
        <f>IFERROR(VLOOKUP(BI51,'CRUCE RIESGOS'!$C$8:$D$166,2,FALSE),"")</f>
        <v/>
      </c>
    </row>
    <row r="52" spans="13:62" x14ac:dyDescent="0.25">
      <c r="N52" s="173" t="str">
        <f>IF(N53&lt;&gt;""," -R","")</f>
        <v/>
      </c>
      <c r="P52" s="173" t="str">
        <f>IF(P53&lt;&gt;""," -R","")</f>
        <v/>
      </c>
      <c r="R52" s="173" t="str">
        <f>IF(R53&lt;&gt;""," -R","")</f>
        <v/>
      </c>
      <c r="T52" s="173" t="str">
        <f>IF(T53&lt;&gt;""," -R","")</f>
        <v/>
      </c>
      <c r="V52" s="173" t="str">
        <f>IF(V53&lt;&gt;""," -R","")</f>
        <v/>
      </c>
      <c r="X52" s="173" t="str">
        <f>IF(X53&lt;&gt;""," -R","")</f>
        <v/>
      </c>
      <c r="Z52" s="173" t="str">
        <f>IF(Z53&lt;&gt;""," -R","")</f>
        <v/>
      </c>
      <c r="AB52" s="173" t="str">
        <f>IF(AB53&lt;&gt;""," -R","")</f>
        <v/>
      </c>
      <c r="AD52" s="173" t="str">
        <f>IF(AD53&lt;&gt;""," -R","")</f>
        <v/>
      </c>
      <c r="AF52" s="173" t="str">
        <f>IF(AF53&lt;&gt;""," -R","")</f>
        <v/>
      </c>
      <c r="AH52" s="173" t="str">
        <f>IF(AH53&lt;&gt;""," -R","")</f>
        <v/>
      </c>
      <c r="AJ52" s="173" t="str">
        <f>IF(AJ53&lt;&gt;""," -R","")</f>
        <v/>
      </c>
      <c r="AL52" s="173" t="str">
        <f>IF(AL53&lt;&gt;""," -R","")</f>
        <v/>
      </c>
      <c r="AN52" s="173" t="str">
        <f>IF(AN53&lt;&gt;""," -R","")</f>
        <v/>
      </c>
      <c r="AP52" s="173" t="str">
        <f>IF(AP53&lt;&gt;""," -R","")</f>
        <v/>
      </c>
      <c r="AR52" s="173" t="str">
        <f>IF(AR53&lt;&gt;""," -R","")</f>
        <v/>
      </c>
      <c r="AT52" s="173" t="str">
        <f>IF(AT53&lt;&gt;""," -R","")</f>
        <v/>
      </c>
      <c r="AV52" s="173" t="str">
        <f>IF(AV53&lt;&gt;""," -R","")</f>
        <v/>
      </c>
      <c r="AX52" s="173" t="str">
        <f>IF(AX53&lt;&gt;""," -R","")</f>
        <v/>
      </c>
      <c r="AZ52" s="173" t="str">
        <f>IF(AZ53&lt;&gt;""," -R","")</f>
        <v/>
      </c>
      <c r="BB52" s="173" t="str">
        <f>IF(BB53&lt;&gt;""," -R","")</f>
        <v/>
      </c>
      <c r="BD52" s="173" t="str">
        <f>IF(BD53&lt;&gt;""," -R","")</f>
        <v/>
      </c>
      <c r="BF52" s="173" t="str">
        <f>IF(BF53&lt;&gt;""," -R","")</f>
        <v/>
      </c>
      <c r="BH52" s="173" t="str">
        <f>IF(BH53&lt;&gt;""," -R","")</f>
        <v/>
      </c>
      <c r="BJ52" s="173" t="str">
        <f>IF(BJ53&lt;&gt;""," -R","")</f>
        <v/>
      </c>
    </row>
    <row r="53" spans="13:62" x14ac:dyDescent="0.25">
      <c r="M53" s="173">
        <v>1.22</v>
      </c>
      <c r="N53" s="173" t="str">
        <f>IFERROR(VLOOKUP(M53,'CRUCE RIESGOS'!$C$8:$D$166,2,FALSE),"")</f>
        <v/>
      </c>
      <c r="O53" s="173">
        <v>2.2200000000000002</v>
      </c>
      <c r="P53" s="173" t="str">
        <f>IFERROR(VLOOKUP(O53,'CRUCE RIESGOS'!$C$8:$D$166,2,FALSE),"")</f>
        <v/>
      </c>
      <c r="Q53" s="173">
        <v>3.22</v>
      </c>
      <c r="R53" s="173" t="str">
        <f>IFERROR(VLOOKUP(Q53,'CRUCE RIESGOS'!$C$8:$D$166,2,FALSE),"")</f>
        <v/>
      </c>
      <c r="S53" s="173">
        <v>4.22</v>
      </c>
      <c r="T53" s="173" t="str">
        <f>IFERROR(VLOOKUP(S53,'CRUCE RIESGOS'!$C$8:$D$166,2,FALSE),"")</f>
        <v/>
      </c>
      <c r="U53" s="173">
        <v>5.22</v>
      </c>
      <c r="V53" s="173" t="str">
        <f>IFERROR(VLOOKUP(U53,'CRUCE RIESGOS'!$C$8:$D$166,2,FALSE),"")</f>
        <v/>
      </c>
      <c r="W53" s="173">
        <v>6.22</v>
      </c>
      <c r="X53" s="173" t="str">
        <f>IFERROR(VLOOKUP(W53,'CRUCE RIESGOS'!$C$8:$D$166,2,FALSE),"")</f>
        <v/>
      </c>
      <c r="Y53" s="173">
        <v>7.22</v>
      </c>
      <c r="Z53" s="173" t="str">
        <f>IFERROR(VLOOKUP(Y53,'CRUCE RIESGOS'!$C$8:$D$166,2,FALSE),"")</f>
        <v/>
      </c>
      <c r="AA53" s="173">
        <v>8.2200000000000006</v>
      </c>
      <c r="AB53" s="173" t="str">
        <f>IFERROR(VLOOKUP(AA53,'CRUCE RIESGOS'!$C$8:$D$166,2,FALSE),"")</f>
        <v/>
      </c>
      <c r="AC53" s="173">
        <v>9.2200000000000006</v>
      </c>
      <c r="AD53" s="173" t="str">
        <f>IFERROR(VLOOKUP(AC53,'CRUCE RIESGOS'!$C$8:$D$166,2,FALSE),"")</f>
        <v/>
      </c>
      <c r="AE53" s="173">
        <v>10.220000000000001</v>
      </c>
      <c r="AF53" s="173" t="str">
        <f>IFERROR(VLOOKUP(AE53,'CRUCE RIESGOS'!$C$8:$D$166,2,FALSE),"")</f>
        <v/>
      </c>
      <c r="AG53" s="173">
        <v>11.22</v>
      </c>
      <c r="AH53" s="173" t="str">
        <f>IFERROR(VLOOKUP(AG53,'CRUCE RIESGOS'!$C$8:$D$166,2,FALSE),"")</f>
        <v/>
      </c>
      <c r="AI53" s="173">
        <v>12.22</v>
      </c>
      <c r="AJ53" s="173" t="str">
        <f>IFERROR(VLOOKUP(AI53,'CRUCE RIESGOS'!$C$8:$D$166,2,FALSE),"")</f>
        <v/>
      </c>
      <c r="AK53" s="173">
        <v>13.22</v>
      </c>
      <c r="AL53" s="173" t="str">
        <f>IFERROR(VLOOKUP(AK53,'CRUCE RIESGOS'!$C$8:$D$166,2,FALSE),"")</f>
        <v/>
      </c>
      <c r="AM53" s="173">
        <v>14.22</v>
      </c>
      <c r="AN53" s="173" t="str">
        <f>IFERROR(VLOOKUP(AM53,'CRUCE RIESGOS'!$C$8:$D$166,2,FALSE),"")</f>
        <v/>
      </c>
      <c r="AO53" s="173">
        <v>15.22</v>
      </c>
      <c r="AP53" s="173" t="str">
        <f>IFERROR(VLOOKUP(AO53,'CRUCE RIESGOS'!$C$8:$D$166,2,FALSE),"")</f>
        <v/>
      </c>
      <c r="AQ53" s="173">
        <v>16.22</v>
      </c>
      <c r="AR53" s="173" t="str">
        <f>IFERROR(VLOOKUP(AQ53,'CRUCE RIESGOS'!$C$8:$D$166,2,FALSE),"")</f>
        <v/>
      </c>
      <c r="AS53" s="173">
        <v>17.22</v>
      </c>
      <c r="AT53" s="173" t="str">
        <f>IFERROR(VLOOKUP(AS53,'CRUCE RIESGOS'!$C$8:$D$166,2,FALSE),"")</f>
        <v/>
      </c>
      <c r="AU53" s="173">
        <v>18.22</v>
      </c>
      <c r="AV53" s="173" t="str">
        <f>IFERROR(VLOOKUP(AU53,'CRUCE RIESGOS'!$C$8:$D$166,2,FALSE),"")</f>
        <v/>
      </c>
      <c r="AW53" s="173">
        <v>19.22</v>
      </c>
      <c r="AX53" s="173" t="str">
        <f>IFERROR(VLOOKUP(AW53,'CRUCE RIESGOS'!$C$8:$D$166,2,FALSE),"")</f>
        <v/>
      </c>
      <c r="AY53" s="173">
        <v>20.22</v>
      </c>
      <c r="AZ53" s="173" t="str">
        <f>IFERROR(VLOOKUP(AY53,'CRUCE RIESGOS'!$C$8:$D$166,2,FALSE),"")</f>
        <v/>
      </c>
      <c r="BA53" s="173">
        <v>21.22</v>
      </c>
      <c r="BB53" s="173" t="str">
        <f>IFERROR(VLOOKUP(BA53,'CRUCE RIESGOS'!$C$8:$D$166,2,FALSE),"")</f>
        <v/>
      </c>
      <c r="BC53" s="173">
        <v>22.22</v>
      </c>
      <c r="BD53" s="173" t="str">
        <f>IFERROR(VLOOKUP(BC53,'CRUCE RIESGOS'!$C$8:$D$166,2,FALSE),"")</f>
        <v/>
      </c>
      <c r="BE53" s="173">
        <v>23.22</v>
      </c>
      <c r="BF53" s="173" t="str">
        <f>IFERROR(VLOOKUP(BE53,'CRUCE RIESGOS'!$C$8:$D$166,2,FALSE),"")</f>
        <v/>
      </c>
      <c r="BG53" s="173">
        <v>24.22</v>
      </c>
      <c r="BH53" s="173" t="str">
        <f>IFERROR(VLOOKUP(BG53,'CRUCE RIESGOS'!$C$8:$D$166,2,FALSE),"")</f>
        <v/>
      </c>
      <c r="BI53" s="173">
        <v>25.22</v>
      </c>
      <c r="BJ53" s="173" t="str">
        <f>IFERROR(VLOOKUP(BI53,'CRUCE RIESGOS'!$C$8:$D$166,2,FALSE),"")</f>
        <v/>
      </c>
    </row>
    <row r="54" spans="13:62" x14ac:dyDescent="0.25">
      <c r="N54" s="173" t="str">
        <f>IF(N55&lt;&gt;""," -R","")</f>
        <v/>
      </c>
      <c r="P54" s="173" t="str">
        <f>IF(P55&lt;&gt;""," -R","")</f>
        <v/>
      </c>
      <c r="R54" s="173" t="str">
        <f>IF(R55&lt;&gt;""," -R","")</f>
        <v/>
      </c>
      <c r="T54" s="173" t="str">
        <f>IF(T55&lt;&gt;""," -R","")</f>
        <v/>
      </c>
      <c r="V54" s="173" t="str">
        <f>IF(V55&lt;&gt;""," -R","")</f>
        <v/>
      </c>
      <c r="X54" s="173" t="str">
        <f>IF(X55&lt;&gt;""," -R","")</f>
        <v/>
      </c>
      <c r="Z54" s="173" t="str">
        <f>IF(Z55&lt;&gt;""," -R","")</f>
        <v/>
      </c>
      <c r="AB54" s="173" t="str">
        <f>IF(AB55&lt;&gt;""," -R","")</f>
        <v/>
      </c>
      <c r="AD54" s="173" t="str">
        <f>IF(AD55&lt;&gt;""," -R","")</f>
        <v/>
      </c>
      <c r="AF54" s="173" t="str">
        <f>IF(AF55&lt;&gt;""," -R","")</f>
        <v/>
      </c>
      <c r="AH54" s="173" t="str">
        <f>IF(AH55&lt;&gt;""," -R","")</f>
        <v/>
      </c>
      <c r="AJ54" s="173" t="str">
        <f>IF(AJ55&lt;&gt;""," -R","")</f>
        <v/>
      </c>
      <c r="AL54" s="173" t="str">
        <f>IF(AL55&lt;&gt;""," -R","")</f>
        <v/>
      </c>
      <c r="AN54" s="173" t="str">
        <f>IF(AN55&lt;&gt;""," -R","")</f>
        <v/>
      </c>
      <c r="AP54" s="173" t="str">
        <f>IF(AP55&lt;&gt;""," -R","")</f>
        <v/>
      </c>
      <c r="AR54" s="173" t="str">
        <f>IF(AR55&lt;&gt;""," -R","")</f>
        <v/>
      </c>
      <c r="AT54" s="173" t="str">
        <f>IF(AT55&lt;&gt;""," -R","")</f>
        <v/>
      </c>
      <c r="AV54" s="173" t="str">
        <f>IF(AV55&lt;&gt;""," -R","")</f>
        <v/>
      </c>
      <c r="AX54" s="173" t="str">
        <f>IF(AX55&lt;&gt;""," -R","")</f>
        <v/>
      </c>
      <c r="AZ54" s="173" t="str">
        <f>IF(AZ55&lt;&gt;""," -R","")</f>
        <v/>
      </c>
      <c r="BB54" s="173" t="str">
        <f>IF(BB55&lt;&gt;""," -R","")</f>
        <v/>
      </c>
      <c r="BD54" s="173" t="str">
        <f>IF(BD55&lt;&gt;""," -R","")</f>
        <v/>
      </c>
      <c r="BF54" s="173" t="str">
        <f>IF(BF55&lt;&gt;""," -R","")</f>
        <v/>
      </c>
      <c r="BH54" s="173" t="str">
        <f>IF(BH55&lt;&gt;""," -R","")</f>
        <v/>
      </c>
      <c r="BJ54" s="173" t="str">
        <f>IF(BJ55&lt;&gt;""," -R","")</f>
        <v/>
      </c>
    </row>
    <row r="55" spans="13:62" x14ac:dyDescent="0.25">
      <c r="M55" s="173">
        <v>1.23</v>
      </c>
      <c r="N55" s="173" t="str">
        <f>IFERROR(VLOOKUP(M55,'CRUCE RIESGOS'!$C$8:$D$166,2,FALSE),"")</f>
        <v/>
      </c>
      <c r="O55" s="173">
        <v>2.23</v>
      </c>
      <c r="P55" s="173" t="str">
        <f>IFERROR(VLOOKUP(O55,'CRUCE RIESGOS'!$C$8:$D$166,2,FALSE),"")</f>
        <v/>
      </c>
      <c r="Q55" s="173">
        <v>3.23</v>
      </c>
      <c r="R55" s="173" t="str">
        <f>IFERROR(VLOOKUP(Q55,'CRUCE RIESGOS'!$C$8:$D$166,2,FALSE),"")</f>
        <v/>
      </c>
      <c r="S55" s="173">
        <v>4.2300000000000004</v>
      </c>
      <c r="T55" s="173" t="str">
        <f>IFERROR(VLOOKUP(S55,'CRUCE RIESGOS'!$C$8:$D$166,2,FALSE),"")</f>
        <v/>
      </c>
      <c r="U55" s="173">
        <v>5.23</v>
      </c>
      <c r="V55" s="173" t="str">
        <f>IFERROR(VLOOKUP(U55,'CRUCE RIESGOS'!$C$8:$D$166,2,FALSE),"")</f>
        <v/>
      </c>
      <c r="W55" s="173">
        <v>6.23</v>
      </c>
      <c r="X55" s="173" t="str">
        <f>IFERROR(VLOOKUP(W55,'CRUCE RIESGOS'!$C$8:$D$166,2,FALSE),"")</f>
        <v/>
      </c>
      <c r="Y55" s="173">
        <v>7.23</v>
      </c>
      <c r="Z55" s="173" t="str">
        <f>IFERROR(VLOOKUP(Y55,'CRUCE RIESGOS'!$C$8:$D$166,2,FALSE),"")</f>
        <v/>
      </c>
      <c r="AA55" s="173">
        <v>8.23</v>
      </c>
      <c r="AB55" s="173" t="str">
        <f>IFERROR(VLOOKUP(AA55,'CRUCE RIESGOS'!$C$8:$D$166,2,FALSE),"")</f>
        <v/>
      </c>
      <c r="AC55" s="173">
        <v>9.23</v>
      </c>
      <c r="AD55" s="173" t="str">
        <f>IFERROR(VLOOKUP(AC55,'CRUCE RIESGOS'!$C$8:$D$166,2,FALSE),"")</f>
        <v/>
      </c>
      <c r="AE55" s="173">
        <v>10.23</v>
      </c>
      <c r="AF55" s="173" t="str">
        <f>IFERROR(VLOOKUP(AE55,'CRUCE RIESGOS'!$C$8:$D$166,2,FALSE),"")</f>
        <v/>
      </c>
      <c r="AG55" s="173">
        <v>11.23</v>
      </c>
      <c r="AH55" s="173" t="str">
        <f>IFERROR(VLOOKUP(AG55,'CRUCE RIESGOS'!$C$8:$D$166,2,FALSE),"")</f>
        <v/>
      </c>
      <c r="AI55" s="173">
        <v>12.23</v>
      </c>
      <c r="AJ55" s="173" t="str">
        <f>IFERROR(VLOOKUP(AI55,'CRUCE RIESGOS'!$C$8:$D$166,2,FALSE),"")</f>
        <v/>
      </c>
      <c r="AK55" s="173">
        <v>13.23</v>
      </c>
      <c r="AL55" s="173" t="str">
        <f>IFERROR(VLOOKUP(AK55,'CRUCE RIESGOS'!$C$8:$D$166,2,FALSE),"")</f>
        <v/>
      </c>
      <c r="AM55" s="173">
        <v>14.23</v>
      </c>
      <c r="AN55" s="173" t="str">
        <f>IFERROR(VLOOKUP(AM55,'CRUCE RIESGOS'!$C$8:$D$166,2,FALSE),"")</f>
        <v/>
      </c>
      <c r="AO55" s="173">
        <v>15.23</v>
      </c>
      <c r="AP55" s="173" t="str">
        <f>IFERROR(VLOOKUP(AO55,'CRUCE RIESGOS'!$C$8:$D$166,2,FALSE),"")</f>
        <v/>
      </c>
      <c r="AQ55" s="173">
        <v>16.23</v>
      </c>
      <c r="AR55" s="173" t="str">
        <f>IFERROR(VLOOKUP(AQ55,'CRUCE RIESGOS'!$C$8:$D$166,2,FALSE),"")</f>
        <v/>
      </c>
      <c r="AS55" s="173">
        <v>17.23</v>
      </c>
      <c r="AT55" s="173" t="str">
        <f>IFERROR(VLOOKUP(AS55,'CRUCE RIESGOS'!$C$8:$D$166,2,FALSE),"")</f>
        <v/>
      </c>
      <c r="AU55" s="173">
        <v>18.23</v>
      </c>
      <c r="AV55" s="173" t="str">
        <f>IFERROR(VLOOKUP(AU55,'CRUCE RIESGOS'!$C$8:$D$166,2,FALSE),"")</f>
        <v/>
      </c>
      <c r="AW55" s="173">
        <v>19.23</v>
      </c>
      <c r="AX55" s="173" t="str">
        <f>IFERROR(VLOOKUP(AW55,'CRUCE RIESGOS'!$C$8:$D$166,2,FALSE),"")</f>
        <v/>
      </c>
      <c r="AY55" s="173">
        <v>20.23</v>
      </c>
      <c r="AZ55" s="173" t="str">
        <f>IFERROR(VLOOKUP(AY55,'CRUCE RIESGOS'!$C$8:$D$166,2,FALSE),"")</f>
        <v/>
      </c>
      <c r="BA55" s="173">
        <v>21.23</v>
      </c>
      <c r="BB55" s="173" t="str">
        <f>IFERROR(VLOOKUP(BA55,'CRUCE RIESGOS'!$C$8:$D$166,2,FALSE),"")</f>
        <v/>
      </c>
      <c r="BC55" s="173">
        <v>22.23</v>
      </c>
      <c r="BD55" s="173" t="str">
        <f>IFERROR(VLOOKUP(BC55,'CRUCE RIESGOS'!$C$8:$D$166,2,FALSE),"")</f>
        <v/>
      </c>
      <c r="BE55" s="173">
        <v>23.23</v>
      </c>
      <c r="BF55" s="173" t="str">
        <f>IFERROR(VLOOKUP(BE55,'CRUCE RIESGOS'!$C$8:$D$166,2,FALSE),"")</f>
        <v/>
      </c>
      <c r="BG55" s="173">
        <v>24.23</v>
      </c>
      <c r="BH55" s="173" t="str">
        <f>IFERROR(VLOOKUP(BG55,'CRUCE RIESGOS'!$C$8:$D$166,2,FALSE),"")</f>
        <v/>
      </c>
      <c r="BI55" s="173">
        <v>25.23</v>
      </c>
      <c r="BJ55" s="173" t="str">
        <f>IFERROR(VLOOKUP(BI55,'CRUCE RIESGOS'!$C$8:$D$166,2,FALSE),"")</f>
        <v/>
      </c>
    </row>
    <row r="56" spans="13:62" x14ac:dyDescent="0.25">
      <c r="N56" s="173" t="str">
        <f>IF(N57&lt;&gt;""," -R","")</f>
        <v/>
      </c>
      <c r="P56" s="173" t="str">
        <f>IF(P57&lt;&gt;""," -R","")</f>
        <v/>
      </c>
      <c r="R56" s="173" t="str">
        <f>IF(R57&lt;&gt;""," -R","")</f>
        <v/>
      </c>
      <c r="T56" s="173" t="str">
        <f>IF(T57&lt;&gt;""," -R","")</f>
        <v/>
      </c>
      <c r="V56" s="173" t="str">
        <f>IF(V57&lt;&gt;""," -R","")</f>
        <v/>
      </c>
      <c r="X56" s="173" t="str">
        <f>IF(X57&lt;&gt;""," -R","")</f>
        <v/>
      </c>
      <c r="Z56" s="173" t="str">
        <f>IF(Z57&lt;&gt;""," -R","")</f>
        <v/>
      </c>
      <c r="AB56" s="173" t="str">
        <f>IF(AB57&lt;&gt;""," -R","")</f>
        <v/>
      </c>
      <c r="AD56" s="173" t="str">
        <f>IF(AD57&lt;&gt;""," -R","")</f>
        <v/>
      </c>
      <c r="AF56" s="173" t="str">
        <f>IF(AF57&lt;&gt;""," -R","")</f>
        <v/>
      </c>
      <c r="AH56" s="173" t="str">
        <f>IF(AH57&lt;&gt;""," -R","")</f>
        <v/>
      </c>
      <c r="AJ56" s="173" t="str">
        <f>IF(AJ57&lt;&gt;""," -R","")</f>
        <v/>
      </c>
      <c r="AL56" s="173" t="str">
        <f>IF(AL57&lt;&gt;""," -R","")</f>
        <v/>
      </c>
      <c r="AN56" s="173" t="str">
        <f>IF(AN57&lt;&gt;""," -R","")</f>
        <v/>
      </c>
      <c r="AP56" s="173" t="str">
        <f>IF(AP57&lt;&gt;""," -R","")</f>
        <v/>
      </c>
      <c r="AR56" s="173" t="str">
        <f>IF(AR57&lt;&gt;""," -R","")</f>
        <v/>
      </c>
      <c r="AT56" s="173" t="str">
        <f>IF(AT57&lt;&gt;""," -R","")</f>
        <v/>
      </c>
      <c r="AV56" s="173" t="str">
        <f>IF(AV57&lt;&gt;""," -R","")</f>
        <v/>
      </c>
      <c r="AX56" s="173" t="str">
        <f>IF(AX57&lt;&gt;""," -R","")</f>
        <v/>
      </c>
      <c r="AZ56" s="173" t="str">
        <f>IF(AZ57&lt;&gt;""," -R","")</f>
        <v/>
      </c>
      <c r="BB56" s="173" t="str">
        <f>IF(BB57&lt;&gt;""," -R","")</f>
        <v/>
      </c>
      <c r="BD56" s="173" t="str">
        <f>IF(BD57&lt;&gt;""," -R","")</f>
        <v/>
      </c>
      <c r="BF56" s="173" t="str">
        <f>IF(BF57&lt;&gt;""," -R","")</f>
        <v/>
      </c>
      <c r="BH56" s="173" t="str">
        <f>IF(BH57&lt;&gt;""," -R","")</f>
        <v/>
      </c>
      <c r="BJ56" s="173" t="str">
        <f>IF(BJ57&lt;&gt;""," -R","")</f>
        <v/>
      </c>
    </row>
    <row r="57" spans="13:62" x14ac:dyDescent="0.25">
      <c r="M57" s="173">
        <v>1.24</v>
      </c>
      <c r="N57" s="173" t="str">
        <f>IFERROR(VLOOKUP(M57,'CRUCE RIESGOS'!$C$8:$D$166,2,FALSE),"")</f>
        <v/>
      </c>
      <c r="O57" s="173">
        <v>2.2400000000000002</v>
      </c>
      <c r="P57" s="173" t="str">
        <f>IFERROR(VLOOKUP(O57,'CRUCE RIESGOS'!$C$8:$D$166,2,FALSE),"")</f>
        <v/>
      </c>
      <c r="Q57" s="173">
        <v>3.24</v>
      </c>
      <c r="R57" s="173" t="str">
        <f>IFERROR(VLOOKUP(Q57,'CRUCE RIESGOS'!$C$8:$D$166,2,FALSE),"")</f>
        <v/>
      </c>
      <c r="S57" s="173">
        <v>4.24</v>
      </c>
      <c r="T57" s="173" t="str">
        <f>IFERROR(VLOOKUP(S57,'CRUCE RIESGOS'!$C$8:$D$166,2,FALSE),"")</f>
        <v/>
      </c>
      <c r="U57" s="173">
        <v>5.24</v>
      </c>
      <c r="V57" s="173" t="str">
        <f>IFERROR(VLOOKUP(U57,'CRUCE RIESGOS'!$C$8:$D$166,2,FALSE),"")</f>
        <v/>
      </c>
      <c r="W57" s="173">
        <v>6.24</v>
      </c>
      <c r="X57" s="173" t="str">
        <f>IFERROR(VLOOKUP(W57,'CRUCE RIESGOS'!$C$8:$D$166,2,FALSE),"")</f>
        <v/>
      </c>
      <c r="Y57" s="173">
        <v>7.24</v>
      </c>
      <c r="Z57" s="173" t="str">
        <f>IFERROR(VLOOKUP(Y57,'CRUCE RIESGOS'!$C$8:$D$166,2,FALSE),"")</f>
        <v/>
      </c>
      <c r="AA57" s="173">
        <v>8.24</v>
      </c>
      <c r="AB57" s="173" t="str">
        <f>IFERROR(VLOOKUP(AA57,'CRUCE RIESGOS'!$C$8:$D$166,2,FALSE),"")</f>
        <v/>
      </c>
      <c r="AC57" s="173">
        <v>9.24</v>
      </c>
      <c r="AD57" s="173" t="str">
        <f>IFERROR(VLOOKUP(AC57,'CRUCE RIESGOS'!$C$8:$D$166,2,FALSE),"")</f>
        <v/>
      </c>
      <c r="AE57" s="173">
        <v>10.24</v>
      </c>
      <c r="AF57" s="173" t="str">
        <f>IFERROR(VLOOKUP(AE57,'CRUCE RIESGOS'!$C$8:$D$166,2,FALSE),"")</f>
        <v/>
      </c>
      <c r="AG57" s="173">
        <v>11.24</v>
      </c>
      <c r="AH57" s="173" t="str">
        <f>IFERROR(VLOOKUP(AG57,'CRUCE RIESGOS'!$C$8:$D$166,2,FALSE),"")</f>
        <v/>
      </c>
      <c r="AI57" s="173">
        <v>12.24</v>
      </c>
      <c r="AJ57" s="173" t="str">
        <f>IFERROR(VLOOKUP(AI57,'CRUCE RIESGOS'!$C$8:$D$166,2,FALSE),"")</f>
        <v/>
      </c>
      <c r="AK57" s="173">
        <v>13.24</v>
      </c>
      <c r="AL57" s="173" t="str">
        <f>IFERROR(VLOOKUP(AK57,'CRUCE RIESGOS'!$C$8:$D$166,2,FALSE),"")</f>
        <v/>
      </c>
      <c r="AM57" s="173">
        <v>14.24</v>
      </c>
      <c r="AN57" s="173" t="str">
        <f>IFERROR(VLOOKUP(AM57,'CRUCE RIESGOS'!$C$8:$D$166,2,FALSE),"")</f>
        <v/>
      </c>
      <c r="AO57" s="173">
        <v>15.24</v>
      </c>
      <c r="AP57" s="173" t="str">
        <f>IFERROR(VLOOKUP(AO57,'CRUCE RIESGOS'!$C$8:$D$166,2,FALSE),"")</f>
        <v/>
      </c>
      <c r="AQ57" s="173">
        <v>16.239999999999998</v>
      </c>
      <c r="AR57" s="173" t="str">
        <f>IFERROR(VLOOKUP(AQ57,'CRUCE RIESGOS'!$C$8:$D$166,2,FALSE),"")</f>
        <v/>
      </c>
      <c r="AS57" s="173">
        <v>17.239999999999998</v>
      </c>
      <c r="AT57" s="173" t="str">
        <f>IFERROR(VLOOKUP(AS57,'CRUCE RIESGOS'!$C$8:$D$166,2,FALSE),"")</f>
        <v/>
      </c>
      <c r="AU57" s="173">
        <v>18.239999999999998</v>
      </c>
      <c r="AV57" s="173" t="str">
        <f>IFERROR(VLOOKUP(AU57,'CRUCE RIESGOS'!$C$8:$D$166,2,FALSE),"")</f>
        <v/>
      </c>
      <c r="AW57" s="173">
        <v>19.239999999999998</v>
      </c>
      <c r="AX57" s="173" t="str">
        <f>IFERROR(VLOOKUP(AW57,'CRUCE RIESGOS'!$C$8:$D$166,2,FALSE),"")</f>
        <v/>
      </c>
      <c r="AY57" s="173">
        <v>20.239999999999998</v>
      </c>
      <c r="AZ57" s="173" t="str">
        <f>IFERROR(VLOOKUP(AY57,'CRUCE RIESGOS'!$C$8:$D$166,2,FALSE),"")</f>
        <v/>
      </c>
      <c r="BA57" s="173">
        <v>21.24</v>
      </c>
      <c r="BB57" s="173" t="str">
        <f>IFERROR(VLOOKUP(BA57,'CRUCE RIESGOS'!$C$8:$D$166,2,FALSE),"")</f>
        <v/>
      </c>
      <c r="BC57" s="173">
        <v>22.24</v>
      </c>
      <c r="BD57" s="173" t="str">
        <f>IFERROR(VLOOKUP(BC57,'CRUCE RIESGOS'!$C$8:$D$166,2,FALSE),"")</f>
        <v/>
      </c>
      <c r="BE57" s="173">
        <v>23.24</v>
      </c>
      <c r="BF57" s="173" t="str">
        <f>IFERROR(VLOOKUP(BE57,'CRUCE RIESGOS'!$C$8:$D$166,2,FALSE),"")</f>
        <v/>
      </c>
      <c r="BG57" s="173">
        <v>24.24</v>
      </c>
      <c r="BH57" s="173" t="str">
        <f>IFERROR(VLOOKUP(BG57,'CRUCE RIESGOS'!$C$8:$D$166,2,FALSE),"")</f>
        <v/>
      </c>
      <c r="BI57" s="173">
        <v>25.24</v>
      </c>
      <c r="BJ57" s="173" t="str">
        <f>IFERROR(VLOOKUP(BI57,'CRUCE RIESGOS'!$C$8:$D$166,2,FALSE),"")</f>
        <v/>
      </c>
    </row>
    <row r="58" spans="13:62" x14ac:dyDescent="0.25">
      <c r="N58" s="173" t="str">
        <f>IF(N59&lt;&gt;""," -R","")</f>
        <v/>
      </c>
      <c r="P58" s="173" t="str">
        <f>IF(P59&lt;&gt;""," -R","")</f>
        <v/>
      </c>
      <c r="R58" s="173" t="str">
        <f>IF(R59&lt;&gt;""," -R","")</f>
        <v/>
      </c>
      <c r="T58" s="173" t="str">
        <f>IF(T59&lt;&gt;""," -R","")</f>
        <v/>
      </c>
      <c r="V58" s="173" t="str">
        <f>IF(V59&lt;&gt;""," -R","")</f>
        <v/>
      </c>
      <c r="X58" s="173" t="str">
        <f>IF(X59&lt;&gt;""," -R","")</f>
        <v/>
      </c>
      <c r="Z58" s="173" t="str">
        <f>IF(Z59&lt;&gt;""," -R","")</f>
        <v/>
      </c>
      <c r="AB58" s="173" t="str">
        <f>IF(AB59&lt;&gt;""," -R","")</f>
        <v/>
      </c>
      <c r="AD58" s="173" t="str">
        <f>IF(AD59&lt;&gt;""," -R","")</f>
        <v/>
      </c>
      <c r="AF58" s="173" t="str">
        <f>IF(AF59&lt;&gt;""," -R","")</f>
        <v/>
      </c>
      <c r="AH58" s="173" t="str">
        <f>IF(AH59&lt;&gt;""," -R","")</f>
        <v/>
      </c>
      <c r="AJ58" s="173" t="str">
        <f>IF(AJ59&lt;&gt;""," -R","")</f>
        <v/>
      </c>
      <c r="AL58" s="173" t="str">
        <f>IF(AL59&lt;&gt;""," -R","")</f>
        <v/>
      </c>
      <c r="AN58" s="173" t="str">
        <f>IF(AN59&lt;&gt;""," -R","")</f>
        <v/>
      </c>
      <c r="AP58" s="173" t="str">
        <f>IF(AP59&lt;&gt;""," -R","")</f>
        <v/>
      </c>
      <c r="AR58" s="173" t="str">
        <f>IF(AR59&lt;&gt;""," -R","")</f>
        <v/>
      </c>
      <c r="AT58" s="173" t="str">
        <f>IF(AT59&lt;&gt;""," -R","")</f>
        <v/>
      </c>
      <c r="AV58" s="173" t="str">
        <f>IF(AV59&lt;&gt;""," -R","")</f>
        <v/>
      </c>
      <c r="AX58" s="173" t="str">
        <f>IF(AX59&lt;&gt;""," -R","")</f>
        <v/>
      </c>
      <c r="AZ58" s="173" t="str">
        <f>IF(AZ59&lt;&gt;""," -R","")</f>
        <v/>
      </c>
      <c r="BB58" s="173" t="str">
        <f>IF(BB59&lt;&gt;""," -R","")</f>
        <v/>
      </c>
      <c r="BD58" s="173" t="str">
        <f>IF(BD59&lt;&gt;""," -R","")</f>
        <v/>
      </c>
      <c r="BF58" s="173" t="str">
        <f>IF(BF59&lt;&gt;""," -R","")</f>
        <v/>
      </c>
      <c r="BH58" s="173" t="str">
        <f>IF(BH59&lt;&gt;""," -R","")</f>
        <v/>
      </c>
      <c r="BJ58" s="173" t="str">
        <f>IF(BJ59&lt;&gt;""," -R","")</f>
        <v/>
      </c>
    </row>
    <row r="59" spans="13:62" x14ac:dyDescent="0.25">
      <c r="M59" s="173">
        <v>1.25</v>
      </c>
      <c r="N59" s="173" t="str">
        <f>IFERROR(VLOOKUP(M59,'CRUCE RIESGOS'!$C$8:$D$166,2,FALSE),"")</f>
        <v/>
      </c>
      <c r="O59" s="173">
        <v>2.25</v>
      </c>
      <c r="P59" s="173" t="str">
        <f>IFERROR(VLOOKUP(O59,'CRUCE RIESGOS'!$C$8:$D$166,2,FALSE),"")</f>
        <v/>
      </c>
      <c r="Q59" s="173">
        <v>3.25</v>
      </c>
      <c r="R59" s="173" t="str">
        <f>IFERROR(VLOOKUP(Q59,'CRUCE RIESGOS'!$C$8:$D$166,2,FALSE),"")</f>
        <v/>
      </c>
      <c r="S59" s="173">
        <v>4.25</v>
      </c>
      <c r="T59" s="173" t="str">
        <f>IFERROR(VLOOKUP(S59,'CRUCE RIESGOS'!$C$8:$D$166,2,FALSE),"")</f>
        <v/>
      </c>
      <c r="U59" s="173">
        <v>5.25</v>
      </c>
      <c r="V59" s="173" t="str">
        <f>IFERROR(VLOOKUP(U59,'CRUCE RIESGOS'!$C$8:$D$166,2,FALSE),"")</f>
        <v/>
      </c>
      <c r="W59" s="173">
        <v>6.25</v>
      </c>
      <c r="X59" s="173" t="str">
        <f>IFERROR(VLOOKUP(W59,'CRUCE RIESGOS'!$C$8:$D$166,2,FALSE),"")</f>
        <v/>
      </c>
      <c r="Y59" s="173">
        <v>7.25</v>
      </c>
      <c r="Z59" s="173" t="str">
        <f>IFERROR(VLOOKUP(Y59,'CRUCE RIESGOS'!$C$8:$D$166,2,FALSE),"")</f>
        <v/>
      </c>
      <c r="AA59" s="173">
        <v>8.25</v>
      </c>
      <c r="AB59" s="173" t="str">
        <f>IFERROR(VLOOKUP(AA59,'CRUCE RIESGOS'!$C$8:$D$166,2,FALSE),"")</f>
        <v/>
      </c>
      <c r="AC59" s="173">
        <v>9.25</v>
      </c>
      <c r="AD59" s="173" t="str">
        <f>IFERROR(VLOOKUP(AC59,'CRUCE RIESGOS'!$C$8:$D$166,2,FALSE),"")</f>
        <v/>
      </c>
      <c r="AE59" s="173">
        <v>10.25</v>
      </c>
      <c r="AF59" s="173" t="str">
        <f>IFERROR(VLOOKUP(AE59,'CRUCE RIESGOS'!$C$8:$D$166,2,FALSE),"")</f>
        <v/>
      </c>
      <c r="AG59" s="173">
        <v>11.25</v>
      </c>
      <c r="AH59" s="173" t="str">
        <f>IFERROR(VLOOKUP(AG59,'CRUCE RIESGOS'!$C$8:$D$166,2,FALSE),"")</f>
        <v/>
      </c>
      <c r="AI59" s="173">
        <v>12.25</v>
      </c>
      <c r="AJ59" s="173" t="str">
        <f>IFERROR(VLOOKUP(AI59,'CRUCE RIESGOS'!$C$8:$D$166,2,FALSE),"")</f>
        <v/>
      </c>
      <c r="AK59" s="173">
        <v>13.25</v>
      </c>
      <c r="AL59" s="173" t="str">
        <f>IFERROR(VLOOKUP(AK59,'CRUCE RIESGOS'!$C$8:$D$166,2,FALSE),"")</f>
        <v/>
      </c>
      <c r="AM59" s="173">
        <v>14.25</v>
      </c>
      <c r="AN59" s="173" t="str">
        <f>IFERROR(VLOOKUP(AM59,'CRUCE RIESGOS'!$C$8:$D$166,2,FALSE),"")</f>
        <v/>
      </c>
      <c r="AO59" s="173">
        <v>15.25</v>
      </c>
      <c r="AP59" s="173" t="str">
        <f>IFERROR(VLOOKUP(AO59,'CRUCE RIESGOS'!$C$8:$D$166,2,FALSE),"")</f>
        <v/>
      </c>
      <c r="AQ59" s="173">
        <v>16.25</v>
      </c>
      <c r="AR59" s="173" t="str">
        <f>IFERROR(VLOOKUP(AQ59,'CRUCE RIESGOS'!$C$8:$D$166,2,FALSE),"")</f>
        <v/>
      </c>
      <c r="AS59" s="173">
        <v>17.25</v>
      </c>
      <c r="AT59" s="173" t="str">
        <f>IFERROR(VLOOKUP(AS59,'CRUCE RIESGOS'!$C$8:$D$166,2,FALSE),"")</f>
        <v/>
      </c>
      <c r="AU59" s="173">
        <v>18.25</v>
      </c>
      <c r="AV59" s="173" t="str">
        <f>IFERROR(VLOOKUP(AU59,'CRUCE RIESGOS'!$C$8:$D$166,2,FALSE),"")</f>
        <v/>
      </c>
      <c r="AW59" s="173">
        <v>19.25</v>
      </c>
      <c r="AX59" s="173" t="str">
        <f>IFERROR(VLOOKUP(AW59,'CRUCE RIESGOS'!$C$8:$D$166,2,FALSE),"")</f>
        <v/>
      </c>
      <c r="AY59" s="173">
        <v>20.25</v>
      </c>
      <c r="AZ59" s="173" t="str">
        <f>IFERROR(VLOOKUP(AY59,'CRUCE RIESGOS'!$C$8:$D$166,2,FALSE),"")</f>
        <v/>
      </c>
      <c r="BA59" s="173">
        <v>21.25</v>
      </c>
      <c r="BB59" s="173" t="str">
        <f>IFERROR(VLOOKUP(BA59,'CRUCE RIESGOS'!$C$8:$D$166,2,FALSE),"")</f>
        <v/>
      </c>
      <c r="BC59" s="173">
        <v>22.25</v>
      </c>
      <c r="BD59" s="173" t="str">
        <f>IFERROR(VLOOKUP(BC59,'CRUCE RIESGOS'!$C$8:$D$166,2,FALSE),"")</f>
        <v/>
      </c>
      <c r="BE59" s="173">
        <v>23.25</v>
      </c>
      <c r="BF59" s="173" t="str">
        <f>IFERROR(VLOOKUP(BE59,'CRUCE RIESGOS'!$C$8:$D$166,2,FALSE),"")</f>
        <v/>
      </c>
      <c r="BG59" s="173">
        <v>24.25</v>
      </c>
      <c r="BH59" s="173" t="str">
        <f>IFERROR(VLOOKUP(BG59,'CRUCE RIESGOS'!$C$8:$D$166,2,FALSE),"")</f>
        <v/>
      </c>
      <c r="BI59" s="173">
        <v>25.25</v>
      </c>
      <c r="BJ59" s="173" t="str">
        <f>IFERROR(VLOOKUP(BI59,'CRUCE RIESGOS'!$C$8:$D$166,2,FALSE),"")</f>
        <v/>
      </c>
    </row>
    <row r="60" spans="13:62" x14ac:dyDescent="0.25">
      <c r="N60" s="173" t="str">
        <f>IF(N61&lt;&gt;""," -R","")</f>
        <v/>
      </c>
      <c r="P60" s="173" t="str">
        <f>IF(P61&lt;&gt;""," -R","")</f>
        <v/>
      </c>
      <c r="R60" s="173" t="str">
        <f>IF(R61&lt;&gt;""," -R","")</f>
        <v/>
      </c>
      <c r="T60" s="173" t="str">
        <f>IF(T61&lt;&gt;""," -R","")</f>
        <v/>
      </c>
      <c r="V60" s="173" t="str">
        <f>IF(V61&lt;&gt;""," -R","")</f>
        <v/>
      </c>
      <c r="X60" s="173" t="str">
        <f>IF(X61&lt;&gt;""," -R","")</f>
        <v/>
      </c>
      <c r="Z60" s="173" t="str">
        <f>IF(Z61&lt;&gt;""," -R","")</f>
        <v/>
      </c>
      <c r="AB60" s="173" t="str">
        <f>IF(AB61&lt;&gt;""," -R","")</f>
        <v/>
      </c>
      <c r="AD60" s="173" t="str">
        <f>IF(AD61&lt;&gt;""," -R","")</f>
        <v/>
      </c>
      <c r="AF60" s="173" t="str">
        <f>IF(AF61&lt;&gt;""," -R","")</f>
        <v/>
      </c>
      <c r="AH60" s="173" t="str">
        <f>IF(AH61&lt;&gt;""," -R","")</f>
        <v/>
      </c>
      <c r="AJ60" s="173" t="str">
        <f>IF(AJ61&lt;&gt;""," -R","")</f>
        <v/>
      </c>
      <c r="AL60" s="173" t="str">
        <f>IF(AL61&lt;&gt;""," -R","")</f>
        <v/>
      </c>
      <c r="AN60" s="173" t="str">
        <f>IF(AN61&lt;&gt;""," -R","")</f>
        <v/>
      </c>
      <c r="AP60" s="173" t="str">
        <f>IF(AP61&lt;&gt;""," -R","")</f>
        <v/>
      </c>
      <c r="AR60" s="173" t="str">
        <f>IF(AR61&lt;&gt;""," -R","")</f>
        <v/>
      </c>
      <c r="AT60" s="173" t="str">
        <f>IF(AT61&lt;&gt;""," -R","")</f>
        <v/>
      </c>
      <c r="AV60" s="173" t="str">
        <f>IF(AV61&lt;&gt;""," -R","")</f>
        <v/>
      </c>
      <c r="AX60" s="173" t="str">
        <f>IF(AX61&lt;&gt;""," -R","")</f>
        <v/>
      </c>
      <c r="AZ60" s="173" t="str">
        <f>IF(AZ61&lt;&gt;""," -R","")</f>
        <v/>
      </c>
      <c r="BB60" s="173" t="str">
        <f>IF(BB61&lt;&gt;""," -R","")</f>
        <v/>
      </c>
      <c r="BD60" s="173" t="str">
        <f>IF(BD61&lt;&gt;""," -R","")</f>
        <v/>
      </c>
      <c r="BF60" s="173" t="str">
        <f>IF(BF61&lt;&gt;""," -R","")</f>
        <v/>
      </c>
      <c r="BH60" s="173" t="str">
        <f>IF(BH61&lt;&gt;""," -R","")</f>
        <v/>
      </c>
      <c r="BJ60" s="173" t="str">
        <f>IF(BJ61&lt;&gt;""," -R","")</f>
        <v/>
      </c>
    </row>
    <row r="61" spans="13:62" x14ac:dyDescent="0.25">
      <c r="M61" s="173">
        <v>1.26</v>
      </c>
      <c r="N61" s="173" t="str">
        <f>IFERROR(VLOOKUP(M61,'CRUCE RIESGOS'!$C$8:$D$166,2,FALSE),"")</f>
        <v/>
      </c>
      <c r="O61" s="173">
        <v>2.2599999999999998</v>
      </c>
      <c r="P61" s="173" t="str">
        <f>IFERROR(VLOOKUP(O61,'CRUCE RIESGOS'!$C$8:$D$166,2,FALSE),"")</f>
        <v/>
      </c>
      <c r="Q61" s="173">
        <v>3.26</v>
      </c>
      <c r="R61" s="173" t="str">
        <f>IFERROR(VLOOKUP(Q61,'CRUCE RIESGOS'!$C$8:$D$166,2,FALSE),"")</f>
        <v/>
      </c>
      <c r="S61" s="173">
        <v>4.26</v>
      </c>
      <c r="T61" s="173" t="str">
        <f>IFERROR(VLOOKUP(S61,'CRUCE RIESGOS'!$C$8:$D$166,2,FALSE),"")</f>
        <v/>
      </c>
      <c r="U61" s="173">
        <v>5.26</v>
      </c>
      <c r="V61" s="173" t="str">
        <f>IFERROR(VLOOKUP(U61,'CRUCE RIESGOS'!$C$8:$D$166,2,FALSE),"")</f>
        <v/>
      </c>
      <c r="W61" s="173">
        <v>6.26</v>
      </c>
      <c r="X61" s="173" t="str">
        <f>IFERROR(VLOOKUP(W61,'CRUCE RIESGOS'!$C$8:$D$166,2,FALSE),"")</f>
        <v/>
      </c>
      <c r="Y61" s="173">
        <v>7.26</v>
      </c>
      <c r="Z61" s="173" t="str">
        <f>IFERROR(VLOOKUP(Y61,'CRUCE RIESGOS'!$C$8:$D$166,2,FALSE),"")</f>
        <v/>
      </c>
      <c r="AA61" s="173">
        <v>8.26</v>
      </c>
      <c r="AB61" s="173" t="str">
        <f>IFERROR(VLOOKUP(AA61,'CRUCE RIESGOS'!$C$8:$D$166,2,FALSE),"")</f>
        <v/>
      </c>
      <c r="AC61" s="173">
        <v>9.26</v>
      </c>
      <c r="AD61" s="173" t="str">
        <f>IFERROR(VLOOKUP(AC61,'CRUCE RIESGOS'!$C$8:$D$166,2,FALSE),"")</f>
        <v/>
      </c>
      <c r="AE61" s="173">
        <v>10.26</v>
      </c>
      <c r="AF61" s="173" t="str">
        <f>IFERROR(VLOOKUP(AE61,'CRUCE RIESGOS'!$C$8:$D$166,2,FALSE),"")</f>
        <v/>
      </c>
      <c r="AG61" s="173">
        <v>11.26</v>
      </c>
      <c r="AH61" s="173" t="str">
        <f>IFERROR(VLOOKUP(AG61,'CRUCE RIESGOS'!$C$8:$D$166,2,FALSE),"")</f>
        <v/>
      </c>
      <c r="AI61" s="173">
        <v>12.26</v>
      </c>
      <c r="AJ61" s="173" t="str">
        <f>IFERROR(VLOOKUP(AI61,'CRUCE RIESGOS'!$C$8:$D$166,2,FALSE),"")</f>
        <v/>
      </c>
      <c r="AK61" s="173">
        <v>13.26</v>
      </c>
      <c r="AL61" s="173" t="str">
        <f>IFERROR(VLOOKUP(AK61,'CRUCE RIESGOS'!$C$8:$D$166,2,FALSE),"")</f>
        <v/>
      </c>
      <c r="AM61" s="173">
        <v>14.26</v>
      </c>
      <c r="AN61" s="173" t="str">
        <f>IFERROR(VLOOKUP(AM61,'CRUCE RIESGOS'!$C$8:$D$166,2,FALSE),"")</f>
        <v/>
      </c>
      <c r="AO61" s="173">
        <v>15.26</v>
      </c>
      <c r="AP61" s="173" t="str">
        <f>IFERROR(VLOOKUP(AO61,'CRUCE RIESGOS'!$C$8:$D$166,2,FALSE),"")</f>
        <v/>
      </c>
      <c r="AQ61" s="173">
        <v>16.260000000000002</v>
      </c>
      <c r="AR61" s="173" t="str">
        <f>IFERROR(VLOOKUP(AQ61,'CRUCE RIESGOS'!$C$8:$D$166,2,FALSE),"")</f>
        <v/>
      </c>
      <c r="AS61" s="173">
        <v>17.260000000000002</v>
      </c>
      <c r="AT61" s="173" t="str">
        <f>IFERROR(VLOOKUP(AS61,'CRUCE RIESGOS'!$C$8:$D$166,2,FALSE),"")</f>
        <v/>
      </c>
      <c r="AU61" s="173">
        <v>18.260000000000002</v>
      </c>
      <c r="AV61" s="173" t="str">
        <f>IFERROR(VLOOKUP(AU61,'CRUCE RIESGOS'!$C$8:$D$166,2,FALSE),"")</f>
        <v/>
      </c>
      <c r="AW61" s="173">
        <v>19.260000000000002</v>
      </c>
      <c r="AX61" s="173" t="str">
        <f>IFERROR(VLOOKUP(AW61,'CRUCE RIESGOS'!$C$8:$D$166,2,FALSE),"")</f>
        <v/>
      </c>
      <c r="AY61" s="173">
        <v>20.260000000000002</v>
      </c>
      <c r="AZ61" s="173" t="str">
        <f>IFERROR(VLOOKUP(AY61,'CRUCE RIESGOS'!$C$8:$D$166,2,FALSE),"")</f>
        <v/>
      </c>
      <c r="BA61" s="173">
        <v>21.26</v>
      </c>
      <c r="BB61" s="173" t="str">
        <f>IFERROR(VLOOKUP(BA61,'CRUCE RIESGOS'!$C$8:$D$166,2,FALSE),"")</f>
        <v/>
      </c>
      <c r="BC61" s="173">
        <v>22.26</v>
      </c>
      <c r="BD61" s="173" t="str">
        <f>IFERROR(VLOOKUP(BC61,'CRUCE RIESGOS'!$C$8:$D$166,2,FALSE),"")</f>
        <v/>
      </c>
      <c r="BE61" s="173">
        <v>23.26</v>
      </c>
      <c r="BF61" s="173" t="str">
        <f>IFERROR(VLOOKUP(BE61,'CRUCE RIESGOS'!$C$8:$D$166,2,FALSE),"")</f>
        <v/>
      </c>
      <c r="BG61" s="173">
        <v>24.26</v>
      </c>
      <c r="BH61" s="173" t="str">
        <f>IFERROR(VLOOKUP(BG61,'CRUCE RIESGOS'!$C$8:$D$166,2,FALSE),"")</f>
        <v/>
      </c>
      <c r="BI61" s="173">
        <v>25.26</v>
      </c>
      <c r="BJ61" s="173" t="str">
        <f>IFERROR(VLOOKUP(BI61,'CRUCE RIESGOS'!$C$8:$D$166,2,FALSE),"")</f>
        <v/>
      </c>
    </row>
    <row r="62" spans="13:62" x14ac:dyDescent="0.25">
      <c r="N62" s="173" t="str">
        <f>IF(N63&lt;&gt;""," -R","")</f>
        <v/>
      </c>
      <c r="P62" s="173" t="str">
        <f>IF(P63&lt;&gt;""," -R","")</f>
        <v/>
      </c>
      <c r="R62" s="173" t="str">
        <f>IF(R63&lt;&gt;""," -R","")</f>
        <v/>
      </c>
      <c r="T62" s="173" t="str">
        <f>IF(T63&lt;&gt;""," -R","")</f>
        <v/>
      </c>
      <c r="V62" s="173" t="str">
        <f>IF(V63&lt;&gt;""," -R","")</f>
        <v/>
      </c>
      <c r="X62" s="173" t="str">
        <f>IF(X63&lt;&gt;""," -R","")</f>
        <v/>
      </c>
      <c r="Z62" s="173" t="str">
        <f>IF(Z63&lt;&gt;""," -R","")</f>
        <v/>
      </c>
      <c r="AB62" s="173" t="str">
        <f>IF(AB63&lt;&gt;""," -R","")</f>
        <v/>
      </c>
      <c r="AD62" s="173" t="str">
        <f>IF(AD63&lt;&gt;""," -R","")</f>
        <v/>
      </c>
      <c r="AF62" s="173" t="str">
        <f>IF(AF63&lt;&gt;""," -R","")</f>
        <v/>
      </c>
      <c r="AH62" s="173" t="str">
        <f>IF(AH63&lt;&gt;""," -R","")</f>
        <v/>
      </c>
      <c r="AJ62" s="173" t="str">
        <f>IF(AJ63&lt;&gt;""," -R","")</f>
        <v/>
      </c>
      <c r="AL62" s="173" t="str">
        <f>IF(AL63&lt;&gt;""," -R","")</f>
        <v/>
      </c>
      <c r="AN62" s="173" t="str">
        <f>IF(AN63&lt;&gt;""," -R","")</f>
        <v/>
      </c>
      <c r="AP62" s="173" t="str">
        <f>IF(AP63&lt;&gt;""," -R","")</f>
        <v/>
      </c>
      <c r="AR62" s="173" t="str">
        <f>IF(AR63&lt;&gt;""," -R","")</f>
        <v/>
      </c>
      <c r="AT62" s="173" t="str">
        <f>IF(AT63&lt;&gt;""," -R","")</f>
        <v/>
      </c>
      <c r="AV62" s="173" t="str">
        <f>IF(AV63&lt;&gt;""," -R","")</f>
        <v/>
      </c>
      <c r="AX62" s="173" t="str">
        <f>IF(AX63&lt;&gt;""," -R","")</f>
        <v/>
      </c>
      <c r="AZ62" s="173" t="str">
        <f>IF(AZ63&lt;&gt;""," -R","")</f>
        <v/>
      </c>
      <c r="BB62" s="173" t="str">
        <f>IF(BB63&lt;&gt;""," -R","")</f>
        <v/>
      </c>
      <c r="BD62" s="173" t="str">
        <f>IF(BD63&lt;&gt;""," -R","")</f>
        <v/>
      </c>
      <c r="BF62" s="173" t="str">
        <f>IF(BF63&lt;&gt;""," -R","")</f>
        <v/>
      </c>
      <c r="BH62" s="173" t="str">
        <f>IF(BH63&lt;&gt;""," -R","")</f>
        <v/>
      </c>
      <c r="BJ62" s="173" t="str">
        <f>IF(BJ63&lt;&gt;""," -R","")</f>
        <v/>
      </c>
    </row>
    <row r="63" spans="13:62" x14ac:dyDescent="0.25">
      <c r="M63" s="173">
        <v>1.27</v>
      </c>
      <c r="N63" s="173" t="str">
        <f>IFERROR(VLOOKUP(M63,'CRUCE RIESGOS'!$C$8:$D$166,2,FALSE),"")</f>
        <v/>
      </c>
      <c r="O63" s="173">
        <v>2.2700000000000098</v>
      </c>
      <c r="P63" s="173" t="str">
        <f>IFERROR(VLOOKUP(O63,'CRUCE RIESGOS'!$C$8:$D$166,2,FALSE),"")</f>
        <v/>
      </c>
      <c r="Q63" s="173">
        <v>3.27000000000002</v>
      </c>
      <c r="R63" s="173" t="str">
        <f>IFERROR(VLOOKUP(Q63,'CRUCE RIESGOS'!$C$8:$D$166,2,FALSE),"")</f>
        <v/>
      </c>
      <c r="S63" s="173">
        <v>4.2700000000000298</v>
      </c>
      <c r="T63" s="173" t="str">
        <f>IFERROR(VLOOKUP(S63,'CRUCE RIESGOS'!$C$8:$D$166,2,FALSE),"")</f>
        <v/>
      </c>
      <c r="U63" s="173">
        <v>5.2700000000000404</v>
      </c>
      <c r="V63" s="173" t="str">
        <f>IFERROR(VLOOKUP(U63,'CRUCE RIESGOS'!$C$8:$D$166,2,FALSE),"")</f>
        <v/>
      </c>
      <c r="W63" s="173">
        <v>6.2700000000000502</v>
      </c>
      <c r="X63" s="173" t="str">
        <f>IFERROR(VLOOKUP(W63,'CRUCE RIESGOS'!$C$8:$D$166,2,FALSE),"")</f>
        <v/>
      </c>
      <c r="Y63" s="173">
        <v>7.27000000000006</v>
      </c>
      <c r="Z63" s="173" t="str">
        <f>IFERROR(VLOOKUP(Y63,'CRUCE RIESGOS'!$C$8:$D$166,2,FALSE),"")</f>
        <v/>
      </c>
      <c r="AA63" s="173">
        <v>8.2700000000000706</v>
      </c>
      <c r="AB63" s="173" t="str">
        <f>IFERROR(VLOOKUP(AA63,'CRUCE RIESGOS'!$C$8:$D$166,2,FALSE),"")</f>
        <v/>
      </c>
      <c r="AC63" s="173">
        <v>9.2700000000000795</v>
      </c>
      <c r="AD63" s="173" t="str">
        <f>IFERROR(VLOOKUP(AC63,'CRUCE RIESGOS'!$C$8:$D$166,2,FALSE),"")</f>
        <v/>
      </c>
      <c r="AE63" s="173">
        <v>10.270000000000101</v>
      </c>
      <c r="AF63" s="173" t="str">
        <f>IFERROR(VLOOKUP(AE63,'CRUCE RIESGOS'!$C$8:$D$166,2,FALSE),"")</f>
        <v/>
      </c>
      <c r="AG63" s="173">
        <v>11.270000000000101</v>
      </c>
      <c r="AH63" s="173" t="str">
        <f>IFERROR(VLOOKUP(AG63,'CRUCE RIESGOS'!$C$8:$D$166,2,FALSE),"")</f>
        <v/>
      </c>
      <c r="AI63" s="173">
        <v>12.270000000000101</v>
      </c>
      <c r="AJ63" s="173" t="str">
        <f>IFERROR(VLOOKUP(AI63,'CRUCE RIESGOS'!$C$8:$D$166,2,FALSE),"")</f>
        <v/>
      </c>
      <c r="AK63" s="173">
        <v>13.270000000000101</v>
      </c>
      <c r="AL63" s="173" t="str">
        <f>IFERROR(VLOOKUP(AK63,'CRUCE RIESGOS'!$C$8:$D$166,2,FALSE),"")</f>
        <v/>
      </c>
      <c r="AM63" s="173">
        <v>14.270000000000101</v>
      </c>
      <c r="AN63" s="173" t="str">
        <f>IFERROR(VLOOKUP(AM63,'CRUCE RIESGOS'!$C$8:$D$166,2,FALSE),"")</f>
        <v/>
      </c>
      <c r="AO63" s="173">
        <v>15.270000000000101</v>
      </c>
      <c r="AP63" s="173" t="str">
        <f>IFERROR(VLOOKUP(AO63,'CRUCE RIESGOS'!$C$8:$D$166,2,FALSE),"")</f>
        <v/>
      </c>
      <c r="AQ63" s="173">
        <v>16.270000000000099</v>
      </c>
      <c r="AR63" s="173" t="str">
        <f>IFERROR(VLOOKUP(AQ63,'CRUCE RIESGOS'!$C$8:$D$166,2,FALSE),"")</f>
        <v/>
      </c>
      <c r="AS63" s="173">
        <v>17.270000000000199</v>
      </c>
      <c r="AT63" s="173" t="str">
        <f>IFERROR(VLOOKUP(AS63,'CRUCE RIESGOS'!$C$8:$D$166,2,FALSE),"")</f>
        <v/>
      </c>
      <c r="AU63" s="173">
        <v>18.270000000000199</v>
      </c>
      <c r="AV63" s="173" t="str">
        <f>IFERROR(VLOOKUP(AU63,'CRUCE RIESGOS'!$C$8:$D$166,2,FALSE),"")</f>
        <v/>
      </c>
      <c r="AW63" s="173">
        <v>19.270000000000199</v>
      </c>
      <c r="AX63" s="173" t="str">
        <f>IFERROR(VLOOKUP(AW63,'CRUCE RIESGOS'!$C$8:$D$166,2,FALSE),"")</f>
        <v/>
      </c>
      <c r="AY63" s="173">
        <v>20.270000000000199</v>
      </c>
      <c r="AZ63" s="173" t="str">
        <f>IFERROR(VLOOKUP(AY63,'CRUCE RIESGOS'!$C$8:$D$166,2,FALSE),"")</f>
        <v/>
      </c>
      <c r="BA63" s="173">
        <v>21.270000000000199</v>
      </c>
      <c r="BB63" s="173" t="str">
        <f>IFERROR(VLOOKUP(BA63,'CRUCE RIESGOS'!$C$8:$D$166,2,FALSE),"")</f>
        <v/>
      </c>
      <c r="BC63" s="173">
        <v>22.270000000000199</v>
      </c>
      <c r="BD63" s="173" t="str">
        <f>IFERROR(VLOOKUP(BC63,'CRUCE RIESGOS'!$C$8:$D$166,2,FALSE),"")</f>
        <v/>
      </c>
      <c r="BE63" s="173">
        <v>23.270000000000199</v>
      </c>
      <c r="BF63" s="173" t="str">
        <f>IFERROR(VLOOKUP(BE63,'CRUCE RIESGOS'!$C$8:$D$166,2,FALSE),"")</f>
        <v/>
      </c>
      <c r="BG63" s="173">
        <v>24.270000000000199</v>
      </c>
      <c r="BH63" s="173" t="str">
        <f>IFERROR(VLOOKUP(BG63,'CRUCE RIESGOS'!$C$8:$D$166,2,FALSE),"")</f>
        <v/>
      </c>
      <c r="BI63" s="173">
        <v>25.270000000000199</v>
      </c>
      <c r="BJ63" s="173" t="str">
        <f>IFERROR(VLOOKUP(BI63,'CRUCE RIESGOS'!$C$8:$D$166,2,FALSE),"")</f>
        <v/>
      </c>
    </row>
    <row r="64" spans="13:62" x14ac:dyDescent="0.25">
      <c r="N64" s="173" t="str">
        <f>IF(N65&lt;&gt;""," -R","")</f>
        <v/>
      </c>
      <c r="P64" s="173" t="str">
        <f>IF(P65&lt;&gt;""," -R","")</f>
        <v/>
      </c>
      <c r="R64" s="173" t="str">
        <f>IF(R65&lt;&gt;""," -R","")</f>
        <v/>
      </c>
      <c r="T64" s="173" t="str">
        <f>IF(T65&lt;&gt;""," -R","")</f>
        <v/>
      </c>
      <c r="V64" s="173" t="str">
        <f>IF(V65&lt;&gt;""," -R","")</f>
        <v/>
      </c>
      <c r="X64" s="173" t="str">
        <f>IF(X65&lt;&gt;""," -R","")</f>
        <v/>
      </c>
      <c r="Z64" s="173" t="str">
        <f>IF(Z65&lt;&gt;""," -R","")</f>
        <v/>
      </c>
      <c r="AB64" s="173" t="str">
        <f>IF(AB65&lt;&gt;""," -R","")</f>
        <v/>
      </c>
      <c r="AD64" s="173" t="str">
        <f>IF(AD65&lt;&gt;""," -R","")</f>
        <v/>
      </c>
      <c r="AF64" s="173" t="str">
        <f>IF(AF65&lt;&gt;""," -R","")</f>
        <v/>
      </c>
      <c r="AH64" s="173" t="str">
        <f>IF(AH65&lt;&gt;""," -R","")</f>
        <v/>
      </c>
      <c r="AJ64" s="173" t="str">
        <f>IF(AJ65&lt;&gt;""," -R","")</f>
        <v/>
      </c>
      <c r="AL64" s="173" t="str">
        <f>IF(AL65&lt;&gt;""," -R","")</f>
        <v/>
      </c>
      <c r="AN64" s="173" t="str">
        <f>IF(AN65&lt;&gt;""," -R","")</f>
        <v/>
      </c>
      <c r="AP64" s="173" t="str">
        <f>IF(AP65&lt;&gt;""," -R","")</f>
        <v/>
      </c>
      <c r="AR64" s="173" t="str">
        <f>IF(AR65&lt;&gt;""," -R","")</f>
        <v/>
      </c>
      <c r="AT64" s="173" t="str">
        <f>IF(AT65&lt;&gt;""," -R","")</f>
        <v/>
      </c>
      <c r="AV64" s="173" t="str">
        <f>IF(AV65&lt;&gt;""," -R","")</f>
        <v/>
      </c>
      <c r="AX64" s="173" t="str">
        <f>IF(AX65&lt;&gt;""," -R","")</f>
        <v/>
      </c>
      <c r="AZ64" s="173" t="str">
        <f>IF(AZ65&lt;&gt;""," -R","")</f>
        <v/>
      </c>
      <c r="BB64" s="173" t="str">
        <f>IF(BB65&lt;&gt;""," -R","")</f>
        <v/>
      </c>
      <c r="BD64" s="173" t="str">
        <f>IF(BD65&lt;&gt;""," -R","")</f>
        <v/>
      </c>
      <c r="BF64" s="173" t="str">
        <f>IF(BF65&lt;&gt;""," -R","")</f>
        <v/>
      </c>
      <c r="BH64" s="173" t="str">
        <f>IF(BH65&lt;&gt;""," -R","")</f>
        <v/>
      </c>
      <c r="BJ64" s="173" t="str">
        <f>IF(BJ65&lt;&gt;""," -R","")</f>
        <v/>
      </c>
    </row>
    <row r="65" spans="13:62" x14ac:dyDescent="0.25">
      <c r="M65" s="173">
        <v>1.28</v>
      </c>
      <c r="N65" s="173" t="str">
        <f>IFERROR(VLOOKUP(M65,'CRUCE RIESGOS'!$C$8:$D$166,2,FALSE),"")</f>
        <v/>
      </c>
      <c r="O65" s="173">
        <v>2.28000000000001</v>
      </c>
      <c r="P65" s="173" t="str">
        <f>IFERROR(VLOOKUP(O65,'CRUCE RIESGOS'!$C$8:$D$166,2,FALSE),"")</f>
        <v/>
      </c>
      <c r="Q65" s="173">
        <v>3.2800000000000198</v>
      </c>
      <c r="R65" s="173" t="str">
        <f>IFERROR(VLOOKUP(Q65,'CRUCE RIESGOS'!$C$8:$D$166,2,FALSE),"")</f>
        <v/>
      </c>
      <c r="S65" s="173">
        <v>4.2800000000000296</v>
      </c>
      <c r="T65" s="173" t="str">
        <f>IFERROR(VLOOKUP(S65,'CRUCE RIESGOS'!$C$8:$D$166,2,FALSE),"")</f>
        <v/>
      </c>
      <c r="U65" s="173">
        <v>5.2800000000000402</v>
      </c>
      <c r="V65" s="173" t="str">
        <f>IFERROR(VLOOKUP(U65,'CRUCE RIESGOS'!$C$8:$D$166,2,FALSE),"")</f>
        <v/>
      </c>
      <c r="W65" s="173">
        <v>6.28000000000005</v>
      </c>
      <c r="X65" s="173" t="str">
        <f>IFERROR(VLOOKUP(W65,'CRUCE RIESGOS'!$C$8:$D$166,2,FALSE),"")</f>
        <v/>
      </c>
      <c r="Y65" s="173">
        <v>7.2800000000000598</v>
      </c>
      <c r="Z65" s="173" t="str">
        <f>IFERROR(VLOOKUP(Y65,'CRUCE RIESGOS'!$C$8:$D$166,2,FALSE),"")</f>
        <v/>
      </c>
      <c r="AA65" s="173">
        <v>8.2800000000000704</v>
      </c>
      <c r="AB65" s="173" t="str">
        <f>IFERROR(VLOOKUP(AA65,'CRUCE RIESGOS'!$C$8:$D$166,2,FALSE),"")</f>
        <v/>
      </c>
      <c r="AC65" s="173">
        <v>9.2800000000000793</v>
      </c>
      <c r="AD65" s="173" t="str">
        <f>IFERROR(VLOOKUP(AC65,'CRUCE RIESGOS'!$C$8:$D$166,2,FALSE),"")</f>
        <v/>
      </c>
      <c r="AE65" s="173">
        <v>10.280000000000101</v>
      </c>
      <c r="AF65" s="173" t="str">
        <f>IFERROR(VLOOKUP(AE65,'CRUCE RIESGOS'!$C$8:$D$166,2,FALSE),"")</f>
        <v/>
      </c>
      <c r="AG65" s="173">
        <v>11.280000000000101</v>
      </c>
      <c r="AH65" s="173" t="str">
        <f>IFERROR(VLOOKUP(AG65,'CRUCE RIESGOS'!$C$8:$D$166,2,FALSE),"")</f>
        <v/>
      </c>
      <c r="AI65" s="173">
        <v>12.280000000000101</v>
      </c>
      <c r="AJ65" s="173" t="str">
        <f>IFERROR(VLOOKUP(AI65,'CRUCE RIESGOS'!$C$8:$D$166,2,FALSE),"")</f>
        <v/>
      </c>
      <c r="AK65" s="173">
        <v>13.280000000000101</v>
      </c>
      <c r="AL65" s="173" t="str">
        <f>IFERROR(VLOOKUP(AK65,'CRUCE RIESGOS'!$C$8:$D$166,2,FALSE),"")</f>
        <v/>
      </c>
      <c r="AM65" s="173">
        <v>14.280000000000101</v>
      </c>
      <c r="AN65" s="173" t="str">
        <f>IFERROR(VLOOKUP(AM65,'CRUCE RIESGOS'!$C$8:$D$166,2,FALSE),"")</f>
        <v/>
      </c>
      <c r="AO65" s="173">
        <v>15.280000000000101</v>
      </c>
      <c r="AP65" s="173" t="str">
        <f>IFERROR(VLOOKUP(AO65,'CRUCE RIESGOS'!$C$8:$D$166,2,FALSE),"")</f>
        <v/>
      </c>
      <c r="AQ65" s="173">
        <v>16.280000000000101</v>
      </c>
      <c r="AR65" s="173" t="str">
        <f>IFERROR(VLOOKUP(AQ65,'CRUCE RIESGOS'!$C$8:$D$166,2,FALSE),"")</f>
        <v/>
      </c>
      <c r="AS65" s="173">
        <v>17.2800000000002</v>
      </c>
      <c r="AT65" s="173" t="str">
        <f>IFERROR(VLOOKUP(AS65,'CRUCE RIESGOS'!$C$8:$D$166,2,FALSE),"")</f>
        <v/>
      </c>
      <c r="AU65" s="173">
        <v>18.2800000000002</v>
      </c>
      <c r="AV65" s="173" t="str">
        <f>IFERROR(VLOOKUP(AU65,'CRUCE RIESGOS'!$C$8:$D$166,2,FALSE),"")</f>
        <v/>
      </c>
      <c r="AW65" s="173">
        <v>19.2800000000002</v>
      </c>
      <c r="AX65" s="173" t="str">
        <f>IFERROR(VLOOKUP(AW65,'CRUCE RIESGOS'!$C$8:$D$166,2,FALSE),"")</f>
        <v/>
      </c>
      <c r="AY65" s="173">
        <v>20.2800000000002</v>
      </c>
      <c r="AZ65" s="173" t="str">
        <f>IFERROR(VLOOKUP(AY65,'CRUCE RIESGOS'!$C$8:$D$166,2,FALSE),"")</f>
        <v/>
      </c>
      <c r="BA65" s="173">
        <v>21.2800000000002</v>
      </c>
      <c r="BB65" s="173" t="str">
        <f>IFERROR(VLOOKUP(BA65,'CRUCE RIESGOS'!$C$8:$D$166,2,FALSE),"")</f>
        <v/>
      </c>
      <c r="BC65" s="173">
        <v>22.2800000000002</v>
      </c>
      <c r="BD65" s="173" t="str">
        <f>IFERROR(VLOOKUP(BC65,'CRUCE RIESGOS'!$C$8:$D$166,2,FALSE),"")</f>
        <v/>
      </c>
      <c r="BE65" s="173">
        <v>23.2800000000002</v>
      </c>
      <c r="BF65" s="173" t="str">
        <f>IFERROR(VLOOKUP(BE65,'CRUCE RIESGOS'!$C$8:$D$166,2,FALSE),"")</f>
        <v/>
      </c>
      <c r="BG65" s="173">
        <v>24.2800000000002</v>
      </c>
      <c r="BH65" s="173" t="str">
        <f>IFERROR(VLOOKUP(BG65,'CRUCE RIESGOS'!$C$8:$D$166,2,FALSE),"")</f>
        <v/>
      </c>
      <c r="BI65" s="173">
        <v>25.2800000000002</v>
      </c>
      <c r="BJ65" s="173" t="str">
        <f>IFERROR(VLOOKUP(BI65,'CRUCE RIESGOS'!$C$8:$D$166,2,FALSE),"")</f>
        <v/>
      </c>
    </row>
    <row r="66" spans="13:62" x14ac:dyDescent="0.25">
      <c r="N66" s="173" t="str">
        <f>IF(N67&lt;&gt;""," -R","")</f>
        <v/>
      </c>
      <c r="P66" s="173" t="str">
        <f>IF(P67&lt;&gt;""," -R","")</f>
        <v/>
      </c>
      <c r="R66" s="173" t="str">
        <f>IF(R67&lt;&gt;""," -R","")</f>
        <v/>
      </c>
      <c r="T66" s="173" t="str">
        <f>IF(T67&lt;&gt;""," -R","")</f>
        <v/>
      </c>
      <c r="V66" s="173" t="str">
        <f>IF(V67&lt;&gt;""," -R","")</f>
        <v/>
      </c>
      <c r="X66" s="173" t="str">
        <f>IF(X67&lt;&gt;""," -R","")</f>
        <v/>
      </c>
      <c r="Z66" s="173" t="str">
        <f>IF(Z67&lt;&gt;""," -R","")</f>
        <v/>
      </c>
      <c r="AB66" s="173" t="str">
        <f>IF(AB67&lt;&gt;""," -R","")</f>
        <v/>
      </c>
      <c r="AD66" s="173" t="str">
        <f>IF(AD67&lt;&gt;""," -R","")</f>
        <v/>
      </c>
      <c r="AF66" s="173" t="str">
        <f>IF(AF67&lt;&gt;""," -R","")</f>
        <v/>
      </c>
      <c r="AH66" s="173" t="str">
        <f>IF(AH67&lt;&gt;""," -R","")</f>
        <v/>
      </c>
      <c r="AJ66" s="173" t="str">
        <f>IF(AJ67&lt;&gt;""," -R","")</f>
        <v/>
      </c>
      <c r="AL66" s="173" t="str">
        <f>IF(AL67&lt;&gt;""," -R","")</f>
        <v/>
      </c>
      <c r="AN66" s="173" t="str">
        <f>IF(AN67&lt;&gt;""," -R","")</f>
        <v/>
      </c>
      <c r="AP66" s="173" t="str">
        <f>IF(AP67&lt;&gt;""," -R","")</f>
        <v/>
      </c>
      <c r="AR66" s="173" t="str">
        <f>IF(AR67&lt;&gt;""," -R","")</f>
        <v/>
      </c>
      <c r="AT66" s="173" t="str">
        <f>IF(AT67&lt;&gt;""," -R","")</f>
        <v/>
      </c>
      <c r="AV66" s="173" t="str">
        <f>IF(AV67&lt;&gt;""," -R","")</f>
        <v/>
      </c>
      <c r="AX66" s="173" t="str">
        <f>IF(AX67&lt;&gt;""," -R","")</f>
        <v/>
      </c>
      <c r="AZ66" s="173" t="str">
        <f>IF(AZ67&lt;&gt;""," -R","")</f>
        <v/>
      </c>
      <c r="BB66" s="173" t="str">
        <f>IF(BB67&lt;&gt;""," -R","")</f>
        <v/>
      </c>
      <c r="BD66" s="173" t="str">
        <f>IF(BD67&lt;&gt;""," -R","")</f>
        <v/>
      </c>
      <c r="BF66" s="173" t="str">
        <f>IF(BF67&lt;&gt;""," -R","")</f>
        <v/>
      </c>
      <c r="BH66" s="173" t="str">
        <f>IF(BH67&lt;&gt;""," -R","")</f>
        <v/>
      </c>
      <c r="BJ66" s="173" t="str">
        <f>IF(BJ67&lt;&gt;""," -R","")</f>
        <v/>
      </c>
    </row>
    <row r="67" spans="13:62" x14ac:dyDescent="0.25">
      <c r="M67" s="173">
        <v>1.29</v>
      </c>
      <c r="N67" s="173" t="str">
        <f>IFERROR(VLOOKUP(M67,'CRUCE RIESGOS'!$C$8:$D$166,2,FALSE),"")</f>
        <v/>
      </c>
      <c r="O67" s="173">
        <v>2.2900000000000098</v>
      </c>
      <c r="P67" s="173" t="str">
        <f>IFERROR(VLOOKUP(O67,'CRUCE RIESGOS'!$C$8:$D$166,2,FALSE),"")</f>
        <v/>
      </c>
      <c r="Q67" s="173">
        <v>3.29000000000002</v>
      </c>
      <c r="R67" s="173" t="str">
        <f>IFERROR(VLOOKUP(Q67,'CRUCE RIESGOS'!$C$8:$D$166,2,FALSE),"")</f>
        <v/>
      </c>
      <c r="S67" s="173">
        <v>4.2900000000000302</v>
      </c>
      <c r="T67" s="173" t="str">
        <f>IFERROR(VLOOKUP(S67,'CRUCE RIESGOS'!$C$8:$D$166,2,FALSE),"")</f>
        <v/>
      </c>
      <c r="U67" s="173">
        <v>5.29000000000004</v>
      </c>
      <c r="V67" s="173" t="str">
        <f>IFERROR(VLOOKUP(U67,'CRUCE RIESGOS'!$C$8:$D$166,2,FALSE),"")</f>
        <v/>
      </c>
      <c r="W67" s="173">
        <v>6.2900000000000498</v>
      </c>
      <c r="X67" s="173" t="str">
        <f>IFERROR(VLOOKUP(W67,'CRUCE RIESGOS'!$C$8:$D$166,2,FALSE),"")</f>
        <v/>
      </c>
      <c r="Y67" s="173">
        <v>7.2900000000000604</v>
      </c>
      <c r="Z67" s="173" t="str">
        <f>IFERROR(VLOOKUP(Y67,'CRUCE RIESGOS'!$C$8:$D$166,2,FALSE),"")</f>
        <v/>
      </c>
      <c r="AA67" s="173">
        <v>8.2900000000000702</v>
      </c>
      <c r="AB67" s="173" t="str">
        <f>IFERROR(VLOOKUP(AA67,'CRUCE RIESGOS'!$C$8:$D$166,2,FALSE),"")</f>
        <v/>
      </c>
      <c r="AC67" s="173">
        <v>9.2900000000000809</v>
      </c>
      <c r="AD67" s="173" t="str">
        <f>IFERROR(VLOOKUP(AC67,'CRUCE RIESGOS'!$C$8:$D$166,2,FALSE),"")</f>
        <v/>
      </c>
      <c r="AE67" s="173">
        <v>10.2900000000001</v>
      </c>
      <c r="AF67" s="173" t="str">
        <f>IFERROR(VLOOKUP(AE67,'CRUCE RIESGOS'!$C$8:$D$166,2,FALSE),"")</f>
        <v/>
      </c>
      <c r="AG67" s="173">
        <v>11.2900000000001</v>
      </c>
      <c r="AH67" s="173" t="str">
        <f>IFERROR(VLOOKUP(AG67,'CRUCE RIESGOS'!$C$8:$D$166,2,FALSE),"")</f>
        <v/>
      </c>
      <c r="AI67" s="173">
        <v>12.2900000000001</v>
      </c>
      <c r="AJ67" s="173" t="str">
        <f>IFERROR(VLOOKUP(AI67,'CRUCE RIESGOS'!$C$8:$D$166,2,FALSE),"")</f>
        <v/>
      </c>
      <c r="AK67" s="173">
        <v>13.2900000000001</v>
      </c>
      <c r="AL67" s="173" t="str">
        <f>IFERROR(VLOOKUP(AK67,'CRUCE RIESGOS'!$C$8:$D$166,2,FALSE),"")</f>
        <v/>
      </c>
      <c r="AM67" s="173">
        <v>14.2900000000001</v>
      </c>
      <c r="AN67" s="173" t="str">
        <f>IFERROR(VLOOKUP(AM67,'CRUCE RIESGOS'!$C$8:$D$166,2,FALSE),"")</f>
        <v/>
      </c>
      <c r="AO67" s="173">
        <v>15.2900000000001</v>
      </c>
      <c r="AP67" s="173" t="str">
        <f>IFERROR(VLOOKUP(AO67,'CRUCE RIESGOS'!$C$8:$D$166,2,FALSE),"")</f>
        <v/>
      </c>
      <c r="AQ67" s="173">
        <v>16.290000000000099</v>
      </c>
      <c r="AR67" s="173" t="str">
        <f>IFERROR(VLOOKUP(AQ67,'CRUCE RIESGOS'!$C$8:$D$166,2,FALSE),"")</f>
        <v/>
      </c>
      <c r="AS67" s="173">
        <v>17.290000000000202</v>
      </c>
      <c r="AT67" s="173" t="str">
        <f>IFERROR(VLOOKUP(AS67,'CRUCE RIESGOS'!$C$8:$D$166,2,FALSE),"")</f>
        <v/>
      </c>
      <c r="AU67" s="173">
        <v>18.290000000000202</v>
      </c>
      <c r="AV67" s="173" t="str">
        <f>IFERROR(VLOOKUP(AU67,'CRUCE RIESGOS'!$C$8:$D$166,2,FALSE),"")</f>
        <v/>
      </c>
      <c r="AW67" s="173">
        <v>19.290000000000202</v>
      </c>
      <c r="AX67" s="173" t="str">
        <f>IFERROR(VLOOKUP(AW67,'CRUCE RIESGOS'!$C$8:$D$166,2,FALSE),"")</f>
        <v/>
      </c>
      <c r="AY67" s="173">
        <v>20.290000000000202</v>
      </c>
      <c r="AZ67" s="173" t="str">
        <f>IFERROR(VLOOKUP(AY67,'CRUCE RIESGOS'!$C$8:$D$166,2,FALSE),"")</f>
        <v/>
      </c>
      <c r="BA67" s="173">
        <v>21.290000000000202</v>
      </c>
      <c r="BB67" s="173" t="str">
        <f>IFERROR(VLOOKUP(BA67,'CRUCE RIESGOS'!$C$8:$D$166,2,FALSE),"")</f>
        <v/>
      </c>
      <c r="BC67" s="173">
        <v>22.290000000000202</v>
      </c>
      <c r="BD67" s="173" t="str">
        <f>IFERROR(VLOOKUP(BC67,'CRUCE RIESGOS'!$C$8:$D$166,2,FALSE),"")</f>
        <v/>
      </c>
      <c r="BE67" s="173">
        <v>23.290000000000202</v>
      </c>
      <c r="BF67" s="173" t="str">
        <f>IFERROR(VLOOKUP(BE67,'CRUCE RIESGOS'!$C$8:$D$166,2,FALSE),"")</f>
        <v/>
      </c>
      <c r="BG67" s="173">
        <v>24.290000000000202</v>
      </c>
      <c r="BH67" s="173" t="str">
        <f>IFERROR(VLOOKUP(BG67,'CRUCE RIESGOS'!$C$8:$D$166,2,FALSE),"")</f>
        <v/>
      </c>
      <c r="BI67" s="173">
        <v>25.290000000000202</v>
      </c>
      <c r="BJ67" s="173" t="str">
        <f>IFERROR(VLOOKUP(BI67,'CRUCE RIESGOS'!$C$8:$D$166,2,FALSE),"")</f>
        <v/>
      </c>
    </row>
    <row r="68" spans="13:62" x14ac:dyDescent="0.25">
      <c r="N68" s="173" t="str">
        <f>IF(N69&lt;&gt;""," -R","")</f>
        <v/>
      </c>
      <c r="P68" s="173" t="str">
        <f>IF(P69&lt;&gt;""," -R","")</f>
        <v/>
      </c>
      <c r="R68" s="173" t="str">
        <f>IF(R69&lt;&gt;""," -R","")</f>
        <v/>
      </c>
      <c r="T68" s="173" t="str">
        <f>IF(T69&lt;&gt;""," -R","")</f>
        <v/>
      </c>
      <c r="V68" s="173" t="str">
        <f>IF(V69&lt;&gt;""," -R","")</f>
        <v/>
      </c>
      <c r="X68" s="173" t="str">
        <f>IF(X69&lt;&gt;""," -R","")</f>
        <v/>
      </c>
      <c r="Z68" s="173" t="str">
        <f>IF(Z69&lt;&gt;""," -R","")</f>
        <v/>
      </c>
      <c r="AB68" s="173" t="str">
        <f>IF(AB69&lt;&gt;""," -R","")</f>
        <v/>
      </c>
      <c r="AD68" s="173" t="str">
        <f>IF(AD69&lt;&gt;""," -R","")</f>
        <v/>
      </c>
      <c r="AF68" s="173" t="str">
        <f>IF(AF69&lt;&gt;""," -R","")</f>
        <v/>
      </c>
      <c r="AH68" s="173" t="str">
        <f>IF(AH69&lt;&gt;""," -R","")</f>
        <v/>
      </c>
      <c r="AJ68" s="173" t="str">
        <f>IF(AJ69&lt;&gt;""," -R","")</f>
        <v/>
      </c>
      <c r="AL68" s="173" t="str">
        <f>IF(AL69&lt;&gt;""," -R","")</f>
        <v/>
      </c>
      <c r="AN68" s="173" t="str">
        <f>IF(AN69&lt;&gt;""," -R","")</f>
        <v/>
      </c>
      <c r="AP68" s="173" t="str">
        <f>IF(AP69&lt;&gt;""," -R","")</f>
        <v/>
      </c>
      <c r="AR68" s="173" t="str">
        <f>IF(AR69&lt;&gt;""," -R","")</f>
        <v/>
      </c>
      <c r="AT68" s="173" t="str">
        <f>IF(AT69&lt;&gt;""," -R","")</f>
        <v/>
      </c>
      <c r="AV68" s="173" t="str">
        <f>IF(AV69&lt;&gt;""," -R","")</f>
        <v/>
      </c>
      <c r="AX68" s="173" t="str">
        <f>IF(AX69&lt;&gt;""," -R","")</f>
        <v/>
      </c>
      <c r="AZ68" s="173" t="str">
        <f>IF(AZ69&lt;&gt;""," -R","")</f>
        <v/>
      </c>
      <c r="BB68" s="173" t="str">
        <f>IF(BB69&lt;&gt;""," -R","")</f>
        <v/>
      </c>
      <c r="BD68" s="173" t="str">
        <f>IF(BD69&lt;&gt;""," -R","")</f>
        <v/>
      </c>
      <c r="BF68" s="173" t="str">
        <f>IF(BF69&lt;&gt;""," -R","")</f>
        <v/>
      </c>
      <c r="BH68" s="173" t="str">
        <f>IF(BH69&lt;&gt;""," -R","")</f>
        <v/>
      </c>
      <c r="BJ68" s="173" t="str">
        <f>IF(BJ69&lt;&gt;""," -R","")</f>
        <v/>
      </c>
    </row>
    <row r="69" spans="13:62" x14ac:dyDescent="0.25">
      <c r="M69" s="173">
        <v>1.3</v>
      </c>
      <c r="N69" s="173" t="str">
        <f>IFERROR(VLOOKUP(M69,'CRUCE RIESGOS'!$C$8:$D$166,2,FALSE),"")</f>
        <v/>
      </c>
      <c r="O69" s="173">
        <v>2.30000000000001</v>
      </c>
      <c r="P69" s="173" t="str">
        <f>IFERROR(VLOOKUP(O69,'CRUCE RIESGOS'!$C$8:$D$166,2,FALSE),"")</f>
        <v/>
      </c>
      <c r="Q69" s="173">
        <v>3.3000000000000198</v>
      </c>
      <c r="R69" s="173" t="str">
        <f>IFERROR(VLOOKUP(Q69,'CRUCE RIESGOS'!$C$8:$D$166,2,FALSE),"")</f>
        <v/>
      </c>
      <c r="S69" s="173">
        <v>4.30000000000003</v>
      </c>
      <c r="T69" s="173" t="str">
        <f>IFERROR(VLOOKUP(S69,'CRUCE RIESGOS'!$C$8:$D$166,2,FALSE),"")</f>
        <v/>
      </c>
      <c r="U69" s="173">
        <v>5.3000000000000398</v>
      </c>
      <c r="V69" s="173" t="str">
        <f>IFERROR(VLOOKUP(U69,'CRUCE RIESGOS'!$C$8:$D$166,2,FALSE),"")</f>
        <v/>
      </c>
      <c r="W69" s="173">
        <v>6.3000000000000496</v>
      </c>
      <c r="X69" s="173" t="str">
        <f>IFERROR(VLOOKUP(W69,'CRUCE RIESGOS'!$C$8:$D$166,2,FALSE),"")</f>
        <v/>
      </c>
      <c r="Y69" s="173">
        <v>7.3000000000000602</v>
      </c>
      <c r="Z69" s="173" t="str">
        <f>IFERROR(VLOOKUP(Y69,'CRUCE RIESGOS'!$C$8:$D$166,2,FALSE),"")</f>
        <v/>
      </c>
      <c r="AA69" s="173">
        <v>8.30000000000007</v>
      </c>
      <c r="AB69" s="173" t="str">
        <f>IFERROR(VLOOKUP(AA69,'CRUCE RIESGOS'!$C$8:$D$166,2,FALSE),"")</f>
        <v/>
      </c>
      <c r="AC69" s="173">
        <v>9.3000000000000806</v>
      </c>
      <c r="AD69" s="173" t="str">
        <f>IFERROR(VLOOKUP(AC69,'CRUCE RIESGOS'!$C$8:$D$166,2,FALSE),"")</f>
        <v/>
      </c>
      <c r="AE69" s="173">
        <v>10.3000000000001</v>
      </c>
      <c r="AF69" s="173" t="str">
        <f>IFERROR(VLOOKUP(AE69,'CRUCE RIESGOS'!$C$8:$D$166,2,FALSE),"")</f>
        <v/>
      </c>
      <c r="AG69" s="173">
        <v>11.3000000000001</v>
      </c>
      <c r="AH69" s="173" t="str">
        <f>IFERROR(VLOOKUP(AG69,'CRUCE RIESGOS'!$C$8:$D$166,2,FALSE),"")</f>
        <v/>
      </c>
      <c r="AI69" s="173">
        <v>12.3000000000001</v>
      </c>
      <c r="AJ69" s="173" t="str">
        <f>IFERROR(VLOOKUP(AI69,'CRUCE RIESGOS'!$C$8:$D$166,2,FALSE),"")</f>
        <v/>
      </c>
      <c r="AK69" s="173">
        <v>13.3000000000001</v>
      </c>
      <c r="AL69" s="173" t="str">
        <f>IFERROR(VLOOKUP(AK69,'CRUCE RIESGOS'!$C$8:$D$166,2,FALSE),"")</f>
        <v/>
      </c>
      <c r="AM69" s="173">
        <v>14.3000000000001</v>
      </c>
      <c r="AN69" s="173" t="str">
        <f>IFERROR(VLOOKUP(AM69,'CRUCE RIESGOS'!$C$8:$D$166,2,FALSE),"")</f>
        <v/>
      </c>
      <c r="AO69" s="173">
        <v>15.3000000000001</v>
      </c>
      <c r="AP69" s="173" t="str">
        <f>IFERROR(VLOOKUP(AO69,'CRUCE RIESGOS'!$C$8:$D$166,2,FALSE),"")</f>
        <v/>
      </c>
      <c r="AQ69" s="173">
        <v>16.3000000000001</v>
      </c>
      <c r="AR69" s="173" t="str">
        <f>IFERROR(VLOOKUP(AQ69,'CRUCE RIESGOS'!$C$8:$D$166,2,FALSE),"")</f>
        <v/>
      </c>
      <c r="AS69" s="173">
        <v>17.3000000000002</v>
      </c>
      <c r="AT69" s="173" t="str">
        <f>IFERROR(VLOOKUP(AS69,'CRUCE RIESGOS'!$C$8:$D$166,2,FALSE),"")</f>
        <v/>
      </c>
      <c r="AU69" s="173">
        <v>18.3000000000002</v>
      </c>
      <c r="AV69" s="173" t="str">
        <f>IFERROR(VLOOKUP(AU69,'CRUCE RIESGOS'!$C$8:$D$166,2,FALSE),"")</f>
        <v/>
      </c>
      <c r="AW69" s="173">
        <v>19.3000000000002</v>
      </c>
      <c r="AX69" s="173" t="str">
        <f>IFERROR(VLOOKUP(AW69,'CRUCE RIESGOS'!$C$8:$D$166,2,FALSE),"")</f>
        <v/>
      </c>
      <c r="AY69" s="173">
        <v>20.3000000000002</v>
      </c>
      <c r="AZ69" s="173" t="str">
        <f>IFERROR(VLOOKUP(AY69,'CRUCE RIESGOS'!$C$8:$D$166,2,FALSE),"")</f>
        <v/>
      </c>
      <c r="BA69" s="173">
        <v>21.3000000000002</v>
      </c>
      <c r="BB69" s="173" t="str">
        <f>IFERROR(VLOOKUP(BA69,'CRUCE RIESGOS'!$C$8:$D$166,2,FALSE),"")</f>
        <v/>
      </c>
      <c r="BC69" s="173">
        <v>22.3000000000002</v>
      </c>
      <c r="BD69" s="173" t="str">
        <f>IFERROR(VLOOKUP(BC69,'CRUCE RIESGOS'!$C$8:$D$166,2,FALSE),"")</f>
        <v/>
      </c>
      <c r="BE69" s="173">
        <v>23.3000000000002</v>
      </c>
      <c r="BF69" s="173" t="str">
        <f>IFERROR(VLOOKUP(BE69,'CRUCE RIESGOS'!$C$8:$D$166,2,FALSE),"")</f>
        <v/>
      </c>
      <c r="BG69" s="173">
        <v>24.3000000000002</v>
      </c>
      <c r="BH69" s="173" t="str">
        <f>IFERROR(VLOOKUP(BG69,'CRUCE RIESGOS'!$C$8:$D$166,2,FALSE),"")</f>
        <v/>
      </c>
      <c r="BI69" s="173">
        <v>25.3000000000002</v>
      </c>
      <c r="BJ69" s="173" t="str">
        <f>IFERROR(VLOOKUP(BI69,'CRUCE RIESGOS'!$C$8:$D$166,2,FALSE),"")</f>
        <v/>
      </c>
    </row>
    <row r="70" spans="13:62" x14ac:dyDescent="0.25">
      <c r="N70" s="173" t="str">
        <f>IF(N71&lt;&gt;""," -R","")</f>
        <v/>
      </c>
      <c r="P70" s="173" t="str">
        <f>IF(P71&lt;&gt;""," -R","")</f>
        <v/>
      </c>
      <c r="R70" s="173" t="str">
        <f>IF(R71&lt;&gt;""," -R","")</f>
        <v/>
      </c>
      <c r="T70" s="173" t="str">
        <f>IF(T71&lt;&gt;""," -R","")</f>
        <v/>
      </c>
      <c r="V70" s="173" t="str">
        <f>IF(V71&lt;&gt;""," -R","")</f>
        <v/>
      </c>
      <c r="X70" s="173" t="str">
        <f>IF(X71&lt;&gt;""," -R","")</f>
        <v/>
      </c>
      <c r="Z70" s="173" t="str">
        <f>IF(Z71&lt;&gt;""," -R","")</f>
        <v/>
      </c>
      <c r="AB70" s="173" t="str">
        <f>IF(AB71&lt;&gt;""," -R","")</f>
        <v/>
      </c>
      <c r="AD70" s="173" t="str">
        <f>IF(AD71&lt;&gt;""," -R","")</f>
        <v/>
      </c>
      <c r="AF70" s="173" t="str">
        <f>IF(AF71&lt;&gt;""," -R","")</f>
        <v/>
      </c>
      <c r="AH70" s="173" t="str">
        <f>IF(AH71&lt;&gt;""," -R","")</f>
        <v/>
      </c>
      <c r="AJ70" s="173" t="str">
        <f>IF(AJ71&lt;&gt;""," -R","")</f>
        <v/>
      </c>
      <c r="AL70" s="173" t="str">
        <f>IF(AL71&lt;&gt;""," -R","")</f>
        <v/>
      </c>
      <c r="AN70" s="173" t="str">
        <f>IF(AN71&lt;&gt;""," -R","")</f>
        <v/>
      </c>
      <c r="AP70" s="173" t="str">
        <f>IF(AP71&lt;&gt;""," -R","")</f>
        <v/>
      </c>
      <c r="AR70" s="173" t="str">
        <f>IF(AR71&lt;&gt;""," -R","")</f>
        <v/>
      </c>
      <c r="AT70" s="173" t="str">
        <f>IF(AT71&lt;&gt;""," -R","")</f>
        <v/>
      </c>
      <c r="AV70" s="173" t="str">
        <f>IF(AV71&lt;&gt;""," -R","")</f>
        <v/>
      </c>
      <c r="AX70" s="173" t="str">
        <f>IF(AX71&lt;&gt;""," -R","")</f>
        <v/>
      </c>
      <c r="AZ70" s="173" t="str">
        <f>IF(AZ71&lt;&gt;""," -R","")</f>
        <v/>
      </c>
      <c r="BB70" s="173" t="str">
        <f>IF(BB71&lt;&gt;""," -R","")</f>
        <v/>
      </c>
      <c r="BD70" s="173" t="str">
        <f>IF(BD71&lt;&gt;""," -R","")</f>
        <v/>
      </c>
      <c r="BF70" s="173" t="str">
        <f>IF(BF71&lt;&gt;""," -R","")</f>
        <v/>
      </c>
      <c r="BH70" s="173" t="str">
        <f>IF(BH71&lt;&gt;""," -R","")</f>
        <v/>
      </c>
      <c r="BJ70" s="173" t="str">
        <f>IF(BJ71&lt;&gt;""," -R","")</f>
        <v/>
      </c>
    </row>
    <row r="71" spans="13:62" x14ac:dyDescent="0.25">
      <c r="M71" s="173">
        <v>1.31</v>
      </c>
      <c r="N71" s="173" t="str">
        <f>IFERROR(VLOOKUP(M71,'CRUCE RIESGOS'!$C$8:$D$166,2,FALSE),"")</f>
        <v/>
      </c>
      <c r="O71" s="173">
        <v>2.3100000000000098</v>
      </c>
      <c r="P71" s="173" t="str">
        <f>IFERROR(VLOOKUP(O71,'CRUCE RIESGOS'!$C$8:$D$166,2,FALSE),"")</f>
        <v/>
      </c>
      <c r="Q71" s="173">
        <v>3.31000000000002</v>
      </c>
      <c r="R71" s="173" t="str">
        <f>IFERROR(VLOOKUP(Q71,'CRUCE RIESGOS'!$C$8:$D$166,2,FALSE),"")</f>
        <v/>
      </c>
      <c r="S71" s="173">
        <v>4.3100000000000298</v>
      </c>
      <c r="T71" s="173" t="str">
        <f>IFERROR(VLOOKUP(S71,'CRUCE RIESGOS'!$C$8:$D$166,2,FALSE),"")</f>
        <v/>
      </c>
      <c r="U71" s="173">
        <v>5.3100000000000396</v>
      </c>
      <c r="V71" s="173" t="str">
        <f>IFERROR(VLOOKUP(U71,'CRUCE RIESGOS'!$C$8:$D$166,2,FALSE),"")</f>
        <v/>
      </c>
      <c r="W71" s="173">
        <v>6.3100000000000502</v>
      </c>
      <c r="X71" s="173" t="str">
        <f>IFERROR(VLOOKUP(W71,'CRUCE RIESGOS'!$C$8:$D$166,2,FALSE),"")</f>
        <v/>
      </c>
      <c r="Y71" s="173">
        <v>7.31000000000006</v>
      </c>
      <c r="Z71" s="173" t="str">
        <f>IFERROR(VLOOKUP(Y71,'CRUCE RIESGOS'!$C$8:$D$166,2,FALSE),"")</f>
        <v/>
      </c>
      <c r="AA71" s="173">
        <v>8.3100000000000698</v>
      </c>
      <c r="AB71" s="173" t="str">
        <f>IFERROR(VLOOKUP(AA71,'CRUCE RIESGOS'!$C$8:$D$166,2,FALSE),"")</f>
        <v/>
      </c>
      <c r="AC71" s="173">
        <v>9.3100000000000804</v>
      </c>
      <c r="AD71" s="173" t="str">
        <f>IFERROR(VLOOKUP(AC71,'CRUCE RIESGOS'!$C$8:$D$166,2,FALSE),"")</f>
        <v/>
      </c>
      <c r="AE71" s="173">
        <v>10.3100000000001</v>
      </c>
      <c r="AF71" s="173" t="str">
        <f>IFERROR(VLOOKUP(AE71,'CRUCE RIESGOS'!$C$8:$D$166,2,FALSE),"")</f>
        <v/>
      </c>
      <c r="AG71" s="173">
        <v>11.3100000000001</v>
      </c>
      <c r="AH71" s="173" t="str">
        <f>IFERROR(VLOOKUP(AG71,'CRUCE RIESGOS'!$C$8:$D$166,2,FALSE),"")</f>
        <v/>
      </c>
      <c r="AI71" s="173">
        <v>12.3100000000001</v>
      </c>
      <c r="AJ71" s="173" t="str">
        <f>IFERROR(VLOOKUP(AI71,'CRUCE RIESGOS'!$C$8:$D$166,2,FALSE),"")</f>
        <v/>
      </c>
      <c r="AK71" s="173">
        <v>13.3100000000001</v>
      </c>
      <c r="AL71" s="173" t="str">
        <f>IFERROR(VLOOKUP(AK71,'CRUCE RIESGOS'!$C$8:$D$166,2,FALSE),"")</f>
        <v/>
      </c>
      <c r="AM71" s="173">
        <v>14.3100000000001</v>
      </c>
      <c r="AN71" s="173" t="str">
        <f>IFERROR(VLOOKUP(AM71,'CRUCE RIESGOS'!$C$8:$D$166,2,FALSE),"")</f>
        <v/>
      </c>
      <c r="AO71" s="173">
        <v>15.3100000000001</v>
      </c>
      <c r="AP71" s="173" t="str">
        <f>IFERROR(VLOOKUP(AO71,'CRUCE RIESGOS'!$C$8:$D$166,2,FALSE),"")</f>
        <v/>
      </c>
      <c r="AQ71" s="173">
        <v>16.310000000000102</v>
      </c>
      <c r="AR71" s="173" t="str">
        <f>IFERROR(VLOOKUP(AQ71,'CRUCE RIESGOS'!$C$8:$D$166,2,FALSE),"")</f>
        <v/>
      </c>
      <c r="AS71" s="173">
        <v>17.310000000000201</v>
      </c>
      <c r="AT71" s="173" t="str">
        <f>IFERROR(VLOOKUP(AS71,'CRUCE RIESGOS'!$C$8:$D$166,2,FALSE),"")</f>
        <v/>
      </c>
      <c r="AU71" s="173">
        <v>18.310000000000201</v>
      </c>
      <c r="AV71" s="173" t="str">
        <f>IFERROR(VLOOKUP(AU71,'CRUCE RIESGOS'!$C$8:$D$166,2,FALSE),"")</f>
        <v/>
      </c>
      <c r="AW71" s="173">
        <v>19.310000000000201</v>
      </c>
      <c r="AX71" s="173" t="str">
        <f>IFERROR(VLOOKUP(AW71,'CRUCE RIESGOS'!$C$8:$D$166,2,FALSE),"")</f>
        <v/>
      </c>
      <c r="AY71" s="173">
        <v>20.310000000000201</v>
      </c>
      <c r="AZ71" s="173" t="str">
        <f>IFERROR(VLOOKUP(AY71,'CRUCE RIESGOS'!$C$8:$D$166,2,FALSE),"")</f>
        <v/>
      </c>
      <c r="BA71" s="173">
        <v>21.310000000000201</v>
      </c>
      <c r="BB71" s="173" t="str">
        <f>IFERROR(VLOOKUP(BA71,'CRUCE RIESGOS'!$C$8:$D$166,2,FALSE),"")</f>
        <v/>
      </c>
      <c r="BC71" s="173">
        <v>22.310000000000201</v>
      </c>
      <c r="BD71" s="173" t="str">
        <f>IFERROR(VLOOKUP(BC71,'CRUCE RIESGOS'!$C$8:$D$166,2,FALSE),"")</f>
        <v/>
      </c>
      <c r="BE71" s="173">
        <v>23.310000000000201</v>
      </c>
      <c r="BF71" s="173" t="str">
        <f>IFERROR(VLOOKUP(BE71,'CRUCE RIESGOS'!$C$8:$D$166,2,FALSE),"")</f>
        <v/>
      </c>
      <c r="BG71" s="173">
        <v>24.310000000000201</v>
      </c>
      <c r="BH71" s="173" t="str">
        <f>IFERROR(VLOOKUP(BG71,'CRUCE RIESGOS'!$C$8:$D$166,2,FALSE),"")</f>
        <v/>
      </c>
      <c r="BI71" s="173">
        <v>25.310000000000201</v>
      </c>
      <c r="BJ71" s="173" t="str">
        <f>IFERROR(VLOOKUP(BI71,'CRUCE RIESGOS'!$C$8:$D$166,2,FALSE),"")</f>
        <v/>
      </c>
    </row>
    <row r="72" spans="13:62" x14ac:dyDescent="0.25">
      <c r="N72" s="173" t="str">
        <f>IF(N73&lt;&gt;""," -R","")</f>
        <v/>
      </c>
      <c r="P72" s="173" t="str">
        <f>IF(P73&lt;&gt;""," -R","")</f>
        <v/>
      </c>
      <c r="R72" s="173" t="str">
        <f>IF(R73&lt;&gt;""," -R","")</f>
        <v/>
      </c>
      <c r="T72" s="173" t="str">
        <f>IF(T73&lt;&gt;""," -R","")</f>
        <v/>
      </c>
      <c r="V72" s="173" t="str">
        <f>IF(V73&lt;&gt;""," -R","")</f>
        <v/>
      </c>
      <c r="X72" s="173" t="str">
        <f>IF(X73&lt;&gt;""," -R","")</f>
        <v/>
      </c>
      <c r="Z72" s="173" t="str">
        <f>IF(Z73&lt;&gt;""," -R","")</f>
        <v/>
      </c>
      <c r="AB72" s="173" t="str">
        <f>IF(AB73&lt;&gt;""," -R","")</f>
        <v/>
      </c>
      <c r="AD72" s="173" t="str">
        <f>IF(AD73&lt;&gt;""," -R","")</f>
        <v/>
      </c>
      <c r="AF72" s="173" t="str">
        <f>IF(AF73&lt;&gt;""," -R","")</f>
        <v/>
      </c>
      <c r="AH72" s="173" t="str">
        <f>IF(AH73&lt;&gt;""," -R","")</f>
        <v/>
      </c>
      <c r="AJ72" s="173" t="str">
        <f>IF(AJ73&lt;&gt;""," -R","")</f>
        <v/>
      </c>
      <c r="AL72" s="173" t="str">
        <f>IF(AL73&lt;&gt;""," -R","")</f>
        <v/>
      </c>
      <c r="AN72" s="173" t="str">
        <f>IF(AN73&lt;&gt;""," -R","")</f>
        <v/>
      </c>
      <c r="AP72" s="173" t="str">
        <f>IF(AP73&lt;&gt;""," -R","")</f>
        <v/>
      </c>
      <c r="AR72" s="173" t="str">
        <f>IF(AR73&lt;&gt;""," -R","")</f>
        <v/>
      </c>
      <c r="AT72" s="173" t="str">
        <f>IF(AT73&lt;&gt;""," -R","")</f>
        <v/>
      </c>
      <c r="AV72" s="173" t="str">
        <f>IF(AV73&lt;&gt;""," -R","")</f>
        <v/>
      </c>
      <c r="AX72" s="173" t="str">
        <f>IF(AX73&lt;&gt;""," -R","")</f>
        <v/>
      </c>
      <c r="AZ72" s="173" t="str">
        <f>IF(AZ73&lt;&gt;""," -R","")</f>
        <v/>
      </c>
      <c r="BB72" s="173" t="str">
        <f>IF(BB73&lt;&gt;""," -R","")</f>
        <v/>
      </c>
      <c r="BD72" s="173" t="str">
        <f>IF(BD73&lt;&gt;""," -R","")</f>
        <v/>
      </c>
      <c r="BF72" s="173" t="str">
        <f>IF(BF73&lt;&gt;""," -R","")</f>
        <v/>
      </c>
      <c r="BH72" s="173" t="str">
        <f>IF(BH73&lt;&gt;""," -R","")</f>
        <v/>
      </c>
      <c r="BJ72" s="173" t="str">
        <f>IF(BJ73&lt;&gt;""," -R","")</f>
        <v/>
      </c>
    </row>
    <row r="73" spans="13:62" x14ac:dyDescent="0.25">
      <c r="M73" s="173">
        <v>1.32</v>
      </c>
      <c r="N73" s="173" t="str">
        <f>IFERROR(VLOOKUP(M73,'CRUCE RIESGOS'!$C$8:$D$166,2,FALSE),"")</f>
        <v/>
      </c>
      <c r="O73" s="173">
        <v>2.3200000000000101</v>
      </c>
      <c r="P73" s="173" t="str">
        <f>IFERROR(VLOOKUP(O73,'CRUCE RIESGOS'!$C$8:$D$166,2,FALSE),"")</f>
        <v/>
      </c>
      <c r="Q73" s="173">
        <v>3.3200000000000198</v>
      </c>
      <c r="R73" s="173" t="str">
        <f>IFERROR(VLOOKUP(Q73,'CRUCE RIESGOS'!$C$8:$D$166,2,FALSE),"")</f>
        <v/>
      </c>
      <c r="S73" s="173">
        <v>4.3200000000000296</v>
      </c>
      <c r="T73" s="173" t="str">
        <f>IFERROR(VLOOKUP(S73,'CRUCE RIESGOS'!$C$8:$D$166,2,FALSE),"")</f>
        <v/>
      </c>
      <c r="U73" s="173">
        <v>5.3200000000000403</v>
      </c>
      <c r="V73" s="173" t="str">
        <f>IFERROR(VLOOKUP(U73,'CRUCE RIESGOS'!$C$8:$D$166,2,FALSE),"")</f>
        <v/>
      </c>
      <c r="W73" s="173">
        <v>6.32000000000005</v>
      </c>
      <c r="X73" s="173" t="str">
        <f>IFERROR(VLOOKUP(W73,'CRUCE RIESGOS'!$C$8:$D$166,2,FALSE),"")</f>
        <v/>
      </c>
      <c r="Y73" s="173">
        <v>7.3200000000000598</v>
      </c>
      <c r="Z73" s="173" t="str">
        <f>IFERROR(VLOOKUP(Y73,'CRUCE RIESGOS'!$C$8:$D$166,2,FALSE),"")</f>
        <v/>
      </c>
      <c r="AA73" s="173">
        <v>8.3200000000000696</v>
      </c>
      <c r="AB73" s="173" t="str">
        <f>IFERROR(VLOOKUP(AA73,'CRUCE RIESGOS'!$C$8:$D$166,2,FALSE),"")</f>
        <v/>
      </c>
      <c r="AC73" s="173">
        <v>9.3200000000000802</v>
      </c>
      <c r="AD73" s="173" t="str">
        <f>IFERROR(VLOOKUP(AC73,'CRUCE RIESGOS'!$C$8:$D$166,2,FALSE),"")</f>
        <v/>
      </c>
      <c r="AE73" s="173">
        <v>10.3200000000001</v>
      </c>
      <c r="AF73" s="173" t="str">
        <f>IFERROR(VLOOKUP(AE73,'CRUCE RIESGOS'!$C$8:$D$166,2,FALSE),"")</f>
        <v/>
      </c>
      <c r="AG73" s="173">
        <v>11.3200000000001</v>
      </c>
      <c r="AH73" s="173" t="str">
        <f>IFERROR(VLOOKUP(AG73,'CRUCE RIESGOS'!$C$8:$D$166,2,FALSE),"")</f>
        <v/>
      </c>
      <c r="AI73" s="173">
        <v>12.3200000000001</v>
      </c>
      <c r="AJ73" s="173" t="str">
        <f>IFERROR(VLOOKUP(AI73,'CRUCE RIESGOS'!$C$8:$D$166,2,FALSE),"")</f>
        <v/>
      </c>
      <c r="AK73" s="173">
        <v>13.3200000000001</v>
      </c>
      <c r="AL73" s="173" t="str">
        <f>IFERROR(VLOOKUP(AK73,'CRUCE RIESGOS'!$C$8:$D$166,2,FALSE),"")</f>
        <v/>
      </c>
      <c r="AM73" s="173">
        <v>14.3200000000001</v>
      </c>
      <c r="AN73" s="173" t="str">
        <f>IFERROR(VLOOKUP(AM73,'CRUCE RIESGOS'!$C$8:$D$166,2,FALSE),"")</f>
        <v/>
      </c>
      <c r="AO73" s="173">
        <v>15.3200000000001</v>
      </c>
      <c r="AP73" s="173" t="str">
        <f>IFERROR(VLOOKUP(AO73,'CRUCE RIESGOS'!$C$8:$D$166,2,FALSE),"")</f>
        <v/>
      </c>
      <c r="AQ73" s="173">
        <v>16.3200000000001</v>
      </c>
      <c r="AR73" s="173" t="str">
        <f>IFERROR(VLOOKUP(AQ73,'CRUCE RIESGOS'!$C$8:$D$166,2,FALSE),"")</f>
        <v/>
      </c>
      <c r="AS73" s="173">
        <v>17.320000000000199</v>
      </c>
      <c r="AT73" s="173" t="str">
        <f>IFERROR(VLOOKUP(AS73,'CRUCE RIESGOS'!$C$8:$D$166,2,FALSE),"")</f>
        <v/>
      </c>
      <c r="AU73" s="173">
        <v>18.320000000000199</v>
      </c>
      <c r="AV73" s="173" t="str">
        <f>IFERROR(VLOOKUP(AU73,'CRUCE RIESGOS'!$C$8:$D$166,2,FALSE),"")</f>
        <v/>
      </c>
      <c r="AW73" s="173">
        <v>19.320000000000199</v>
      </c>
      <c r="AX73" s="173" t="str">
        <f>IFERROR(VLOOKUP(AW73,'CRUCE RIESGOS'!$C$8:$D$166,2,FALSE),"")</f>
        <v/>
      </c>
      <c r="AY73" s="173">
        <v>20.320000000000199</v>
      </c>
      <c r="AZ73" s="173" t="str">
        <f>IFERROR(VLOOKUP(AY73,'CRUCE RIESGOS'!$C$8:$D$166,2,FALSE),"")</f>
        <v/>
      </c>
      <c r="BA73" s="173">
        <v>21.320000000000199</v>
      </c>
      <c r="BB73" s="173" t="str">
        <f>IFERROR(VLOOKUP(BA73,'CRUCE RIESGOS'!$C$8:$D$166,2,FALSE),"")</f>
        <v/>
      </c>
      <c r="BC73" s="173">
        <v>22.320000000000199</v>
      </c>
      <c r="BD73" s="173" t="str">
        <f>IFERROR(VLOOKUP(BC73,'CRUCE RIESGOS'!$C$8:$D$166,2,FALSE),"")</f>
        <v/>
      </c>
      <c r="BE73" s="173">
        <v>23.320000000000199</v>
      </c>
      <c r="BF73" s="173" t="str">
        <f>IFERROR(VLOOKUP(BE73,'CRUCE RIESGOS'!$C$8:$D$166,2,FALSE),"")</f>
        <v/>
      </c>
      <c r="BG73" s="173">
        <v>24.320000000000199</v>
      </c>
      <c r="BH73" s="173" t="str">
        <f>IFERROR(VLOOKUP(BG73,'CRUCE RIESGOS'!$C$8:$D$166,2,FALSE),"")</f>
        <v/>
      </c>
      <c r="BI73" s="173">
        <v>25.320000000000199</v>
      </c>
      <c r="BJ73" s="173" t="str">
        <f>IFERROR(VLOOKUP(BI73,'CRUCE RIESGOS'!$C$8:$D$166,2,FALSE),"")</f>
        <v/>
      </c>
    </row>
    <row r="74" spans="13:62" x14ac:dyDescent="0.25">
      <c r="N74" s="173" t="str">
        <f t="shared" ref="N74:N136" si="0">IF(N75&lt;&gt;""," -R","")</f>
        <v/>
      </c>
      <c r="P74" s="173" t="str">
        <f>IF(P75&lt;&gt;""," -R","")</f>
        <v/>
      </c>
      <c r="R74" s="173" t="str">
        <f>IF(R75&lt;&gt;""," -R","")</f>
        <v/>
      </c>
      <c r="T74" s="173" t="str">
        <f>IF(T75&lt;&gt;""," -R","")</f>
        <v/>
      </c>
      <c r="V74" s="173" t="str">
        <f>IF(V75&lt;&gt;""," -R","")</f>
        <v/>
      </c>
      <c r="X74" s="173" t="str">
        <f>IF(X75&lt;&gt;""," -R","")</f>
        <v/>
      </c>
      <c r="Z74" s="173" t="str">
        <f>IF(Z75&lt;&gt;""," -R","")</f>
        <v/>
      </c>
      <c r="AB74" s="173" t="str">
        <f>IF(AB75&lt;&gt;""," -R","")</f>
        <v/>
      </c>
      <c r="AD74" s="173" t="str">
        <f>IF(AD75&lt;&gt;""," -R","")</f>
        <v/>
      </c>
      <c r="AF74" s="173" t="str">
        <f t="shared" ref="AF74:AF136" si="1">IF(AF75&lt;&gt;""," -R","")</f>
        <v/>
      </c>
      <c r="AH74" s="173" t="str">
        <f t="shared" ref="AH74:AH136" si="2">IF(AH75&lt;&gt;""," -R","")</f>
        <v/>
      </c>
      <c r="AJ74" s="173" t="str">
        <f t="shared" ref="AJ74:AJ136" si="3">IF(AJ75&lt;&gt;""," -R","")</f>
        <v/>
      </c>
      <c r="AL74" s="173" t="str">
        <f t="shared" ref="AL74:AL136" si="4">IF(AL75&lt;&gt;""," -R","")</f>
        <v/>
      </c>
      <c r="AN74" s="173" t="str">
        <f t="shared" ref="AN74:AN136" si="5">IF(AN75&lt;&gt;""," -R","")</f>
        <v/>
      </c>
      <c r="AP74" s="173" t="str">
        <f t="shared" ref="AP74:AP136" si="6">IF(AP75&lt;&gt;""," -R","")</f>
        <v/>
      </c>
      <c r="AR74" s="173" t="str">
        <f t="shared" ref="AR74:AR136" si="7">IF(AR75&lt;&gt;""," -R","")</f>
        <v/>
      </c>
      <c r="AT74" s="173" t="str">
        <f t="shared" ref="AT74:AT136" si="8">IF(AT75&lt;&gt;""," -R","")</f>
        <v/>
      </c>
      <c r="AV74" s="173" t="str">
        <f t="shared" ref="AV74:AV136" si="9">IF(AV75&lt;&gt;""," -R","")</f>
        <v/>
      </c>
      <c r="AX74" s="173" t="str">
        <f t="shared" ref="AX74:AX136" si="10">IF(AX75&lt;&gt;""," -R","")</f>
        <v/>
      </c>
      <c r="AZ74" s="173" t="str">
        <f t="shared" ref="AZ74:AZ136" si="11">IF(AZ75&lt;&gt;""," -R","")</f>
        <v/>
      </c>
      <c r="BB74" s="173" t="str">
        <f t="shared" ref="BB74:BB136" si="12">IF(BB75&lt;&gt;""," -R","")</f>
        <v/>
      </c>
      <c r="BD74" s="173" t="str">
        <f t="shared" ref="BD74:BD136" si="13">IF(BD75&lt;&gt;""," -R","")</f>
        <v/>
      </c>
      <c r="BF74" s="173" t="str">
        <f t="shared" ref="BF74:BF136" si="14">IF(BF75&lt;&gt;""," -R","")</f>
        <v/>
      </c>
      <c r="BH74" s="173" t="str">
        <f t="shared" ref="BH74:BH136" si="15">IF(BH75&lt;&gt;""," -R","")</f>
        <v/>
      </c>
      <c r="BJ74" s="173" t="str">
        <f t="shared" ref="BJ74:BJ136" si="16">IF(BJ75&lt;&gt;""," -R","")</f>
        <v/>
      </c>
    </row>
    <row r="75" spans="13:62" x14ac:dyDescent="0.25">
      <c r="M75" s="173">
        <v>1.33</v>
      </c>
      <c r="N75" s="173" t="str">
        <f>IFERROR(VLOOKUP(M75,'CRUCE RIESGOS'!$C$8:$D$166,2,FALSE),"")</f>
        <v/>
      </c>
      <c r="O75" s="173">
        <v>2.3300000000000098</v>
      </c>
      <c r="P75" s="173" t="str">
        <f>IFERROR(VLOOKUP(O75,'CRUCE RIESGOS'!$C$8:$D$166,2,FALSE),"")</f>
        <v/>
      </c>
      <c r="Q75" s="173">
        <v>3.3300000000000201</v>
      </c>
      <c r="R75" s="173" t="str">
        <f>IFERROR(VLOOKUP(Q75,'CRUCE RIESGOS'!$C$8:$D$166,2,FALSE),"")</f>
        <v/>
      </c>
      <c r="S75" s="173">
        <v>4.3300000000000303</v>
      </c>
      <c r="T75" s="173" t="str">
        <f>IFERROR(VLOOKUP(S75,'CRUCE RIESGOS'!$C$8:$D$166,2,FALSE),"")</f>
        <v/>
      </c>
      <c r="U75" s="173">
        <v>5.33000000000004</v>
      </c>
      <c r="V75" s="173" t="str">
        <f>IFERROR(VLOOKUP(U75,'CRUCE RIESGOS'!$C$8:$D$166,2,FALSE),"")</f>
        <v/>
      </c>
      <c r="W75" s="173">
        <v>6.3300000000000498</v>
      </c>
      <c r="X75" s="173" t="str">
        <f>IFERROR(VLOOKUP(W75,'CRUCE RIESGOS'!$C$8:$D$166,2,FALSE),"")</f>
        <v/>
      </c>
      <c r="Y75" s="173">
        <v>7.3300000000000596</v>
      </c>
      <c r="Z75" s="173" t="str">
        <f>IFERROR(VLOOKUP(Y75,'CRUCE RIESGOS'!$C$8:$D$166,2,FALSE),"")</f>
        <v/>
      </c>
      <c r="AA75" s="173">
        <v>8.3300000000000693</v>
      </c>
      <c r="AB75" s="173" t="str">
        <f>IFERROR(VLOOKUP(AA75,'CRUCE RIESGOS'!$C$8:$D$166,2,FALSE),"")</f>
        <v/>
      </c>
      <c r="AC75" s="173">
        <v>9.33000000000008</v>
      </c>
      <c r="AD75" s="173" t="str">
        <f>IFERROR(VLOOKUP(AC75,'CRUCE RIESGOS'!$C$8:$D$166,2,FALSE),"")</f>
        <v/>
      </c>
      <c r="AE75" s="173">
        <v>10.3300000000001</v>
      </c>
      <c r="AF75" s="173" t="str">
        <f>IFERROR(VLOOKUP(AE75,'CRUCE RIESGOS'!$C$8:$D$166,2,FALSE),"")</f>
        <v/>
      </c>
      <c r="AG75" s="173">
        <v>11.3300000000001</v>
      </c>
      <c r="AH75" s="173" t="str">
        <f>IFERROR(VLOOKUP(AG75,'CRUCE RIESGOS'!$C$8:$D$166,2,FALSE),"")</f>
        <v/>
      </c>
      <c r="AI75" s="173">
        <v>12.3300000000001</v>
      </c>
      <c r="AJ75" s="173" t="str">
        <f>IFERROR(VLOOKUP(AI75,'CRUCE RIESGOS'!$C$8:$D$166,2,FALSE),"")</f>
        <v/>
      </c>
      <c r="AK75" s="173">
        <v>13.3300000000001</v>
      </c>
      <c r="AL75" s="173" t="str">
        <f>IFERROR(VLOOKUP(AK75,'CRUCE RIESGOS'!$C$8:$D$166,2,FALSE),"")</f>
        <v/>
      </c>
      <c r="AM75" s="173">
        <v>14.3300000000001</v>
      </c>
      <c r="AN75" s="173" t="str">
        <f>IFERROR(VLOOKUP(AM75,'CRUCE RIESGOS'!$C$8:$D$166,2,FALSE),"")</f>
        <v/>
      </c>
      <c r="AO75" s="173">
        <v>15.3300000000001</v>
      </c>
      <c r="AP75" s="173" t="str">
        <f>IFERROR(VLOOKUP(AO75,'CRUCE RIESGOS'!$C$8:$D$166,2,FALSE),"")</f>
        <v/>
      </c>
      <c r="AQ75" s="173">
        <v>16.330000000000101</v>
      </c>
      <c r="AR75" s="173" t="str">
        <f>IFERROR(VLOOKUP(AQ75,'CRUCE RIESGOS'!$C$8:$D$166,2,FALSE),"")</f>
        <v/>
      </c>
      <c r="AS75" s="173">
        <v>17.330000000000201</v>
      </c>
      <c r="AT75" s="173" t="str">
        <f>IFERROR(VLOOKUP(AS75,'CRUCE RIESGOS'!$C$8:$D$166,2,FALSE),"")</f>
        <v/>
      </c>
      <c r="AU75" s="173">
        <v>18.330000000000201</v>
      </c>
      <c r="AV75" s="173" t="str">
        <f>IFERROR(VLOOKUP(AU75,'CRUCE RIESGOS'!$C$8:$D$166,2,FALSE),"")</f>
        <v/>
      </c>
      <c r="AW75" s="173">
        <v>19.330000000000201</v>
      </c>
      <c r="AX75" s="173" t="str">
        <f>IFERROR(VLOOKUP(AW75,'CRUCE RIESGOS'!$C$8:$D$166,2,FALSE),"")</f>
        <v/>
      </c>
      <c r="AY75" s="173">
        <v>20.330000000000201</v>
      </c>
      <c r="AZ75" s="173" t="str">
        <f>IFERROR(VLOOKUP(AY75,'CRUCE RIESGOS'!$C$8:$D$166,2,FALSE),"")</f>
        <v/>
      </c>
      <c r="BA75" s="173">
        <v>21.330000000000201</v>
      </c>
      <c r="BB75" s="173" t="str">
        <f>IFERROR(VLOOKUP(BA75,'CRUCE RIESGOS'!$C$8:$D$166,2,FALSE),"")</f>
        <v/>
      </c>
      <c r="BC75" s="173">
        <v>22.330000000000201</v>
      </c>
      <c r="BD75" s="173" t="str">
        <f>IFERROR(VLOOKUP(BC75,'CRUCE RIESGOS'!$C$8:$D$166,2,FALSE),"")</f>
        <v/>
      </c>
      <c r="BE75" s="173">
        <v>23.330000000000201</v>
      </c>
      <c r="BF75" s="173" t="str">
        <f>IFERROR(VLOOKUP(BE75,'CRUCE RIESGOS'!$C$8:$D$166,2,FALSE),"")</f>
        <v/>
      </c>
      <c r="BG75" s="173">
        <v>24.330000000000201</v>
      </c>
      <c r="BH75" s="173" t="str">
        <f>IFERROR(VLOOKUP(BG75,'CRUCE RIESGOS'!$C$8:$D$166,2,FALSE),"")</f>
        <v/>
      </c>
      <c r="BI75" s="173">
        <v>25.330000000000201</v>
      </c>
      <c r="BJ75" s="173" t="str">
        <f>IFERROR(VLOOKUP(BI75,'CRUCE RIESGOS'!$C$8:$D$166,2,FALSE),"")</f>
        <v/>
      </c>
    </row>
    <row r="76" spans="13:62" x14ac:dyDescent="0.25">
      <c r="N76" s="173" t="str">
        <f t="shared" si="0"/>
        <v/>
      </c>
      <c r="P76" s="173" t="str">
        <f>IF(P77&lt;&gt;""," -R","")</f>
        <v/>
      </c>
      <c r="R76" s="173" t="str">
        <f>IF(R77&lt;&gt;""," -R","")</f>
        <v/>
      </c>
      <c r="T76" s="173" t="str">
        <f>IF(T77&lt;&gt;""," -R","")</f>
        <v/>
      </c>
      <c r="V76" s="173" t="str">
        <f>IF(V77&lt;&gt;""," -R","")</f>
        <v/>
      </c>
      <c r="X76" s="173" t="str">
        <f>IF(X77&lt;&gt;""," -R","")</f>
        <v/>
      </c>
      <c r="Z76" s="173" t="str">
        <f>IF(Z77&lt;&gt;""," -R","")</f>
        <v/>
      </c>
      <c r="AB76" s="173" t="str">
        <f>IF(AB77&lt;&gt;""," -R","")</f>
        <v/>
      </c>
      <c r="AD76" s="173" t="str">
        <f>IF(AD77&lt;&gt;""," -R","")</f>
        <v/>
      </c>
      <c r="AF76" s="173" t="str">
        <f t="shared" si="1"/>
        <v/>
      </c>
      <c r="AH76" s="173" t="str">
        <f t="shared" si="2"/>
        <v/>
      </c>
      <c r="AJ76" s="173" t="str">
        <f t="shared" si="3"/>
        <v/>
      </c>
      <c r="AL76" s="173" t="str">
        <f t="shared" si="4"/>
        <v/>
      </c>
      <c r="AN76" s="173" t="str">
        <f t="shared" si="5"/>
        <v/>
      </c>
      <c r="AP76" s="173" t="str">
        <f t="shared" si="6"/>
        <v/>
      </c>
      <c r="AR76" s="173" t="str">
        <f t="shared" si="7"/>
        <v/>
      </c>
      <c r="AT76" s="173" t="str">
        <f t="shared" si="8"/>
        <v/>
      </c>
      <c r="AV76" s="173" t="str">
        <f t="shared" si="9"/>
        <v/>
      </c>
      <c r="AX76" s="173" t="str">
        <f t="shared" si="10"/>
        <v/>
      </c>
      <c r="AZ76" s="173" t="str">
        <f t="shared" si="11"/>
        <v/>
      </c>
      <c r="BB76" s="173" t="str">
        <f t="shared" si="12"/>
        <v/>
      </c>
      <c r="BD76" s="173" t="str">
        <f t="shared" si="13"/>
        <v/>
      </c>
      <c r="BF76" s="173" t="str">
        <f t="shared" si="14"/>
        <v/>
      </c>
      <c r="BH76" s="173" t="str">
        <f t="shared" si="15"/>
        <v/>
      </c>
      <c r="BJ76" s="173" t="str">
        <f t="shared" si="16"/>
        <v/>
      </c>
    </row>
    <row r="77" spans="13:62" x14ac:dyDescent="0.25">
      <c r="M77" s="173">
        <v>1.34</v>
      </c>
      <c r="N77" s="173" t="str">
        <f>IFERROR(VLOOKUP(M77,'CRUCE RIESGOS'!$C$8:$D$166,2,FALSE),"")</f>
        <v/>
      </c>
      <c r="O77" s="173">
        <v>2.3400000000000101</v>
      </c>
      <c r="P77" s="173" t="str">
        <f>IFERROR(VLOOKUP(O77,'CRUCE RIESGOS'!$C$8:$D$166,2,FALSE),"")</f>
        <v/>
      </c>
      <c r="Q77" s="173">
        <v>3.3400000000000198</v>
      </c>
      <c r="R77" s="173" t="str">
        <f>IFERROR(VLOOKUP(Q77,'CRUCE RIESGOS'!$C$8:$D$166,2,FALSE),"")</f>
        <v/>
      </c>
      <c r="S77" s="173">
        <v>4.3400000000000301</v>
      </c>
      <c r="T77" s="173" t="str">
        <f>IFERROR(VLOOKUP(S77,'CRUCE RIESGOS'!$C$8:$D$166,2,FALSE),"")</f>
        <v/>
      </c>
      <c r="U77" s="173">
        <v>5.3400000000000398</v>
      </c>
      <c r="V77" s="173" t="str">
        <f>IFERROR(VLOOKUP(U77,'CRUCE RIESGOS'!$C$8:$D$166,2,FALSE),"")</f>
        <v/>
      </c>
      <c r="W77" s="173">
        <v>6.3400000000000496</v>
      </c>
      <c r="X77" s="173" t="str">
        <f>IFERROR(VLOOKUP(W77,'CRUCE RIESGOS'!$C$8:$D$166,2,FALSE),"")</f>
        <v/>
      </c>
      <c r="Y77" s="173">
        <v>7.3400000000000603</v>
      </c>
      <c r="Z77" s="173" t="str">
        <f>IFERROR(VLOOKUP(Y77,'CRUCE RIESGOS'!$C$8:$D$166,2,FALSE),"")</f>
        <v/>
      </c>
      <c r="AA77" s="173">
        <v>8.3400000000000691</v>
      </c>
      <c r="AB77" s="173" t="str">
        <f>IFERROR(VLOOKUP(AA77,'CRUCE RIESGOS'!$C$8:$D$166,2,FALSE),"")</f>
        <v/>
      </c>
      <c r="AC77" s="173">
        <v>9.3400000000000798</v>
      </c>
      <c r="AD77" s="173" t="str">
        <f>IFERROR(VLOOKUP(AC77,'CRUCE RIESGOS'!$C$8:$D$166,2,FALSE),"")</f>
        <v/>
      </c>
      <c r="AE77" s="173">
        <v>10.340000000000099</v>
      </c>
      <c r="AF77" s="173" t="str">
        <f>IFERROR(VLOOKUP(AE77,'CRUCE RIESGOS'!$C$8:$D$166,2,FALSE),"")</f>
        <v/>
      </c>
      <c r="AG77" s="173">
        <v>11.340000000000099</v>
      </c>
      <c r="AH77" s="173" t="str">
        <f>IFERROR(VLOOKUP(AG77,'CRUCE RIESGOS'!$C$8:$D$166,2,FALSE),"")</f>
        <v/>
      </c>
      <c r="AI77" s="173">
        <v>12.340000000000099</v>
      </c>
      <c r="AJ77" s="173" t="str">
        <f>IFERROR(VLOOKUP(AI77,'CRUCE RIESGOS'!$C$8:$D$166,2,FALSE),"")</f>
        <v/>
      </c>
      <c r="AK77" s="173">
        <v>13.340000000000099</v>
      </c>
      <c r="AL77" s="173" t="str">
        <f>IFERROR(VLOOKUP(AK77,'CRUCE RIESGOS'!$C$8:$D$166,2,FALSE),"")</f>
        <v/>
      </c>
      <c r="AM77" s="173">
        <v>14.340000000000099</v>
      </c>
      <c r="AN77" s="173" t="str">
        <f>IFERROR(VLOOKUP(AM77,'CRUCE RIESGOS'!$C$8:$D$166,2,FALSE),"")</f>
        <v/>
      </c>
      <c r="AO77" s="173">
        <v>15.340000000000099</v>
      </c>
      <c r="AP77" s="173" t="str">
        <f>IFERROR(VLOOKUP(AO77,'CRUCE RIESGOS'!$C$8:$D$166,2,FALSE),"")</f>
        <v/>
      </c>
      <c r="AQ77" s="173">
        <v>16.340000000000099</v>
      </c>
      <c r="AR77" s="173" t="str">
        <f>IFERROR(VLOOKUP(AQ77,'CRUCE RIESGOS'!$C$8:$D$166,2,FALSE),"")</f>
        <v/>
      </c>
      <c r="AS77" s="173">
        <v>17.340000000000199</v>
      </c>
      <c r="AT77" s="173" t="str">
        <f>IFERROR(VLOOKUP(AS77,'CRUCE RIESGOS'!$C$8:$D$166,2,FALSE),"")</f>
        <v/>
      </c>
      <c r="AU77" s="173">
        <v>18.340000000000199</v>
      </c>
      <c r="AV77" s="173" t="str">
        <f>IFERROR(VLOOKUP(AU77,'CRUCE RIESGOS'!$C$8:$D$166,2,FALSE),"")</f>
        <v/>
      </c>
      <c r="AW77" s="173">
        <v>19.340000000000199</v>
      </c>
      <c r="AX77" s="173" t="str">
        <f>IFERROR(VLOOKUP(AW77,'CRUCE RIESGOS'!$C$8:$D$166,2,FALSE),"")</f>
        <v/>
      </c>
      <c r="AY77" s="173">
        <v>20.340000000000199</v>
      </c>
      <c r="AZ77" s="173" t="str">
        <f>IFERROR(VLOOKUP(AY77,'CRUCE RIESGOS'!$C$8:$D$166,2,FALSE),"")</f>
        <v/>
      </c>
      <c r="BA77" s="173">
        <v>21.340000000000199</v>
      </c>
      <c r="BB77" s="173" t="str">
        <f>IFERROR(VLOOKUP(BA77,'CRUCE RIESGOS'!$C$8:$D$166,2,FALSE),"")</f>
        <v/>
      </c>
      <c r="BC77" s="173">
        <v>22.340000000000199</v>
      </c>
      <c r="BD77" s="173" t="str">
        <f>IFERROR(VLOOKUP(BC77,'CRUCE RIESGOS'!$C$8:$D$166,2,FALSE),"")</f>
        <v/>
      </c>
      <c r="BE77" s="173">
        <v>23.340000000000199</v>
      </c>
      <c r="BF77" s="173" t="str">
        <f>IFERROR(VLOOKUP(BE77,'CRUCE RIESGOS'!$C$8:$D$166,2,FALSE),"")</f>
        <v/>
      </c>
      <c r="BG77" s="173">
        <v>24.340000000000199</v>
      </c>
      <c r="BH77" s="173" t="str">
        <f>IFERROR(VLOOKUP(BG77,'CRUCE RIESGOS'!$C$8:$D$166,2,FALSE),"")</f>
        <v/>
      </c>
      <c r="BI77" s="173">
        <v>25.340000000000199</v>
      </c>
      <c r="BJ77" s="173" t="str">
        <f>IFERROR(VLOOKUP(BI77,'CRUCE RIESGOS'!$C$8:$D$166,2,FALSE),"")</f>
        <v/>
      </c>
    </row>
    <row r="78" spans="13:62" x14ac:dyDescent="0.25">
      <c r="N78" s="173" t="str">
        <f t="shared" si="0"/>
        <v/>
      </c>
      <c r="P78" s="173" t="str">
        <f>IF(P79&lt;&gt;""," -R","")</f>
        <v/>
      </c>
      <c r="R78" s="173" t="str">
        <f>IF(R79&lt;&gt;""," -R","")</f>
        <v/>
      </c>
      <c r="T78" s="173" t="str">
        <f>IF(T79&lt;&gt;""," -R","")</f>
        <v/>
      </c>
      <c r="V78" s="173" t="str">
        <f>IF(V79&lt;&gt;""," -R","")</f>
        <v/>
      </c>
      <c r="X78" s="173" t="str">
        <f>IF(X79&lt;&gt;""," -R","")</f>
        <v/>
      </c>
      <c r="Z78" s="173" t="str">
        <f>IF(Z79&lt;&gt;""," -R","")</f>
        <v/>
      </c>
      <c r="AB78" s="173" t="str">
        <f>IF(AB79&lt;&gt;""," -R","")</f>
        <v/>
      </c>
      <c r="AD78" s="173" t="str">
        <f>IF(AD79&lt;&gt;""," -R","")</f>
        <v/>
      </c>
      <c r="AF78" s="173" t="str">
        <f t="shared" si="1"/>
        <v/>
      </c>
      <c r="AH78" s="173" t="str">
        <f t="shared" si="2"/>
        <v/>
      </c>
      <c r="AJ78" s="173" t="str">
        <f t="shared" si="3"/>
        <v/>
      </c>
      <c r="AL78" s="173" t="str">
        <f t="shared" si="4"/>
        <v/>
      </c>
      <c r="AN78" s="173" t="str">
        <f t="shared" si="5"/>
        <v/>
      </c>
      <c r="AP78" s="173" t="str">
        <f t="shared" si="6"/>
        <v/>
      </c>
      <c r="AR78" s="173" t="str">
        <f t="shared" si="7"/>
        <v/>
      </c>
      <c r="AT78" s="173" t="str">
        <f t="shared" si="8"/>
        <v/>
      </c>
      <c r="AV78" s="173" t="str">
        <f t="shared" si="9"/>
        <v/>
      </c>
      <c r="AX78" s="173" t="str">
        <f t="shared" si="10"/>
        <v/>
      </c>
      <c r="AZ78" s="173" t="str">
        <f t="shared" si="11"/>
        <v/>
      </c>
      <c r="BB78" s="173" t="str">
        <f t="shared" si="12"/>
        <v/>
      </c>
      <c r="BD78" s="173" t="str">
        <f t="shared" si="13"/>
        <v/>
      </c>
      <c r="BF78" s="173" t="str">
        <f t="shared" si="14"/>
        <v/>
      </c>
      <c r="BH78" s="173" t="str">
        <f t="shared" si="15"/>
        <v/>
      </c>
      <c r="BJ78" s="173" t="str">
        <f t="shared" si="16"/>
        <v/>
      </c>
    </row>
    <row r="79" spans="13:62" x14ac:dyDescent="0.25">
      <c r="M79" s="173">
        <v>1.35</v>
      </c>
      <c r="N79" s="173" t="str">
        <f>IFERROR(VLOOKUP(M79,'CRUCE RIESGOS'!$C$8:$D$166,2,FALSE),"")</f>
        <v/>
      </c>
      <c r="O79" s="173">
        <v>2.3500000000000099</v>
      </c>
      <c r="P79" s="173" t="str">
        <f>IFERROR(VLOOKUP(O79,'CRUCE RIESGOS'!$C$8:$D$166,2,FALSE),"")</f>
        <v/>
      </c>
      <c r="Q79" s="173">
        <v>3.3500000000000201</v>
      </c>
      <c r="R79" s="173" t="str">
        <f>IFERROR(VLOOKUP(Q79,'CRUCE RIESGOS'!$C$8:$D$166,2,FALSE),"")</f>
        <v/>
      </c>
      <c r="S79" s="173">
        <v>4.3500000000000298</v>
      </c>
      <c r="T79" s="173" t="str">
        <f>IFERROR(VLOOKUP(S79,'CRUCE RIESGOS'!$C$8:$D$166,2,FALSE),"")</f>
        <v/>
      </c>
      <c r="U79" s="173">
        <v>5.3500000000000396</v>
      </c>
      <c r="V79" s="173" t="str">
        <f>IFERROR(VLOOKUP(U79,'CRUCE RIESGOS'!$C$8:$D$166,2,FALSE),"")</f>
        <v/>
      </c>
      <c r="W79" s="173">
        <v>6.3500000000000503</v>
      </c>
      <c r="X79" s="173" t="str">
        <f>IFERROR(VLOOKUP(W79,'CRUCE RIESGOS'!$C$8:$D$166,2,FALSE),"")</f>
        <v/>
      </c>
      <c r="Y79" s="173">
        <v>7.35000000000006</v>
      </c>
      <c r="Z79" s="173" t="str">
        <f>IFERROR(VLOOKUP(Y79,'CRUCE RIESGOS'!$C$8:$D$166,2,FALSE),"")</f>
        <v/>
      </c>
      <c r="AA79" s="173">
        <v>8.3500000000000707</v>
      </c>
      <c r="AB79" s="173" t="str">
        <f>IFERROR(VLOOKUP(AA79,'CRUCE RIESGOS'!$C$8:$D$166,2,FALSE),"")</f>
        <v/>
      </c>
      <c r="AC79" s="173">
        <v>9.3500000000000796</v>
      </c>
      <c r="AD79" s="173" t="str">
        <f>IFERROR(VLOOKUP(AC79,'CRUCE RIESGOS'!$C$8:$D$166,2,FALSE),"")</f>
        <v/>
      </c>
      <c r="AE79" s="173">
        <v>10.350000000000099</v>
      </c>
      <c r="AF79" s="173" t="str">
        <f>IFERROR(VLOOKUP(AE79,'CRUCE RIESGOS'!$C$8:$D$166,2,FALSE),"")</f>
        <v/>
      </c>
      <c r="AG79" s="173">
        <v>11.350000000000099</v>
      </c>
      <c r="AH79" s="173" t="str">
        <f>IFERROR(VLOOKUP(AG79,'CRUCE RIESGOS'!$C$8:$D$166,2,FALSE),"")</f>
        <v/>
      </c>
      <c r="AI79" s="173">
        <v>12.350000000000099</v>
      </c>
      <c r="AJ79" s="173" t="str">
        <f>IFERROR(VLOOKUP(AI79,'CRUCE RIESGOS'!$C$8:$D$166,2,FALSE),"")</f>
        <v/>
      </c>
      <c r="AK79" s="173">
        <v>13.350000000000099</v>
      </c>
      <c r="AL79" s="173" t="str">
        <f>IFERROR(VLOOKUP(AK79,'CRUCE RIESGOS'!$C$8:$D$166,2,FALSE),"")</f>
        <v/>
      </c>
      <c r="AM79" s="173">
        <v>14.350000000000099</v>
      </c>
      <c r="AN79" s="173" t="str">
        <f>IFERROR(VLOOKUP(AM79,'CRUCE RIESGOS'!$C$8:$D$166,2,FALSE),"")</f>
        <v/>
      </c>
      <c r="AO79" s="173">
        <v>15.350000000000099</v>
      </c>
      <c r="AP79" s="173" t="str">
        <f>IFERROR(VLOOKUP(AO79,'CRUCE RIESGOS'!$C$8:$D$166,2,FALSE),"")</f>
        <v/>
      </c>
      <c r="AQ79" s="173">
        <v>16.350000000000101</v>
      </c>
      <c r="AR79" s="173" t="str">
        <f>IFERROR(VLOOKUP(AQ79,'CRUCE RIESGOS'!$C$8:$D$166,2,FALSE),"")</f>
        <v/>
      </c>
      <c r="AS79" s="173">
        <v>17.3500000000002</v>
      </c>
      <c r="AT79" s="173" t="str">
        <f>IFERROR(VLOOKUP(AS79,'CRUCE RIESGOS'!$C$8:$D$166,2,FALSE),"")</f>
        <v/>
      </c>
      <c r="AU79" s="173">
        <v>18.3500000000002</v>
      </c>
      <c r="AV79" s="173" t="str">
        <f>IFERROR(VLOOKUP(AU79,'CRUCE RIESGOS'!$C$8:$D$166,2,FALSE),"")</f>
        <v/>
      </c>
      <c r="AW79" s="173">
        <v>19.3500000000002</v>
      </c>
      <c r="AX79" s="173" t="str">
        <f>IFERROR(VLOOKUP(AW79,'CRUCE RIESGOS'!$C$8:$D$166,2,FALSE),"")</f>
        <v/>
      </c>
      <c r="AY79" s="173">
        <v>20.3500000000002</v>
      </c>
      <c r="AZ79" s="173" t="str">
        <f>IFERROR(VLOOKUP(AY79,'CRUCE RIESGOS'!$C$8:$D$166,2,FALSE),"")</f>
        <v/>
      </c>
      <c r="BA79" s="173">
        <v>21.3500000000002</v>
      </c>
      <c r="BB79" s="173" t="str">
        <f>IFERROR(VLOOKUP(BA79,'CRUCE RIESGOS'!$C$8:$D$166,2,FALSE),"")</f>
        <v/>
      </c>
      <c r="BC79" s="173">
        <v>22.3500000000002</v>
      </c>
      <c r="BD79" s="173" t="str">
        <f>IFERROR(VLOOKUP(BC79,'CRUCE RIESGOS'!$C$8:$D$166,2,FALSE),"")</f>
        <v/>
      </c>
      <c r="BE79" s="173">
        <v>23.3500000000002</v>
      </c>
      <c r="BF79" s="173" t="str">
        <f>IFERROR(VLOOKUP(BE79,'CRUCE RIESGOS'!$C$8:$D$166,2,FALSE),"")</f>
        <v/>
      </c>
      <c r="BG79" s="173">
        <v>24.3500000000002</v>
      </c>
      <c r="BH79" s="173" t="str">
        <f>IFERROR(VLOOKUP(BG79,'CRUCE RIESGOS'!$C$8:$D$166,2,FALSE),"")</f>
        <v/>
      </c>
      <c r="BI79" s="173">
        <v>25.3500000000002</v>
      </c>
      <c r="BJ79" s="173" t="str">
        <f>IFERROR(VLOOKUP(BI79,'CRUCE RIESGOS'!$C$8:$D$166,2,FALSE),"")</f>
        <v/>
      </c>
    </row>
    <row r="80" spans="13:62" x14ac:dyDescent="0.25">
      <c r="N80" s="173" t="str">
        <f t="shared" si="0"/>
        <v/>
      </c>
      <c r="P80" s="173" t="str">
        <f>IF(P81&lt;&gt;""," -R","")</f>
        <v/>
      </c>
      <c r="R80" s="173" t="str">
        <f>IF(R81&lt;&gt;""," -R","")</f>
        <v/>
      </c>
      <c r="T80" s="173" t="str">
        <f>IF(T81&lt;&gt;""," -R","")</f>
        <v/>
      </c>
      <c r="V80" s="173" t="str">
        <f>IF(V81&lt;&gt;""," -R","")</f>
        <v/>
      </c>
      <c r="X80" s="173" t="str">
        <f>IF(X81&lt;&gt;""," -R","")</f>
        <v/>
      </c>
      <c r="Z80" s="173" t="str">
        <f>IF(Z81&lt;&gt;""," -R","")</f>
        <v/>
      </c>
      <c r="AB80" s="173" t="str">
        <f>IF(AB81&lt;&gt;""," -R","")</f>
        <v/>
      </c>
      <c r="AD80" s="173" t="str">
        <f>IF(AD81&lt;&gt;""," -R","")</f>
        <v/>
      </c>
      <c r="AF80" s="173" t="str">
        <f t="shared" si="1"/>
        <v/>
      </c>
      <c r="AH80" s="173" t="str">
        <f t="shared" si="2"/>
        <v/>
      </c>
      <c r="AJ80" s="173" t="str">
        <f t="shared" si="3"/>
        <v/>
      </c>
      <c r="AL80" s="173" t="str">
        <f t="shared" si="4"/>
        <v/>
      </c>
      <c r="AN80" s="173" t="str">
        <f t="shared" si="5"/>
        <v/>
      </c>
      <c r="AP80" s="173" t="str">
        <f t="shared" si="6"/>
        <v/>
      </c>
      <c r="AR80" s="173" t="str">
        <f t="shared" si="7"/>
        <v/>
      </c>
      <c r="AT80" s="173" t="str">
        <f t="shared" si="8"/>
        <v/>
      </c>
      <c r="AV80" s="173" t="str">
        <f t="shared" si="9"/>
        <v/>
      </c>
      <c r="AX80" s="173" t="str">
        <f t="shared" si="10"/>
        <v/>
      </c>
      <c r="AZ80" s="173" t="str">
        <f t="shared" si="11"/>
        <v/>
      </c>
      <c r="BB80" s="173" t="str">
        <f t="shared" si="12"/>
        <v/>
      </c>
      <c r="BD80" s="173" t="str">
        <f t="shared" si="13"/>
        <v/>
      </c>
      <c r="BF80" s="173" t="str">
        <f t="shared" si="14"/>
        <v/>
      </c>
      <c r="BH80" s="173" t="str">
        <f t="shared" si="15"/>
        <v/>
      </c>
      <c r="BJ80" s="173" t="str">
        <f t="shared" si="16"/>
        <v/>
      </c>
    </row>
    <row r="81" spans="13:62" x14ac:dyDescent="0.25">
      <c r="M81" s="173">
        <v>1.36</v>
      </c>
      <c r="N81" s="173" t="str">
        <f>IFERROR(VLOOKUP(M81,'CRUCE RIESGOS'!$C$8:$D$166,2,FALSE),"")</f>
        <v/>
      </c>
      <c r="O81" s="173">
        <v>2.3600000000000101</v>
      </c>
      <c r="P81" s="173" t="str">
        <f>IFERROR(VLOOKUP(O81,'CRUCE RIESGOS'!$C$8:$D$166,2,FALSE),"")</f>
        <v/>
      </c>
      <c r="Q81" s="173">
        <v>3.3600000000000199</v>
      </c>
      <c r="R81" s="173" t="str">
        <f>IFERROR(VLOOKUP(Q81,'CRUCE RIESGOS'!$C$8:$D$166,2,FALSE),"")</f>
        <v/>
      </c>
      <c r="S81" s="173">
        <v>4.3600000000000296</v>
      </c>
      <c r="T81" s="173" t="str">
        <f>IFERROR(VLOOKUP(S81,'CRUCE RIESGOS'!$C$8:$D$166,2,FALSE),"")</f>
        <v/>
      </c>
      <c r="U81" s="173">
        <v>5.3600000000000403</v>
      </c>
      <c r="V81" s="173" t="str">
        <f>IFERROR(VLOOKUP(U81,'CRUCE RIESGOS'!$C$8:$D$166,2,FALSE),"")</f>
        <v/>
      </c>
      <c r="W81" s="173">
        <v>6.3600000000000501</v>
      </c>
      <c r="X81" s="173" t="str">
        <f>IFERROR(VLOOKUP(W81,'CRUCE RIESGOS'!$C$8:$D$166,2,FALSE),"")</f>
        <v/>
      </c>
      <c r="Y81" s="173">
        <v>7.3600000000000598</v>
      </c>
      <c r="Z81" s="173" t="str">
        <f>IFERROR(VLOOKUP(Y81,'CRUCE RIESGOS'!$C$8:$D$166,2,FALSE),"")</f>
        <v/>
      </c>
      <c r="AA81" s="173">
        <v>8.3600000000000705</v>
      </c>
      <c r="AB81" s="173" t="str">
        <f>IFERROR(VLOOKUP(AA81,'CRUCE RIESGOS'!$C$8:$D$166,2,FALSE),"")</f>
        <v/>
      </c>
      <c r="AC81" s="173">
        <v>9.3600000000000794</v>
      </c>
      <c r="AD81" s="173" t="str">
        <f>IFERROR(VLOOKUP(AC81,'CRUCE RIESGOS'!$C$8:$D$166,2,FALSE),"")</f>
        <v/>
      </c>
      <c r="AE81" s="173">
        <v>10.360000000000101</v>
      </c>
      <c r="AF81" s="173" t="str">
        <f>IFERROR(VLOOKUP(AE81,'CRUCE RIESGOS'!$C$8:$D$166,2,FALSE),"")</f>
        <v/>
      </c>
      <c r="AG81" s="173">
        <v>11.360000000000101</v>
      </c>
      <c r="AH81" s="173" t="str">
        <f>IFERROR(VLOOKUP(AG81,'CRUCE RIESGOS'!$C$8:$D$166,2,FALSE),"")</f>
        <v/>
      </c>
      <c r="AI81" s="173">
        <v>12.360000000000101</v>
      </c>
      <c r="AJ81" s="173" t="str">
        <f>IFERROR(VLOOKUP(AI81,'CRUCE RIESGOS'!$C$8:$D$166,2,FALSE),"")</f>
        <v/>
      </c>
      <c r="AK81" s="173">
        <v>13.360000000000101</v>
      </c>
      <c r="AL81" s="173" t="str">
        <f>IFERROR(VLOOKUP(AK81,'CRUCE RIESGOS'!$C$8:$D$166,2,FALSE),"")</f>
        <v/>
      </c>
      <c r="AM81" s="173">
        <v>14.360000000000101</v>
      </c>
      <c r="AN81" s="173" t="str">
        <f>IFERROR(VLOOKUP(AM81,'CRUCE RIESGOS'!$C$8:$D$166,2,FALSE),"")</f>
        <v/>
      </c>
      <c r="AO81" s="173">
        <v>15.360000000000101</v>
      </c>
      <c r="AP81" s="173" t="str">
        <f>IFERROR(VLOOKUP(AO81,'CRUCE RIESGOS'!$C$8:$D$166,2,FALSE),"")</f>
        <v/>
      </c>
      <c r="AQ81" s="173">
        <v>16.360000000000099</v>
      </c>
      <c r="AR81" s="173" t="str">
        <f>IFERROR(VLOOKUP(AQ81,'CRUCE RIESGOS'!$C$8:$D$166,2,FALSE),"")</f>
        <v/>
      </c>
      <c r="AS81" s="173">
        <v>17.360000000000198</v>
      </c>
      <c r="AT81" s="173" t="str">
        <f>IFERROR(VLOOKUP(AS81,'CRUCE RIESGOS'!$C$8:$D$166,2,FALSE),"")</f>
        <v/>
      </c>
      <c r="AU81" s="173">
        <v>18.360000000000198</v>
      </c>
      <c r="AV81" s="173" t="str">
        <f>IFERROR(VLOOKUP(AU81,'CRUCE RIESGOS'!$C$8:$D$166,2,FALSE),"")</f>
        <v/>
      </c>
      <c r="AW81" s="173">
        <v>19.360000000000198</v>
      </c>
      <c r="AX81" s="173" t="str">
        <f>IFERROR(VLOOKUP(AW81,'CRUCE RIESGOS'!$C$8:$D$166,2,FALSE),"")</f>
        <v/>
      </c>
      <c r="AY81" s="173">
        <v>20.360000000000198</v>
      </c>
      <c r="AZ81" s="173" t="str">
        <f>IFERROR(VLOOKUP(AY81,'CRUCE RIESGOS'!$C$8:$D$166,2,FALSE),"")</f>
        <v/>
      </c>
      <c r="BA81" s="173">
        <v>21.360000000000198</v>
      </c>
      <c r="BB81" s="173" t="str">
        <f>IFERROR(VLOOKUP(BA81,'CRUCE RIESGOS'!$C$8:$D$166,2,FALSE),"")</f>
        <v/>
      </c>
      <c r="BC81" s="173">
        <v>22.360000000000198</v>
      </c>
      <c r="BD81" s="173" t="str">
        <f>IFERROR(VLOOKUP(BC81,'CRUCE RIESGOS'!$C$8:$D$166,2,FALSE),"")</f>
        <v/>
      </c>
      <c r="BE81" s="173">
        <v>23.360000000000198</v>
      </c>
      <c r="BF81" s="173" t="str">
        <f>IFERROR(VLOOKUP(BE81,'CRUCE RIESGOS'!$C$8:$D$166,2,FALSE),"")</f>
        <v/>
      </c>
      <c r="BG81" s="173">
        <v>24.360000000000198</v>
      </c>
      <c r="BH81" s="173" t="str">
        <f>IFERROR(VLOOKUP(BG81,'CRUCE RIESGOS'!$C$8:$D$166,2,FALSE),"")</f>
        <v/>
      </c>
      <c r="BI81" s="173">
        <v>25.360000000000198</v>
      </c>
      <c r="BJ81" s="173" t="str">
        <f>IFERROR(VLOOKUP(BI81,'CRUCE RIESGOS'!$C$8:$D$166,2,FALSE),"")</f>
        <v/>
      </c>
    </row>
    <row r="82" spans="13:62" x14ac:dyDescent="0.25">
      <c r="N82" s="173" t="str">
        <f t="shared" si="0"/>
        <v/>
      </c>
      <c r="P82" s="173" t="str">
        <f>IF(P83&lt;&gt;""," -R","")</f>
        <v/>
      </c>
      <c r="R82" s="173" t="str">
        <f>IF(R83&lt;&gt;""," -R","")</f>
        <v/>
      </c>
      <c r="T82" s="173" t="str">
        <f>IF(T83&lt;&gt;""," -R","")</f>
        <v/>
      </c>
      <c r="V82" s="173" t="str">
        <f>IF(V83&lt;&gt;""," -R","")</f>
        <v/>
      </c>
      <c r="X82" s="173" t="str">
        <f>IF(X83&lt;&gt;""," -R","")</f>
        <v/>
      </c>
      <c r="Z82" s="173" t="str">
        <f>IF(Z83&lt;&gt;""," -R","")</f>
        <v/>
      </c>
      <c r="AB82" s="173" t="str">
        <f>IF(AB83&lt;&gt;""," -R","")</f>
        <v/>
      </c>
      <c r="AD82" s="173" t="str">
        <f>IF(AD83&lt;&gt;""," -R","")</f>
        <v/>
      </c>
      <c r="AF82" s="173" t="str">
        <f t="shared" si="1"/>
        <v/>
      </c>
      <c r="AH82" s="173" t="str">
        <f t="shared" si="2"/>
        <v/>
      </c>
      <c r="AJ82" s="173" t="str">
        <f t="shared" si="3"/>
        <v/>
      </c>
      <c r="AL82" s="173" t="str">
        <f t="shared" si="4"/>
        <v/>
      </c>
      <c r="AN82" s="173" t="str">
        <f t="shared" si="5"/>
        <v/>
      </c>
      <c r="AP82" s="173" t="str">
        <f t="shared" si="6"/>
        <v/>
      </c>
      <c r="AR82" s="173" t="str">
        <f t="shared" si="7"/>
        <v/>
      </c>
      <c r="AT82" s="173" t="str">
        <f t="shared" si="8"/>
        <v/>
      </c>
      <c r="AV82" s="173" t="str">
        <f t="shared" si="9"/>
        <v/>
      </c>
      <c r="AX82" s="173" t="str">
        <f t="shared" si="10"/>
        <v/>
      </c>
      <c r="AZ82" s="173" t="str">
        <f t="shared" si="11"/>
        <v/>
      </c>
      <c r="BB82" s="173" t="str">
        <f t="shared" si="12"/>
        <v/>
      </c>
      <c r="BD82" s="173" t="str">
        <f t="shared" si="13"/>
        <v/>
      </c>
      <c r="BF82" s="173" t="str">
        <f t="shared" si="14"/>
        <v/>
      </c>
      <c r="BH82" s="173" t="str">
        <f t="shared" si="15"/>
        <v/>
      </c>
      <c r="BJ82" s="173" t="str">
        <f t="shared" si="16"/>
        <v/>
      </c>
    </row>
    <row r="83" spans="13:62" x14ac:dyDescent="0.25">
      <c r="M83" s="173">
        <v>1.37</v>
      </c>
      <c r="N83" s="173" t="str">
        <f>IFERROR(VLOOKUP(M83,'CRUCE RIESGOS'!$C$8:$D$166,2,FALSE),"")</f>
        <v/>
      </c>
      <c r="O83" s="173">
        <v>2.3700000000000099</v>
      </c>
      <c r="P83" s="173" t="str">
        <f>IFERROR(VLOOKUP(O83,'CRUCE RIESGOS'!$C$8:$D$166,2,FALSE),"")</f>
        <v/>
      </c>
      <c r="Q83" s="173">
        <v>3.3700000000000201</v>
      </c>
      <c r="R83" s="173" t="str">
        <f>IFERROR(VLOOKUP(Q83,'CRUCE RIESGOS'!$C$8:$D$166,2,FALSE),"")</f>
        <v/>
      </c>
      <c r="S83" s="173">
        <v>4.3700000000000303</v>
      </c>
      <c r="T83" s="173" t="str">
        <f>IFERROR(VLOOKUP(S83,'CRUCE RIESGOS'!$C$8:$D$166,2,FALSE),"")</f>
        <v/>
      </c>
      <c r="U83" s="173">
        <v>5.3700000000000401</v>
      </c>
      <c r="V83" s="173" t="str">
        <f>IFERROR(VLOOKUP(U83,'CRUCE RIESGOS'!$C$8:$D$166,2,FALSE),"")</f>
        <v/>
      </c>
      <c r="W83" s="173">
        <v>6.3700000000000498</v>
      </c>
      <c r="X83" s="173" t="str">
        <f>IFERROR(VLOOKUP(W83,'CRUCE RIESGOS'!$C$8:$D$166,2,FALSE),"")</f>
        <v/>
      </c>
      <c r="Y83" s="173">
        <v>7.3700000000000596</v>
      </c>
      <c r="Z83" s="173" t="str">
        <f>IFERROR(VLOOKUP(Y83,'CRUCE RIESGOS'!$C$8:$D$166,2,FALSE),"")</f>
        <v/>
      </c>
      <c r="AA83" s="173">
        <v>8.3700000000000703</v>
      </c>
      <c r="AB83" s="173" t="str">
        <f>IFERROR(VLOOKUP(AA83,'CRUCE RIESGOS'!$C$8:$D$166,2,FALSE),"")</f>
        <v/>
      </c>
      <c r="AC83" s="173">
        <v>9.3700000000000792</v>
      </c>
      <c r="AD83" s="173" t="str">
        <f>IFERROR(VLOOKUP(AC83,'CRUCE RIESGOS'!$C$8:$D$166,2,FALSE),"")</f>
        <v/>
      </c>
      <c r="AE83" s="173">
        <v>10.3700000000001</v>
      </c>
      <c r="AF83" s="173" t="str">
        <f>IFERROR(VLOOKUP(AE83,'CRUCE RIESGOS'!$C$8:$D$166,2,FALSE),"")</f>
        <v/>
      </c>
      <c r="AG83" s="173">
        <v>11.3700000000001</v>
      </c>
      <c r="AH83" s="173" t="str">
        <f>IFERROR(VLOOKUP(AG83,'CRUCE RIESGOS'!$C$8:$D$166,2,FALSE),"")</f>
        <v/>
      </c>
      <c r="AI83" s="173">
        <v>12.3700000000001</v>
      </c>
      <c r="AJ83" s="173" t="str">
        <f>IFERROR(VLOOKUP(AI83,'CRUCE RIESGOS'!$C$8:$D$166,2,FALSE),"")</f>
        <v/>
      </c>
      <c r="AK83" s="173">
        <v>13.3700000000001</v>
      </c>
      <c r="AL83" s="173" t="str">
        <f>IFERROR(VLOOKUP(AK83,'CRUCE RIESGOS'!$C$8:$D$166,2,FALSE),"")</f>
        <v/>
      </c>
      <c r="AM83" s="173">
        <v>14.3700000000001</v>
      </c>
      <c r="AN83" s="173" t="str">
        <f>IFERROR(VLOOKUP(AM83,'CRUCE RIESGOS'!$C$8:$D$166,2,FALSE),"")</f>
        <v/>
      </c>
      <c r="AO83" s="173">
        <v>15.3700000000001</v>
      </c>
      <c r="AP83" s="173" t="str">
        <f>IFERROR(VLOOKUP(AO83,'CRUCE RIESGOS'!$C$8:$D$166,2,FALSE),"")</f>
        <v/>
      </c>
      <c r="AQ83" s="173">
        <v>16.3700000000001</v>
      </c>
      <c r="AR83" s="173" t="str">
        <f>IFERROR(VLOOKUP(AQ83,'CRUCE RIESGOS'!$C$8:$D$166,2,FALSE),"")</f>
        <v/>
      </c>
      <c r="AS83" s="173">
        <v>17.3700000000002</v>
      </c>
      <c r="AT83" s="173" t="str">
        <f>IFERROR(VLOOKUP(AS83,'CRUCE RIESGOS'!$C$8:$D$166,2,FALSE),"")</f>
        <v/>
      </c>
      <c r="AU83" s="173">
        <v>18.3700000000002</v>
      </c>
      <c r="AV83" s="173" t="str">
        <f>IFERROR(VLOOKUP(AU83,'CRUCE RIESGOS'!$C$8:$D$166,2,FALSE),"")</f>
        <v/>
      </c>
      <c r="AW83" s="173">
        <v>19.3700000000002</v>
      </c>
      <c r="AX83" s="173" t="str">
        <f>IFERROR(VLOOKUP(AW83,'CRUCE RIESGOS'!$C$8:$D$166,2,FALSE),"")</f>
        <v/>
      </c>
      <c r="AY83" s="173">
        <v>20.3700000000002</v>
      </c>
      <c r="AZ83" s="173" t="str">
        <f>IFERROR(VLOOKUP(AY83,'CRUCE RIESGOS'!$C$8:$D$166,2,FALSE),"")</f>
        <v/>
      </c>
      <c r="BA83" s="173">
        <v>21.3700000000002</v>
      </c>
      <c r="BB83" s="173" t="str">
        <f>IFERROR(VLOOKUP(BA83,'CRUCE RIESGOS'!$C$8:$D$166,2,FALSE),"")</f>
        <v/>
      </c>
      <c r="BC83" s="173">
        <v>22.3700000000002</v>
      </c>
      <c r="BD83" s="173" t="str">
        <f>IFERROR(VLOOKUP(BC83,'CRUCE RIESGOS'!$C$8:$D$166,2,FALSE),"")</f>
        <v/>
      </c>
      <c r="BE83" s="173">
        <v>23.3700000000002</v>
      </c>
      <c r="BF83" s="173" t="str">
        <f>IFERROR(VLOOKUP(BE83,'CRUCE RIESGOS'!$C$8:$D$166,2,FALSE),"")</f>
        <v/>
      </c>
      <c r="BG83" s="173">
        <v>24.3700000000002</v>
      </c>
      <c r="BH83" s="173" t="str">
        <f>IFERROR(VLOOKUP(BG83,'CRUCE RIESGOS'!$C$8:$D$166,2,FALSE),"")</f>
        <v/>
      </c>
      <c r="BI83" s="173">
        <v>25.3700000000002</v>
      </c>
      <c r="BJ83" s="173" t="str">
        <f>IFERROR(VLOOKUP(BI83,'CRUCE RIESGOS'!$C$8:$D$166,2,FALSE),"")</f>
        <v/>
      </c>
    </row>
    <row r="84" spans="13:62" x14ac:dyDescent="0.25">
      <c r="N84" s="173" t="str">
        <f t="shared" si="0"/>
        <v/>
      </c>
      <c r="P84" s="173" t="str">
        <f>IF(P85&lt;&gt;""," -R","")</f>
        <v/>
      </c>
      <c r="R84" s="173" t="str">
        <f>IF(R85&lt;&gt;""," -R","")</f>
        <v/>
      </c>
      <c r="T84" s="173" t="str">
        <f>IF(T85&lt;&gt;""," -R","")</f>
        <v/>
      </c>
      <c r="V84" s="173" t="str">
        <f>IF(V85&lt;&gt;""," -R","")</f>
        <v/>
      </c>
      <c r="X84" s="173" t="str">
        <f>IF(X85&lt;&gt;""," -R","")</f>
        <v/>
      </c>
      <c r="Z84" s="173" t="str">
        <f>IF(Z85&lt;&gt;""," -R","")</f>
        <v/>
      </c>
      <c r="AB84" s="173" t="str">
        <f>IF(AB85&lt;&gt;""," -R","")</f>
        <v/>
      </c>
      <c r="AD84" s="173" t="str">
        <f>IF(AD85&lt;&gt;""," -R","")</f>
        <v/>
      </c>
      <c r="AF84" s="173" t="str">
        <f t="shared" si="1"/>
        <v/>
      </c>
      <c r="AH84" s="173" t="str">
        <f t="shared" si="2"/>
        <v/>
      </c>
      <c r="AJ84" s="173" t="str">
        <f t="shared" si="3"/>
        <v/>
      </c>
      <c r="AL84" s="173" t="str">
        <f t="shared" si="4"/>
        <v/>
      </c>
      <c r="AN84" s="173" t="str">
        <f t="shared" si="5"/>
        <v/>
      </c>
      <c r="AP84" s="173" t="str">
        <f t="shared" si="6"/>
        <v/>
      </c>
      <c r="AR84" s="173" t="str">
        <f t="shared" si="7"/>
        <v/>
      </c>
      <c r="AT84" s="173" t="str">
        <f t="shared" si="8"/>
        <v/>
      </c>
      <c r="AV84" s="173" t="str">
        <f t="shared" si="9"/>
        <v/>
      </c>
      <c r="AX84" s="173" t="str">
        <f t="shared" si="10"/>
        <v/>
      </c>
      <c r="AZ84" s="173" t="str">
        <f t="shared" si="11"/>
        <v/>
      </c>
      <c r="BB84" s="173" t="str">
        <f t="shared" si="12"/>
        <v/>
      </c>
      <c r="BD84" s="173" t="str">
        <f t="shared" si="13"/>
        <v/>
      </c>
      <c r="BF84" s="173" t="str">
        <f t="shared" si="14"/>
        <v/>
      </c>
      <c r="BH84" s="173" t="str">
        <f t="shared" si="15"/>
        <v/>
      </c>
      <c r="BJ84" s="173" t="str">
        <f t="shared" si="16"/>
        <v/>
      </c>
    </row>
    <row r="85" spans="13:62" x14ac:dyDescent="0.25">
      <c r="M85" s="173">
        <v>1.38</v>
      </c>
      <c r="N85" s="173" t="str">
        <f>IFERROR(VLOOKUP(M85,'CRUCE RIESGOS'!$C$8:$D$166,2,FALSE),"")</f>
        <v/>
      </c>
      <c r="O85" s="173">
        <v>2.3800000000000101</v>
      </c>
      <c r="P85" s="173" t="str">
        <f>IFERROR(VLOOKUP(O85,'CRUCE RIESGOS'!$C$8:$D$166,2,FALSE),"")</f>
        <v/>
      </c>
      <c r="Q85" s="173">
        <v>3.3800000000000199</v>
      </c>
      <c r="R85" s="173" t="str">
        <f>IFERROR(VLOOKUP(Q85,'CRUCE RIESGOS'!$C$8:$D$166,2,FALSE),"")</f>
        <v/>
      </c>
      <c r="S85" s="173">
        <v>4.3800000000000301</v>
      </c>
      <c r="T85" s="173" t="str">
        <f>IFERROR(VLOOKUP(S85,'CRUCE RIESGOS'!$C$8:$D$166,2,FALSE),"")</f>
        <v/>
      </c>
      <c r="U85" s="173">
        <v>5.3800000000000399</v>
      </c>
      <c r="V85" s="173" t="str">
        <f>IFERROR(VLOOKUP(U85,'CRUCE RIESGOS'!$C$8:$D$166,2,FALSE),"")</f>
        <v/>
      </c>
      <c r="W85" s="173">
        <v>6.3800000000000496</v>
      </c>
      <c r="X85" s="173" t="str">
        <f>IFERROR(VLOOKUP(W85,'CRUCE RIESGOS'!$C$8:$D$166,2,FALSE),"")</f>
        <v/>
      </c>
      <c r="Y85" s="173">
        <v>7.3800000000000603</v>
      </c>
      <c r="Z85" s="173" t="str">
        <f>IFERROR(VLOOKUP(Y85,'CRUCE RIESGOS'!$C$8:$D$166,2,FALSE),"")</f>
        <v/>
      </c>
      <c r="AA85" s="173">
        <v>8.3800000000000701</v>
      </c>
      <c r="AB85" s="173" t="str">
        <f>IFERROR(VLOOKUP(AA85,'CRUCE RIESGOS'!$C$8:$D$166,2,FALSE),"")</f>
        <v/>
      </c>
      <c r="AC85" s="173">
        <v>9.3800000000000807</v>
      </c>
      <c r="AD85" s="173" t="str">
        <f>IFERROR(VLOOKUP(AC85,'CRUCE RIESGOS'!$C$8:$D$166,2,FALSE),"")</f>
        <v/>
      </c>
      <c r="AE85" s="173">
        <v>10.3800000000001</v>
      </c>
      <c r="AF85" s="173" t="str">
        <f>IFERROR(VLOOKUP(AE85,'CRUCE RIESGOS'!$C$8:$D$166,2,FALSE),"")</f>
        <v/>
      </c>
      <c r="AG85" s="173">
        <v>11.3800000000001</v>
      </c>
      <c r="AH85" s="173" t="str">
        <f>IFERROR(VLOOKUP(AG85,'CRUCE RIESGOS'!$C$8:$D$166,2,FALSE),"")</f>
        <v/>
      </c>
      <c r="AI85" s="173">
        <v>12.3800000000001</v>
      </c>
      <c r="AJ85" s="173" t="str">
        <f>IFERROR(VLOOKUP(AI85,'CRUCE RIESGOS'!$C$8:$D$166,2,FALSE),"")</f>
        <v/>
      </c>
      <c r="AK85" s="173">
        <v>13.3800000000001</v>
      </c>
      <c r="AL85" s="173" t="str">
        <f>IFERROR(VLOOKUP(AK85,'CRUCE RIESGOS'!$C$8:$D$166,2,FALSE),"")</f>
        <v/>
      </c>
      <c r="AM85" s="173">
        <v>14.3800000000001</v>
      </c>
      <c r="AN85" s="173" t="str">
        <f>IFERROR(VLOOKUP(AM85,'CRUCE RIESGOS'!$C$8:$D$166,2,FALSE),"")</f>
        <v/>
      </c>
      <c r="AO85" s="173">
        <v>15.3800000000001</v>
      </c>
      <c r="AP85" s="173" t="str">
        <f>IFERROR(VLOOKUP(AO85,'CRUCE RIESGOS'!$C$8:$D$166,2,FALSE),"")</f>
        <v/>
      </c>
      <c r="AQ85" s="173">
        <v>16.380000000000202</v>
      </c>
      <c r="AR85" s="173" t="str">
        <f>IFERROR(VLOOKUP(AQ85,'CRUCE RIESGOS'!$C$8:$D$166,2,FALSE),"")</f>
        <v/>
      </c>
      <c r="AS85" s="173">
        <v>17.380000000000202</v>
      </c>
      <c r="AT85" s="173" t="str">
        <f>IFERROR(VLOOKUP(AS85,'CRUCE RIESGOS'!$C$8:$D$166,2,FALSE),"")</f>
        <v/>
      </c>
      <c r="AU85" s="173">
        <v>18.380000000000202</v>
      </c>
      <c r="AV85" s="173" t="str">
        <f>IFERROR(VLOOKUP(AU85,'CRUCE RIESGOS'!$C$8:$D$166,2,FALSE),"")</f>
        <v/>
      </c>
      <c r="AW85" s="173">
        <v>19.380000000000202</v>
      </c>
      <c r="AX85" s="173" t="str">
        <f>IFERROR(VLOOKUP(AW85,'CRUCE RIESGOS'!$C$8:$D$166,2,FALSE),"")</f>
        <v/>
      </c>
      <c r="AY85" s="173">
        <v>20.380000000000202</v>
      </c>
      <c r="AZ85" s="173" t="str">
        <f>IFERROR(VLOOKUP(AY85,'CRUCE RIESGOS'!$C$8:$D$166,2,FALSE),"")</f>
        <v/>
      </c>
      <c r="BA85" s="173">
        <v>21.380000000000202</v>
      </c>
      <c r="BB85" s="173" t="str">
        <f>IFERROR(VLOOKUP(BA85,'CRUCE RIESGOS'!$C$8:$D$166,2,FALSE),"")</f>
        <v/>
      </c>
      <c r="BC85" s="173">
        <v>22.380000000000202</v>
      </c>
      <c r="BD85" s="173" t="str">
        <f>IFERROR(VLOOKUP(BC85,'CRUCE RIESGOS'!$C$8:$D$166,2,FALSE),"")</f>
        <v/>
      </c>
      <c r="BE85" s="173">
        <v>23.380000000000202</v>
      </c>
      <c r="BF85" s="173" t="str">
        <f>IFERROR(VLOOKUP(BE85,'CRUCE RIESGOS'!$C$8:$D$166,2,FALSE),"")</f>
        <v/>
      </c>
      <c r="BG85" s="173">
        <v>24.380000000000202</v>
      </c>
      <c r="BH85" s="173" t="str">
        <f>IFERROR(VLOOKUP(BG85,'CRUCE RIESGOS'!$C$8:$D$166,2,FALSE),"")</f>
        <v/>
      </c>
      <c r="BI85" s="173">
        <v>25.380000000000202</v>
      </c>
      <c r="BJ85" s="173" t="str">
        <f>IFERROR(VLOOKUP(BI85,'CRUCE RIESGOS'!$C$8:$D$166,2,FALSE),"")</f>
        <v/>
      </c>
    </row>
    <row r="86" spans="13:62" x14ac:dyDescent="0.25">
      <c r="N86" s="173" t="str">
        <f t="shared" si="0"/>
        <v/>
      </c>
      <c r="P86" s="173" t="str">
        <f>IF(P87&lt;&gt;""," -R","")</f>
        <v/>
      </c>
      <c r="R86" s="173" t="str">
        <f>IF(R87&lt;&gt;""," -R","")</f>
        <v/>
      </c>
      <c r="T86" s="173" t="str">
        <f>IF(T87&lt;&gt;""," -R","")</f>
        <v/>
      </c>
      <c r="V86" s="173" t="str">
        <f>IF(V87&lt;&gt;""," -R","")</f>
        <v/>
      </c>
      <c r="X86" s="173" t="str">
        <f>IF(X87&lt;&gt;""," -R","")</f>
        <v/>
      </c>
      <c r="Z86" s="173" t="str">
        <f>IF(Z87&lt;&gt;""," -R","")</f>
        <v/>
      </c>
      <c r="AB86" s="173" t="str">
        <f>IF(AB87&lt;&gt;""," -R","")</f>
        <v/>
      </c>
      <c r="AD86" s="173" t="str">
        <f>IF(AD87&lt;&gt;""," -R","")</f>
        <v/>
      </c>
      <c r="AF86" s="173" t="str">
        <f t="shared" si="1"/>
        <v/>
      </c>
      <c r="AH86" s="173" t="str">
        <f t="shared" si="2"/>
        <v/>
      </c>
      <c r="AJ86" s="173" t="str">
        <f t="shared" si="3"/>
        <v/>
      </c>
      <c r="AL86" s="173" t="str">
        <f t="shared" si="4"/>
        <v/>
      </c>
      <c r="AN86" s="173" t="str">
        <f t="shared" si="5"/>
        <v/>
      </c>
      <c r="AP86" s="173" t="str">
        <f t="shared" si="6"/>
        <v/>
      </c>
      <c r="AR86" s="173" t="str">
        <f t="shared" si="7"/>
        <v/>
      </c>
      <c r="AT86" s="173" t="str">
        <f t="shared" si="8"/>
        <v/>
      </c>
      <c r="AV86" s="173" t="str">
        <f t="shared" si="9"/>
        <v/>
      </c>
      <c r="AX86" s="173" t="str">
        <f t="shared" si="10"/>
        <v/>
      </c>
      <c r="AZ86" s="173" t="str">
        <f t="shared" si="11"/>
        <v/>
      </c>
      <c r="BB86" s="173" t="str">
        <f t="shared" si="12"/>
        <v/>
      </c>
      <c r="BD86" s="173" t="str">
        <f t="shared" si="13"/>
        <v/>
      </c>
      <c r="BF86" s="173" t="str">
        <f t="shared" si="14"/>
        <v/>
      </c>
      <c r="BH86" s="173" t="str">
        <f t="shared" si="15"/>
        <v/>
      </c>
      <c r="BJ86" s="173" t="str">
        <f t="shared" si="16"/>
        <v/>
      </c>
    </row>
    <row r="87" spans="13:62" x14ac:dyDescent="0.25">
      <c r="M87" s="173">
        <v>1.39</v>
      </c>
      <c r="N87" s="173" t="str">
        <f>IFERROR(VLOOKUP(M87,'CRUCE RIESGOS'!$C$8:$D$166,2,FALSE),"")</f>
        <v/>
      </c>
      <c r="O87" s="173">
        <v>2.3900000000000099</v>
      </c>
      <c r="P87" s="173" t="str">
        <f>IFERROR(VLOOKUP(O87,'CRUCE RIESGOS'!$C$8:$D$166,2,FALSE),"")</f>
        <v/>
      </c>
      <c r="Q87" s="173">
        <v>3.3900000000000201</v>
      </c>
      <c r="R87" s="173" t="str">
        <f>IFERROR(VLOOKUP(Q87,'CRUCE RIESGOS'!$C$8:$D$166,2,FALSE),"")</f>
        <v/>
      </c>
      <c r="S87" s="173">
        <v>4.3900000000000299</v>
      </c>
      <c r="T87" s="173" t="str">
        <f>IFERROR(VLOOKUP(S87,'CRUCE RIESGOS'!$C$8:$D$166,2,FALSE),"")</f>
        <v/>
      </c>
      <c r="U87" s="173">
        <v>5.3900000000000396</v>
      </c>
      <c r="V87" s="173" t="str">
        <f>IFERROR(VLOOKUP(U87,'CRUCE RIESGOS'!$C$8:$D$166,2,FALSE),"")</f>
        <v/>
      </c>
      <c r="W87" s="173">
        <v>6.3900000000000503</v>
      </c>
      <c r="X87" s="173" t="str">
        <f>IFERROR(VLOOKUP(W87,'CRUCE RIESGOS'!$C$8:$D$166,2,FALSE),"")</f>
        <v/>
      </c>
      <c r="Y87" s="173">
        <v>7.3900000000000601</v>
      </c>
      <c r="Z87" s="173" t="str">
        <f>IFERROR(VLOOKUP(Y87,'CRUCE RIESGOS'!$C$8:$D$166,2,FALSE),"")</f>
        <v/>
      </c>
      <c r="AA87" s="173">
        <v>8.3900000000000698</v>
      </c>
      <c r="AB87" s="173" t="str">
        <f>IFERROR(VLOOKUP(AA87,'CRUCE RIESGOS'!$C$8:$D$166,2,FALSE),"")</f>
        <v/>
      </c>
      <c r="AC87" s="173">
        <v>9.3900000000000805</v>
      </c>
      <c r="AD87" s="173" t="str">
        <f>IFERROR(VLOOKUP(AC87,'CRUCE RIESGOS'!$C$8:$D$166,2,FALSE),"")</f>
        <v/>
      </c>
      <c r="AE87" s="173">
        <v>10.3900000000001</v>
      </c>
      <c r="AF87" s="173" t="str">
        <f>IFERROR(VLOOKUP(AE87,'CRUCE RIESGOS'!$C$8:$D$166,2,FALSE),"")</f>
        <v/>
      </c>
      <c r="AG87" s="173">
        <v>11.3900000000001</v>
      </c>
      <c r="AH87" s="173" t="str">
        <f>IFERROR(VLOOKUP(AG87,'CRUCE RIESGOS'!$C$8:$D$166,2,FALSE),"")</f>
        <v/>
      </c>
      <c r="AI87" s="173">
        <v>12.3900000000001</v>
      </c>
      <c r="AJ87" s="173" t="str">
        <f>IFERROR(VLOOKUP(AI87,'CRUCE RIESGOS'!$C$8:$D$166,2,FALSE),"")</f>
        <v/>
      </c>
      <c r="AK87" s="173">
        <v>13.3900000000001</v>
      </c>
      <c r="AL87" s="173" t="str">
        <f>IFERROR(VLOOKUP(AK87,'CRUCE RIESGOS'!$C$8:$D$166,2,FALSE),"")</f>
        <v/>
      </c>
      <c r="AM87" s="173">
        <v>14.3900000000001</v>
      </c>
      <c r="AN87" s="173" t="str">
        <f>IFERROR(VLOOKUP(AM87,'CRUCE RIESGOS'!$C$8:$D$166,2,FALSE),"")</f>
        <v/>
      </c>
      <c r="AO87" s="173">
        <v>15.3900000000001</v>
      </c>
      <c r="AP87" s="173" t="str">
        <f>IFERROR(VLOOKUP(AO87,'CRUCE RIESGOS'!$C$8:$D$166,2,FALSE),"")</f>
        <v/>
      </c>
      <c r="AQ87" s="173">
        <v>16.3900000000001</v>
      </c>
      <c r="AR87" s="173" t="str">
        <f>IFERROR(VLOOKUP(AQ87,'CRUCE RIESGOS'!$C$8:$D$166,2,FALSE),"")</f>
        <v/>
      </c>
      <c r="AS87" s="173">
        <v>17.3900000000002</v>
      </c>
      <c r="AT87" s="173" t="str">
        <f>IFERROR(VLOOKUP(AS87,'CRUCE RIESGOS'!$C$8:$D$166,2,FALSE),"")</f>
        <v/>
      </c>
      <c r="AU87" s="173">
        <v>18.3900000000002</v>
      </c>
      <c r="AV87" s="173" t="str">
        <f>IFERROR(VLOOKUP(AU87,'CRUCE RIESGOS'!$C$8:$D$166,2,FALSE),"")</f>
        <v/>
      </c>
      <c r="AW87" s="173">
        <v>19.3900000000002</v>
      </c>
      <c r="AX87" s="173" t="str">
        <f>IFERROR(VLOOKUP(AW87,'CRUCE RIESGOS'!$C$8:$D$166,2,FALSE),"")</f>
        <v/>
      </c>
      <c r="AY87" s="173">
        <v>20.3900000000002</v>
      </c>
      <c r="AZ87" s="173" t="str">
        <f>IFERROR(VLOOKUP(AY87,'CRUCE RIESGOS'!$C$8:$D$166,2,FALSE),"")</f>
        <v/>
      </c>
      <c r="BA87" s="173">
        <v>21.3900000000002</v>
      </c>
      <c r="BB87" s="173" t="str">
        <f>IFERROR(VLOOKUP(BA87,'CRUCE RIESGOS'!$C$8:$D$166,2,FALSE),"")</f>
        <v/>
      </c>
      <c r="BC87" s="173">
        <v>22.3900000000002</v>
      </c>
      <c r="BD87" s="173" t="str">
        <f>IFERROR(VLOOKUP(BC87,'CRUCE RIESGOS'!$C$8:$D$166,2,FALSE),"")</f>
        <v/>
      </c>
      <c r="BE87" s="173">
        <v>23.3900000000002</v>
      </c>
      <c r="BF87" s="173" t="str">
        <f>IFERROR(VLOOKUP(BE87,'CRUCE RIESGOS'!$C$8:$D$166,2,FALSE),"")</f>
        <v/>
      </c>
      <c r="BG87" s="173">
        <v>24.3900000000002</v>
      </c>
      <c r="BH87" s="173" t="str">
        <f>IFERROR(VLOOKUP(BG87,'CRUCE RIESGOS'!$C$8:$D$166,2,FALSE),"")</f>
        <v/>
      </c>
      <c r="BI87" s="173">
        <v>25.3900000000002</v>
      </c>
      <c r="BJ87" s="173" t="str">
        <f>IFERROR(VLOOKUP(BI87,'CRUCE RIESGOS'!$C$8:$D$166,2,FALSE),"")</f>
        <v/>
      </c>
    </row>
    <row r="88" spans="13:62" x14ac:dyDescent="0.25">
      <c r="N88" s="173" t="str">
        <f t="shared" si="0"/>
        <v/>
      </c>
      <c r="P88" s="173" t="str">
        <f>IF(P89&lt;&gt;""," -R","")</f>
        <v/>
      </c>
      <c r="R88" s="173" t="str">
        <f>IF(R89&lt;&gt;""," -R","")</f>
        <v/>
      </c>
      <c r="T88" s="173" t="str">
        <f>IF(T89&lt;&gt;""," -R","")</f>
        <v/>
      </c>
      <c r="V88" s="173" t="str">
        <f>IF(V89&lt;&gt;""," -R","")</f>
        <v/>
      </c>
      <c r="X88" s="173" t="str">
        <f>IF(X89&lt;&gt;""," -R","")</f>
        <v/>
      </c>
      <c r="Z88" s="173" t="str">
        <f>IF(Z89&lt;&gt;""," -R","")</f>
        <v/>
      </c>
      <c r="AB88" s="173" t="str">
        <f>IF(AB89&lt;&gt;""," -R","")</f>
        <v/>
      </c>
      <c r="AD88" s="173" t="str">
        <f>IF(AD89&lt;&gt;""," -R","")</f>
        <v/>
      </c>
      <c r="AF88" s="173" t="str">
        <f t="shared" si="1"/>
        <v/>
      </c>
      <c r="AH88" s="173" t="str">
        <f t="shared" si="2"/>
        <v/>
      </c>
      <c r="AJ88" s="173" t="str">
        <f t="shared" si="3"/>
        <v/>
      </c>
      <c r="AL88" s="173" t="str">
        <f t="shared" si="4"/>
        <v/>
      </c>
      <c r="AN88" s="173" t="str">
        <f t="shared" si="5"/>
        <v/>
      </c>
      <c r="AP88" s="173" t="str">
        <f t="shared" si="6"/>
        <v/>
      </c>
      <c r="AR88" s="173" t="str">
        <f t="shared" si="7"/>
        <v/>
      </c>
      <c r="AT88" s="173" t="str">
        <f t="shared" si="8"/>
        <v/>
      </c>
      <c r="AV88" s="173" t="str">
        <f t="shared" si="9"/>
        <v/>
      </c>
      <c r="AX88" s="173" t="str">
        <f t="shared" si="10"/>
        <v/>
      </c>
      <c r="AZ88" s="173" t="str">
        <f t="shared" si="11"/>
        <v/>
      </c>
      <c r="BB88" s="173" t="str">
        <f t="shared" si="12"/>
        <v/>
      </c>
      <c r="BD88" s="173" t="str">
        <f t="shared" si="13"/>
        <v/>
      </c>
      <c r="BF88" s="173" t="str">
        <f t="shared" si="14"/>
        <v/>
      </c>
      <c r="BH88" s="173" t="str">
        <f t="shared" si="15"/>
        <v/>
      </c>
      <c r="BJ88" s="173" t="str">
        <f t="shared" si="16"/>
        <v/>
      </c>
    </row>
    <row r="89" spans="13:62" x14ac:dyDescent="0.25">
      <c r="M89" s="173">
        <v>1.4</v>
      </c>
      <c r="N89" s="173" t="str">
        <f>IFERROR(VLOOKUP(M89,'CRUCE RIESGOS'!$C$8:$D$166,2,FALSE),"")</f>
        <v/>
      </c>
      <c r="O89" s="173">
        <v>2.4000000000000101</v>
      </c>
      <c r="P89" s="173" t="str">
        <f>IFERROR(VLOOKUP(O89,'CRUCE RIESGOS'!$C$8:$D$166,2,FALSE),"")</f>
        <v/>
      </c>
      <c r="Q89" s="173">
        <v>3.4000000000000199</v>
      </c>
      <c r="R89" s="173" t="str">
        <f>IFERROR(VLOOKUP(Q89,'CRUCE RIESGOS'!$C$8:$D$166,2,FALSE),"")</f>
        <v/>
      </c>
      <c r="S89" s="173">
        <v>4.4000000000000297</v>
      </c>
      <c r="T89" s="173" t="str">
        <f>IFERROR(VLOOKUP(S89,'CRUCE RIESGOS'!$C$8:$D$166,2,FALSE),"")</f>
        <v/>
      </c>
      <c r="U89" s="173">
        <v>5.4000000000000403</v>
      </c>
      <c r="V89" s="173" t="str">
        <f>IFERROR(VLOOKUP(U89,'CRUCE RIESGOS'!$C$8:$D$166,2,FALSE),"")</f>
        <v/>
      </c>
      <c r="W89" s="173">
        <v>6.4000000000000501</v>
      </c>
      <c r="X89" s="173" t="str">
        <f>IFERROR(VLOOKUP(W89,'CRUCE RIESGOS'!$C$8:$D$166,2,FALSE),"")</f>
        <v/>
      </c>
      <c r="Y89" s="173">
        <v>7.4000000000000599</v>
      </c>
      <c r="Z89" s="173" t="str">
        <f>IFERROR(VLOOKUP(Y89,'CRUCE RIESGOS'!$C$8:$D$166,2,FALSE),"")</f>
        <v/>
      </c>
      <c r="AA89" s="173">
        <v>8.4000000000000696</v>
      </c>
      <c r="AB89" s="173" t="str">
        <f>IFERROR(VLOOKUP(AA89,'CRUCE RIESGOS'!$C$8:$D$166,2,FALSE),"")</f>
        <v/>
      </c>
      <c r="AC89" s="173">
        <v>9.4000000000000803</v>
      </c>
      <c r="AD89" s="173" t="str">
        <f>IFERROR(VLOOKUP(AC89,'CRUCE RIESGOS'!$C$8:$D$166,2,FALSE),"")</f>
        <v/>
      </c>
      <c r="AE89" s="173">
        <v>10.4000000000001</v>
      </c>
      <c r="AF89" s="173" t="str">
        <f>IFERROR(VLOOKUP(AE89,'CRUCE RIESGOS'!$C$8:$D$166,2,FALSE),"")</f>
        <v/>
      </c>
      <c r="AG89" s="173">
        <v>11.4000000000001</v>
      </c>
      <c r="AH89" s="173" t="str">
        <f>IFERROR(VLOOKUP(AG89,'CRUCE RIESGOS'!$C$8:$D$166,2,FALSE),"")</f>
        <v/>
      </c>
      <c r="AI89" s="173">
        <v>12.4000000000001</v>
      </c>
      <c r="AJ89" s="173" t="str">
        <f>IFERROR(VLOOKUP(AI89,'CRUCE RIESGOS'!$C$8:$D$166,2,FALSE),"")</f>
        <v/>
      </c>
      <c r="AK89" s="173">
        <v>13.4000000000001</v>
      </c>
      <c r="AL89" s="173" t="str">
        <f>IFERROR(VLOOKUP(AK89,'CRUCE RIESGOS'!$C$8:$D$166,2,FALSE),"")</f>
        <v/>
      </c>
      <c r="AM89" s="173">
        <v>14.4000000000001</v>
      </c>
      <c r="AN89" s="173" t="str">
        <f>IFERROR(VLOOKUP(AM89,'CRUCE RIESGOS'!$C$8:$D$166,2,FALSE),"")</f>
        <v/>
      </c>
      <c r="AO89" s="173">
        <v>15.4000000000001</v>
      </c>
      <c r="AP89" s="173" t="str">
        <f>IFERROR(VLOOKUP(AO89,'CRUCE RIESGOS'!$C$8:$D$166,2,FALSE),"")</f>
        <v/>
      </c>
      <c r="AQ89" s="173">
        <v>16.400000000000201</v>
      </c>
      <c r="AR89" s="173" t="str">
        <f>IFERROR(VLOOKUP(AQ89,'CRUCE RIESGOS'!$C$8:$D$166,2,FALSE),"")</f>
        <v/>
      </c>
      <c r="AS89" s="173">
        <v>17.400000000000201</v>
      </c>
      <c r="AT89" s="173" t="str">
        <f>IFERROR(VLOOKUP(AS89,'CRUCE RIESGOS'!$C$8:$D$166,2,FALSE),"")</f>
        <v/>
      </c>
      <c r="AU89" s="173">
        <v>18.400000000000201</v>
      </c>
      <c r="AV89" s="173" t="str">
        <f>IFERROR(VLOOKUP(AU89,'CRUCE RIESGOS'!$C$8:$D$166,2,FALSE),"")</f>
        <v/>
      </c>
      <c r="AW89" s="173">
        <v>19.400000000000201</v>
      </c>
      <c r="AX89" s="173" t="str">
        <f>IFERROR(VLOOKUP(AW89,'CRUCE RIESGOS'!$C$8:$D$166,2,FALSE),"")</f>
        <v/>
      </c>
      <c r="AY89" s="173">
        <v>20.400000000000201</v>
      </c>
      <c r="AZ89" s="173" t="str">
        <f>IFERROR(VLOOKUP(AY89,'CRUCE RIESGOS'!$C$8:$D$166,2,FALSE),"")</f>
        <v/>
      </c>
      <c r="BA89" s="173">
        <v>21.400000000000201</v>
      </c>
      <c r="BB89" s="173" t="str">
        <f>IFERROR(VLOOKUP(BA89,'CRUCE RIESGOS'!$C$8:$D$166,2,FALSE),"")</f>
        <v/>
      </c>
      <c r="BC89" s="173">
        <v>22.400000000000201</v>
      </c>
      <c r="BD89" s="173" t="str">
        <f>IFERROR(VLOOKUP(BC89,'CRUCE RIESGOS'!$C$8:$D$166,2,FALSE),"")</f>
        <v/>
      </c>
      <c r="BE89" s="173">
        <v>23.400000000000201</v>
      </c>
      <c r="BF89" s="173" t="str">
        <f>IFERROR(VLOOKUP(BE89,'CRUCE RIESGOS'!$C$8:$D$166,2,FALSE),"")</f>
        <v/>
      </c>
      <c r="BG89" s="173">
        <v>24.400000000000201</v>
      </c>
      <c r="BH89" s="173" t="str">
        <f>IFERROR(VLOOKUP(BG89,'CRUCE RIESGOS'!$C$8:$D$166,2,FALSE),"")</f>
        <v/>
      </c>
      <c r="BI89" s="173">
        <v>25.400000000000201</v>
      </c>
      <c r="BJ89" s="173" t="str">
        <f>IFERROR(VLOOKUP(BI89,'CRUCE RIESGOS'!$C$8:$D$166,2,FALSE),"")</f>
        <v/>
      </c>
    </row>
    <row r="90" spans="13:62" x14ac:dyDescent="0.25">
      <c r="N90" s="173" t="str">
        <f t="shared" si="0"/>
        <v/>
      </c>
      <c r="P90" s="173" t="str">
        <f>IF(P91&lt;&gt;""," -R","")</f>
        <v/>
      </c>
      <c r="R90" s="173" t="str">
        <f>IF(R91&lt;&gt;""," -R","")</f>
        <v/>
      </c>
      <c r="T90" s="173" t="str">
        <f>IF(T91&lt;&gt;""," -R","")</f>
        <v/>
      </c>
      <c r="V90" s="173" t="str">
        <f>IF(V91&lt;&gt;""," -R","")</f>
        <v/>
      </c>
      <c r="X90" s="173" t="str">
        <f>IF(X91&lt;&gt;""," -R","")</f>
        <v/>
      </c>
      <c r="Z90" s="173" t="str">
        <f>IF(Z91&lt;&gt;""," -R","")</f>
        <v/>
      </c>
      <c r="AB90" s="173" t="str">
        <f>IF(AB91&lt;&gt;""," -R","")</f>
        <v/>
      </c>
      <c r="AD90" s="173" t="str">
        <f>IF(AD91&lt;&gt;""," -R","")</f>
        <v/>
      </c>
      <c r="AF90" s="173" t="str">
        <f t="shared" si="1"/>
        <v/>
      </c>
      <c r="AH90" s="173" t="str">
        <f t="shared" si="2"/>
        <v/>
      </c>
      <c r="AJ90" s="173" t="str">
        <f t="shared" si="3"/>
        <v/>
      </c>
      <c r="AL90" s="173" t="str">
        <f t="shared" si="4"/>
        <v/>
      </c>
      <c r="AN90" s="173" t="str">
        <f t="shared" si="5"/>
        <v/>
      </c>
      <c r="AP90" s="173" t="str">
        <f t="shared" si="6"/>
        <v/>
      </c>
      <c r="AR90" s="173" t="str">
        <f t="shared" si="7"/>
        <v/>
      </c>
      <c r="AT90" s="173" t="str">
        <f t="shared" si="8"/>
        <v/>
      </c>
      <c r="AV90" s="173" t="str">
        <f t="shared" si="9"/>
        <v/>
      </c>
      <c r="AX90" s="173" t="str">
        <f t="shared" si="10"/>
        <v/>
      </c>
      <c r="AZ90" s="173" t="str">
        <f t="shared" si="11"/>
        <v/>
      </c>
      <c r="BB90" s="173" t="str">
        <f t="shared" si="12"/>
        <v/>
      </c>
      <c r="BD90" s="173" t="str">
        <f t="shared" si="13"/>
        <v/>
      </c>
      <c r="BF90" s="173" t="str">
        <f t="shared" si="14"/>
        <v/>
      </c>
      <c r="BH90" s="173" t="str">
        <f t="shared" si="15"/>
        <v/>
      </c>
      <c r="BJ90" s="173" t="str">
        <f t="shared" si="16"/>
        <v/>
      </c>
    </row>
    <row r="91" spans="13:62" x14ac:dyDescent="0.25">
      <c r="M91" s="173">
        <v>1.41</v>
      </c>
      <c r="N91" s="173" t="str">
        <f>IFERROR(VLOOKUP(M91,'CRUCE RIESGOS'!$C$8:$D$166,2,FALSE),"")</f>
        <v/>
      </c>
      <c r="O91" s="173">
        <v>2.4100000000000099</v>
      </c>
      <c r="P91" s="173" t="str">
        <f>IFERROR(VLOOKUP(O91,'CRUCE RIESGOS'!$C$8:$D$166,2,FALSE),"")</f>
        <v/>
      </c>
      <c r="Q91" s="173">
        <v>3.4100000000000201</v>
      </c>
      <c r="R91" s="173" t="str">
        <f>IFERROR(VLOOKUP(Q91,'CRUCE RIESGOS'!$C$8:$D$166,2,FALSE),"")</f>
        <v/>
      </c>
      <c r="S91" s="173">
        <v>4.4100000000000303</v>
      </c>
      <c r="T91" s="173" t="str">
        <f>IFERROR(VLOOKUP(S91,'CRUCE RIESGOS'!$C$8:$D$166,2,FALSE),"")</f>
        <v/>
      </c>
      <c r="U91" s="173">
        <v>5.4100000000000401</v>
      </c>
      <c r="V91" s="173" t="str">
        <f>IFERROR(VLOOKUP(U91,'CRUCE RIESGOS'!$C$8:$D$166,2,FALSE),"")</f>
        <v/>
      </c>
      <c r="W91" s="173">
        <v>6.4100000000000499</v>
      </c>
      <c r="X91" s="173" t="str">
        <f>IFERROR(VLOOKUP(W91,'CRUCE RIESGOS'!$C$8:$D$166,2,FALSE),"")</f>
        <v/>
      </c>
      <c r="Y91" s="173">
        <v>7.4100000000000597</v>
      </c>
      <c r="Z91" s="173" t="str">
        <f>IFERROR(VLOOKUP(Y91,'CRUCE RIESGOS'!$C$8:$D$166,2,FALSE),"")</f>
        <v/>
      </c>
      <c r="AA91" s="173">
        <v>8.4100000000000694</v>
      </c>
      <c r="AB91" s="173" t="str">
        <f>IFERROR(VLOOKUP(AA91,'CRUCE RIESGOS'!$C$8:$D$166,2,FALSE),"")</f>
        <v/>
      </c>
      <c r="AC91" s="173">
        <v>9.4100000000000801</v>
      </c>
      <c r="AD91" s="173" t="str">
        <f>IFERROR(VLOOKUP(AC91,'CRUCE RIESGOS'!$C$8:$D$166,2,FALSE),"")</f>
        <v/>
      </c>
      <c r="AE91" s="173">
        <v>10.4100000000001</v>
      </c>
      <c r="AF91" s="173" t="str">
        <f>IFERROR(VLOOKUP(AE91,'CRUCE RIESGOS'!$C$8:$D$166,2,FALSE),"")</f>
        <v/>
      </c>
      <c r="AG91" s="173">
        <v>11.4100000000001</v>
      </c>
      <c r="AH91" s="173" t="str">
        <f>IFERROR(VLOOKUP(AG91,'CRUCE RIESGOS'!$C$8:$D$166,2,FALSE),"")</f>
        <v/>
      </c>
      <c r="AI91" s="173">
        <v>12.4100000000001</v>
      </c>
      <c r="AJ91" s="173" t="str">
        <f>IFERROR(VLOOKUP(AI91,'CRUCE RIESGOS'!$C$8:$D$166,2,FALSE),"")</f>
        <v/>
      </c>
      <c r="AK91" s="173">
        <v>13.4100000000001</v>
      </c>
      <c r="AL91" s="173" t="str">
        <f>IFERROR(VLOOKUP(AK91,'CRUCE RIESGOS'!$C$8:$D$166,2,FALSE),"")</f>
        <v/>
      </c>
      <c r="AM91" s="173">
        <v>14.4100000000001</v>
      </c>
      <c r="AN91" s="173" t="str">
        <f>IFERROR(VLOOKUP(AM91,'CRUCE RIESGOS'!$C$8:$D$166,2,FALSE),"")</f>
        <v/>
      </c>
      <c r="AO91" s="173">
        <v>15.4100000000001</v>
      </c>
      <c r="AP91" s="173" t="str">
        <f>IFERROR(VLOOKUP(AO91,'CRUCE RIESGOS'!$C$8:$D$166,2,FALSE),"")</f>
        <v/>
      </c>
      <c r="AQ91" s="173">
        <v>16.4100000000001</v>
      </c>
      <c r="AR91" s="173" t="str">
        <f>IFERROR(VLOOKUP(AQ91,'CRUCE RIESGOS'!$C$8:$D$166,2,FALSE),"")</f>
        <v/>
      </c>
      <c r="AS91" s="173">
        <v>17.410000000000199</v>
      </c>
      <c r="AT91" s="173" t="str">
        <f>IFERROR(VLOOKUP(AS91,'CRUCE RIESGOS'!$C$8:$D$166,2,FALSE),"")</f>
        <v/>
      </c>
      <c r="AU91" s="173">
        <v>18.410000000000199</v>
      </c>
      <c r="AV91" s="173" t="str">
        <f>IFERROR(VLOOKUP(AU91,'CRUCE RIESGOS'!$C$8:$D$166,2,FALSE),"")</f>
        <v/>
      </c>
      <c r="AW91" s="173">
        <v>19.410000000000199</v>
      </c>
      <c r="AX91" s="173" t="str">
        <f>IFERROR(VLOOKUP(AW91,'CRUCE RIESGOS'!$C$8:$D$166,2,FALSE),"")</f>
        <v/>
      </c>
      <c r="AY91" s="173">
        <v>20.410000000000199</v>
      </c>
      <c r="AZ91" s="173" t="str">
        <f>IFERROR(VLOOKUP(AY91,'CRUCE RIESGOS'!$C$8:$D$166,2,FALSE),"")</f>
        <v/>
      </c>
      <c r="BA91" s="173">
        <v>21.410000000000199</v>
      </c>
      <c r="BB91" s="173" t="str">
        <f>IFERROR(VLOOKUP(BA91,'CRUCE RIESGOS'!$C$8:$D$166,2,FALSE),"")</f>
        <v/>
      </c>
      <c r="BC91" s="173">
        <v>22.410000000000199</v>
      </c>
      <c r="BD91" s="173" t="str">
        <f>IFERROR(VLOOKUP(BC91,'CRUCE RIESGOS'!$C$8:$D$166,2,FALSE),"")</f>
        <v/>
      </c>
      <c r="BE91" s="173">
        <v>23.410000000000199</v>
      </c>
      <c r="BF91" s="173" t="str">
        <f>IFERROR(VLOOKUP(BE91,'CRUCE RIESGOS'!$C$8:$D$166,2,FALSE),"")</f>
        <v/>
      </c>
      <c r="BG91" s="173">
        <v>24.410000000000199</v>
      </c>
      <c r="BH91" s="173" t="str">
        <f>IFERROR(VLOOKUP(BG91,'CRUCE RIESGOS'!$C$8:$D$166,2,FALSE),"")</f>
        <v/>
      </c>
      <c r="BI91" s="173">
        <v>25.410000000000199</v>
      </c>
      <c r="BJ91" s="173" t="str">
        <f>IFERROR(VLOOKUP(BI91,'CRUCE RIESGOS'!$C$8:$D$166,2,FALSE),"")</f>
        <v/>
      </c>
    </row>
    <row r="92" spans="13:62" x14ac:dyDescent="0.25">
      <c r="N92" s="173" t="str">
        <f t="shared" si="0"/>
        <v/>
      </c>
      <c r="P92" s="173" t="str">
        <f>IF(P93&lt;&gt;""," -R","")</f>
        <v/>
      </c>
      <c r="R92" s="173" t="str">
        <f>IF(R93&lt;&gt;""," -R","")</f>
        <v/>
      </c>
      <c r="T92" s="173" t="str">
        <f>IF(T93&lt;&gt;""," -R","")</f>
        <v/>
      </c>
      <c r="V92" s="173" t="str">
        <f>IF(V93&lt;&gt;""," -R","")</f>
        <v/>
      </c>
      <c r="X92" s="173" t="str">
        <f>IF(X93&lt;&gt;""," -R","")</f>
        <v/>
      </c>
      <c r="Z92" s="173" t="str">
        <f>IF(Z93&lt;&gt;""," -R","")</f>
        <v/>
      </c>
      <c r="AB92" s="173" t="str">
        <f>IF(AB93&lt;&gt;""," -R","")</f>
        <v/>
      </c>
      <c r="AD92" s="173" t="str">
        <f>IF(AD93&lt;&gt;""," -R","")</f>
        <v/>
      </c>
      <c r="AF92" s="173" t="str">
        <f t="shared" si="1"/>
        <v/>
      </c>
      <c r="AH92" s="173" t="str">
        <f t="shared" si="2"/>
        <v/>
      </c>
      <c r="AJ92" s="173" t="str">
        <f t="shared" si="3"/>
        <v/>
      </c>
      <c r="AL92" s="173" t="str">
        <f t="shared" si="4"/>
        <v/>
      </c>
      <c r="AN92" s="173" t="str">
        <f t="shared" si="5"/>
        <v/>
      </c>
      <c r="AP92" s="173" t="str">
        <f t="shared" si="6"/>
        <v/>
      </c>
      <c r="AR92" s="173" t="str">
        <f t="shared" si="7"/>
        <v/>
      </c>
      <c r="AT92" s="173" t="str">
        <f t="shared" si="8"/>
        <v/>
      </c>
      <c r="AV92" s="173" t="str">
        <f t="shared" si="9"/>
        <v/>
      </c>
      <c r="AX92" s="173" t="str">
        <f t="shared" si="10"/>
        <v/>
      </c>
      <c r="AZ92" s="173" t="str">
        <f t="shared" si="11"/>
        <v/>
      </c>
      <c r="BB92" s="173" t="str">
        <f t="shared" si="12"/>
        <v/>
      </c>
      <c r="BD92" s="173" t="str">
        <f t="shared" si="13"/>
        <v/>
      </c>
      <c r="BF92" s="173" t="str">
        <f t="shared" si="14"/>
        <v/>
      </c>
      <c r="BH92" s="173" t="str">
        <f t="shared" si="15"/>
        <v/>
      </c>
      <c r="BJ92" s="173" t="str">
        <f t="shared" si="16"/>
        <v/>
      </c>
    </row>
    <row r="93" spans="13:62" x14ac:dyDescent="0.25">
      <c r="M93" s="173">
        <v>1.42</v>
      </c>
      <c r="N93" s="173" t="str">
        <f>IFERROR(VLOOKUP(M93,'CRUCE RIESGOS'!$C$8:$D$166,2,FALSE),"")</f>
        <v/>
      </c>
      <c r="O93" s="173">
        <v>2.4200000000000101</v>
      </c>
      <c r="P93" s="173" t="str">
        <f>IFERROR(VLOOKUP(O93,'CRUCE RIESGOS'!$C$8:$D$166,2,FALSE),"")</f>
        <v/>
      </c>
      <c r="Q93" s="173">
        <v>3.4200000000000199</v>
      </c>
      <c r="R93" s="173" t="str">
        <f>IFERROR(VLOOKUP(Q93,'CRUCE RIESGOS'!$C$8:$D$166,2,FALSE),"")</f>
        <v/>
      </c>
      <c r="S93" s="173">
        <v>4.4200000000000301</v>
      </c>
      <c r="T93" s="173" t="str">
        <f>IFERROR(VLOOKUP(S93,'CRUCE RIESGOS'!$C$8:$D$166,2,FALSE),"")</f>
        <v/>
      </c>
      <c r="U93" s="173">
        <v>5.4200000000000399</v>
      </c>
      <c r="V93" s="173" t="str">
        <f>IFERROR(VLOOKUP(U93,'CRUCE RIESGOS'!$C$8:$D$166,2,FALSE),"")</f>
        <v/>
      </c>
      <c r="W93" s="173">
        <v>6.4200000000000497</v>
      </c>
      <c r="X93" s="173" t="str">
        <f>IFERROR(VLOOKUP(W93,'CRUCE RIESGOS'!$C$8:$D$166,2,FALSE),"")</f>
        <v/>
      </c>
      <c r="Y93" s="173">
        <v>7.4200000000000603</v>
      </c>
      <c r="Z93" s="173" t="str">
        <f>IFERROR(VLOOKUP(Y93,'CRUCE RIESGOS'!$C$8:$D$166,2,FALSE),"")</f>
        <v/>
      </c>
      <c r="AA93" s="173">
        <v>8.4200000000000692</v>
      </c>
      <c r="AB93" s="173" t="str">
        <f>IFERROR(VLOOKUP(AA93,'CRUCE RIESGOS'!$C$8:$D$166,2,FALSE),"")</f>
        <v/>
      </c>
      <c r="AC93" s="173">
        <v>9.4200000000000799</v>
      </c>
      <c r="AD93" s="173" t="str">
        <f>IFERROR(VLOOKUP(AC93,'CRUCE RIESGOS'!$C$8:$D$166,2,FALSE),"")</f>
        <v/>
      </c>
      <c r="AE93" s="173">
        <v>10.420000000000099</v>
      </c>
      <c r="AF93" s="173" t="str">
        <f>IFERROR(VLOOKUP(AE93,'CRUCE RIESGOS'!$C$8:$D$166,2,FALSE),"")</f>
        <v/>
      </c>
      <c r="AG93" s="173">
        <v>11.420000000000099</v>
      </c>
      <c r="AH93" s="173" t="str">
        <f>IFERROR(VLOOKUP(AG93,'CRUCE RIESGOS'!$C$8:$D$166,2,FALSE),"")</f>
        <v/>
      </c>
      <c r="AI93" s="173">
        <v>12.420000000000099</v>
      </c>
      <c r="AJ93" s="173" t="str">
        <f>IFERROR(VLOOKUP(AI93,'CRUCE RIESGOS'!$C$8:$D$166,2,FALSE),"")</f>
        <v/>
      </c>
      <c r="AK93" s="173">
        <v>13.420000000000099</v>
      </c>
      <c r="AL93" s="173" t="str">
        <f>IFERROR(VLOOKUP(AK93,'CRUCE RIESGOS'!$C$8:$D$166,2,FALSE),"")</f>
        <v/>
      </c>
      <c r="AM93" s="173">
        <v>14.420000000000099</v>
      </c>
      <c r="AN93" s="173" t="str">
        <f>IFERROR(VLOOKUP(AM93,'CRUCE RIESGOS'!$C$8:$D$166,2,FALSE),"")</f>
        <v/>
      </c>
      <c r="AO93" s="173">
        <v>15.420000000000099</v>
      </c>
      <c r="AP93" s="173" t="str">
        <f>IFERROR(VLOOKUP(AO93,'CRUCE RIESGOS'!$C$8:$D$166,2,FALSE),"")</f>
        <v/>
      </c>
      <c r="AQ93" s="173">
        <v>16.420000000000201</v>
      </c>
      <c r="AR93" s="173" t="str">
        <f>IFERROR(VLOOKUP(AQ93,'CRUCE RIESGOS'!$C$8:$D$166,2,FALSE),"")</f>
        <v/>
      </c>
      <c r="AS93" s="173">
        <v>17.420000000000201</v>
      </c>
      <c r="AT93" s="173" t="str">
        <f>IFERROR(VLOOKUP(AS93,'CRUCE RIESGOS'!$C$8:$D$166,2,FALSE),"")</f>
        <v/>
      </c>
      <c r="AU93" s="173">
        <v>18.420000000000201</v>
      </c>
      <c r="AV93" s="173" t="str">
        <f>IFERROR(VLOOKUP(AU93,'CRUCE RIESGOS'!$C$8:$D$166,2,FALSE),"")</f>
        <v/>
      </c>
      <c r="AW93" s="173">
        <v>19.420000000000201</v>
      </c>
      <c r="AX93" s="173" t="str">
        <f>IFERROR(VLOOKUP(AW93,'CRUCE RIESGOS'!$C$8:$D$166,2,FALSE),"")</f>
        <v/>
      </c>
      <c r="AY93" s="173">
        <v>20.420000000000201</v>
      </c>
      <c r="AZ93" s="173" t="str">
        <f>IFERROR(VLOOKUP(AY93,'CRUCE RIESGOS'!$C$8:$D$166,2,FALSE),"")</f>
        <v/>
      </c>
      <c r="BA93" s="173">
        <v>21.420000000000201</v>
      </c>
      <c r="BB93" s="173" t="str">
        <f>IFERROR(VLOOKUP(BA93,'CRUCE RIESGOS'!$C$8:$D$166,2,FALSE),"")</f>
        <v/>
      </c>
      <c r="BC93" s="173">
        <v>22.420000000000201</v>
      </c>
      <c r="BD93" s="173" t="str">
        <f>IFERROR(VLOOKUP(BC93,'CRUCE RIESGOS'!$C$8:$D$166,2,FALSE),"")</f>
        <v/>
      </c>
      <c r="BE93" s="173">
        <v>23.420000000000201</v>
      </c>
      <c r="BF93" s="173" t="str">
        <f>IFERROR(VLOOKUP(BE93,'CRUCE RIESGOS'!$C$8:$D$166,2,FALSE),"")</f>
        <v/>
      </c>
      <c r="BG93" s="173">
        <v>24.420000000000201</v>
      </c>
      <c r="BH93" s="173" t="str">
        <f>IFERROR(VLOOKUP(BG93,'CRUCE RIESGOS'!$C$8:$D$166,2,FALSE),"")</f>
        <v/>
      </c>
      <c r="BI93" s="173">
        <v>25.420000000000201</v>
      </c>
      <c r="BJ93" s="173" t="str">
        <f>IFERROR(VLOOKUP(BI93,'CRUCE RIESGOS'!$C$8:$D$166,2,FALSE),"")</f>
        <v/>
      </c>
    </row>
    <row r="94" spans="13:62" x14ac:dyDescent="0.25">
      <c r="N94" s="173" t="str">
        <f t="shared" si="0"/>
        <v/>
      </c>
      <c r="P94" s="173" t="str">
        <f>IF(P95&lt;&gt;""," -R","")</f>
        <v/>
      </c>
      <c r="R94" s="173" t="str">
        <f>IF(R95&lt;&gt;""," -R","")</f>
        <v/>
      </c>
      <c r="T94" s="173" t="str">
        <f>IF(T95&lt;&gt;""," -R","")</f>
        <v/>
      </c>
      <c r="V94" s="173" t="str">
        <f>IF(V95&lt;&gt;""," -R","")</f>
        <v/>
      </c>
      <c r="X94" s="173" t="str">
        <f>IF(X95&lt;&gt;""," -R","")</f>
        <v/>
      </c>
      <c r="Z94" s="173" t="str">
        <f>IF(Z95&lt;&gt;""," -R","")</f>
        <v/>
      </c>
      <c r="AB94" s="173" t="str">
        <f>IF(AB95&lt;&gt;""," -R","")</f>
        <v/>
      </c>
      <c r="AD94" s="173" t="str">
        <f>IF(AD95&lt;&gt;""," -R","")</f>
        <v/>
      </c>
      <c r="AF94" s="173" t="str">
        <f t="shared" si="1"/>
        <v/>
      </c>
      <c r="AH94" s="173" t="str">
        <f t="shared" si="2"/>
        <v/>
      </c>
      <c r="AJ94" s="173" t="str">
        <f t="shared" si="3"/>
        <v/>
      </c>
      <c r="AL94" s="173" t="str">
        <f t="shared" si="4"/>
        <v/>
      </c>
      <c r="AN94" s="173" t="str">
        <f t="shared" si="5"/>
        <v/>
      </c>
      <c r="AP94" s="173" t="str">
        <f t="shared" si="6"/>
        <v/>
      </c>
      <c r="AR94" s="173" t="str">
        <f t="shared" si="7"/>
        <v/>
      </c>
      <c r="AT94" s="173" t="str">
        <f t="shared" si="8"/>
        <v/>
      </c>
      <c r="AV94" s="173" t="str">
        <f t="shared" si="9"/>
        <v/>
      </c>
      <c r="AX94" s="173" t="str">
        <f t="shared" si="10"/>
        <v/>
      </c>
      <c r="AZ94" s="173" t="str">
        <f t="shared" si="11"/>
        <v/>
      </c>
      <c r="BB94" s="173" t="str">
        <f t="shared" si="12"/>
        <v/>
      </c>
      <c r="BD94" s="173" t="str">
        <f t="shared" si="13"/>
        <v/>
      </c>
      <c r="BF94" s="173" t="str">
        <f t="shared" si="14"/>
        <v/>
      </c>
      <c r="BH94" s="173" t="str">
        <f t="shared" si="15"/>
        <v/>
      </c>
      <c r="BJ94" s="173" t="str">
        <f t="shared" si="16"/>
        <v/>
      </c>
    </row>
    <row r="95" spans="13:62" x14ac:dyDescent="0.25">
      <c r="M95" s="173">
        <v>1.43</v>
      </c>
      <c r="N95" s="173" t="str">
        <f>IFERROR(VLOOKUP(M95,'CRUCE RIESGOS'!$C$8:$D$166,2,FALSE),"")</f>
        <v/>
      </c>
      <c r="O95" s="173">
        <v>2.4300000000000099</v>
      </c>
      <c r="P95" s="173" t="str">
        <f>IFERROR(VLOOKUP(O95,'CRUCE RIESGOS'!$C$8:$D$166,2,FALSE),"")</f>
        <v/>
      </c>
      <c r="Q95" s="173">
        <v>3.4300000000000201</v>
      </c>
      <c r="R95" s="173" t="str">
        <f>IFERROR(VLOOKUP(Q95,'CRUCE RIESGOS'!$C$8:$D$166,2,FALSE),"")</f>
        <v/>
      </c>
      <c r="S95" s="173">
        <v>4.4300000000000299</v>
      </c>
      <c r="T95" s="173" t="str">
        <f>IFERROR(VLOOKUP(S95,'CRUCE RIESGOS'!$C$8:$D$166,2,FALSE),"")</f>
        <v/>
      </c>
      <c r="U95" s="173">
        <v>5.4300000000000397</v>
      </c>
      <c r="V95" s="173" t="str">
        <f>IFERROR(VLOOKUP(U95,'CRUCE RIESGOS'!$C$8:$D$166,2,FALSE),"")</f>
        <v/>
      </c>
      <c r="W95" s="173">
        <v>6.4300000000000503</v>
      </c>
      <c r="X95" s="173" t="str">
        <f>IFERROR(VLOOKUP(W95,'CRUCE RIESGOS'!$C$8:$D$166,2,FALSE),"")</f>
        <v/>
      </c>
      <c r="Y95" s="173">
        <v>7.4300000000000601</v>
      </c>
      <c r="Z95" s="173" t="str">
        <f>IFERROR(VLOOKUP(Y95,'CRUCE RIESGOS'!$C$8:$D$166,2,FALSE),"")</f>
        <v/>
      </c>
      <c r="AA95" s="173">
        <v>8.4300000000000708</v>
      </c>
      <c r="AB95" s="173" t="str">
        <f>IFERROR(VLOOKUP(AA95,'CRUCE RIESGOS'!$C$8:$D$166,2,FALSE),"")</f>
        <v/>
      </c>
      <c r="AC95" s="173">
        <v>9.4300000000000797</v>
      </c>
      <c r="AD95" s="173" t="str">
        <f>IFERROR(VLOOKUP(AC95,'CRUCE RIESGOS'!$C$8:$D$166,2,FALSE),"")</f>
        <v/>
      </c>
      <c r="AE95" s="173">
        <v>10.430000000000099</v>
      </c>
      <c r="AF95" s="173" t="str">
        <f>IFERROR(VLOOKUP(AE95,'CRUCE RIESGOS'!$C$8:$D$166,2,FALSE),"")</f>
        <v/>
      </c>
      <c r="AG95" s="173">
        <v>11.430000000000099</v>
      </c>
      <c r="AH95" s="173" t="str">
        <f>IFERROR(VLOOKUP(AG95,'CRUCE RIESGOS'!$C$8:$D$166,2,FALSE),"")</f>
        <v/>
      </c>
      <c r="AI95" s="173">
        <v>12.430000000000099</v>
      </c>
      <c r="AJ95" s="173" t="str">
        <f>IFERROR(VLOOKUP(AI95,'CRUCE RIESGOS'!$C$8:$D$166,2,FALSE),"")</f>
        <v/>
      </c>
      <c r="AK95" s="173">
        <v>13.430000000000099</v>
      </c>
      <c r="AL95" s="173" t="str">
        <f>IFERROR(VLOOKUP(AK95,'CRUCE RIESGOS'!$C$8:$D$166,2,FALSE),"")</f>
        <v/>
      </c>
      <c r="AM95" s="173">
        <v>14.430000000000099</v>
      </c>
      <c r="AN95" s="173" t="str">
        <f>IFERROR(VLOOKUP(AM95,'CRUCE RIESGOS'!$C$8:$D$166,2,FALSE),"")</f>
        <v/>
      </c>
      <c r="AO95" s="173">
        <v>15.430000000000099</v>
      </c>
      <c r="AP95" s="173" t="str">
        <f>IFERROR(VLOOKUP(AO95,'CRUCE RIESGOS'!$C$8:$D$166,2,FALSE),"")</f>
        <v/>
      </c>
      <c r="AQ95" s="173">
        <v>16.430000000000099</v>
      </c>
      <c r="AR95" s="173" t="str">
        <f>IFERROR(VLOOKUP(AQ95,'CRUCE RIESGOS'!$C$8:$D$166,2,FALSE),"")</f>
        <v/>
      </c>
      <c r="AS95" s="173">
        <v>17.430000000000199</v>
      </c>
      <c r="AT95" s="173" t="str">
        <f>IFERROR(VLOOKUP(AS95,'CRUCE RIESGOS'!$C$8:$D$166,2,FALSE),"")</f>
        <v/>
      </c>
      <c r="AU95" s="173">
        <v>18.430000000000199</v>
      </c>
      <c r="AV95" s="173" t="str">
        <f>IFERROR(VLOOKUP(AU95,'CRUCE RIESGOS'!$C$8:$D$166,2,FALSE),"")</f>
        <v/>
      </c>
      <c r="AW95" s="173">
        <v>19.430000000000199</v>
      </c>
      <c r="AX95" s="173" t="str">
        <f>IFERROR(VLOOKUP(AW95,'CRUCE RIESGOS'!$C$8:$D$166,2,FALSE),"")</f>
        <v/>
      </c>
      <c r="AY95" s="173">
        <v>20.430000000000199</v>
      </c>
      <c r="AZ95" s="173" t="str">
        <f>IFERROR(VLOOKUP(AY95,'CRUCE RIESGOS'!$C$8:$D$166,2,FALSE),"")</f>
        <v/>
      </c>
      <c r="BA95" s="173">
        <v>21.430000000000199</v>
      </c>
      <c r="BB95" s="173" t="str">
        <f>IFERROR(VLOOKUP(BA95,'CRUCE RIESGOS'!$C$8:$D$166,2,FALSE),"")</f>
        <v/>
      </c>
      <c r="BC95" s="173">
        <v>22.430000000000199</v>
      </c>
      <c r="BD95" s="173" t="str">
        <f>IFERROR(VLOOKUP(BC95,'CRUCE RIESGOS'!$C$8:$D$166,2,FALSE),"")</f>
        <v/>
      </c>
      <c r="BE95" s="173">
        <v>23.430000000000199</v>
      </c>
      <c r="BF95" s="173" t="str">
        <f>IFERROR(VLOOKUP(BE95,'CRUCE RIESGOS'!$C$8:$D$166,2,FALSE),"")</f>
        <v/>
      </c>
      <c r="BG95" s="173">
        <v>24.430000000000199</v>
      </c>
      <c r="BH95" s="173" t="str">
        <f>IFERROR(VLOOKUP(BG95,'CRUCE RIESGOS'!$C$8:$D$166,2,FALSE),"")</f>
        <v/>
      </c>
      <c r="BI95" s="173">
        <v>25.430000000000199</v>
      </c>
      <c r="BJ95" s="173" t="str">
        <f>IFERROR(VLOOKUP(BI95,'CRUCE RIESGOS'!$C$8:$D$166,2,FALSE),"")</f>
        <v/>
      </c>
    </row>
    <row r="96" spans="13:62" x14ac:dyDescent="0.25">
      <c r="N96" s="173" t="str">
        <f t="shared" si="0"/>
        <v/>
      </c>
      <c r="P96" s="173" t="str">
        <f>IF(P97&lt;&gt;""," -R","")</f>
        <v/>
      </c>
      <c r="R96" s="173" t="str">
        <f>IF(R97&lt;&gt;""," -R","")</f>
        <v/>
      </c>
      <c r="T96" s="173" t="str">
        <f>IF(T97&lt;&gt;""," -R","")</f>
        <v/>
      </c>
      <c r="V96" s="173" t="str">
        <f>IF(V97&lt;&gt;""," -R","")</f>
        <v/>
      </c>
      <c r="X96" s="173" t="str">
        <f>IF(X97&lt;&gt;""," -R","")</f>
        <v/>
      </c>
      <c r="Z96" s="173" t="str">
        <f>IF(Z97&lt;&gt;""," -R","")</f>
        <v/>
      </c>
      <c r="AB96" s="173" t="str">
        <f>IF(AB97&lt;&gt;""," -R","")</f>
        <v/>
      </c>
      <c r="AD96" s="173" t="str">
        <f>IF(AD97&lt;&gt;""," -R","")</f>
        <v/>
      </c>
      <c r="AF96" s="173" t="str">
        <f t="shared" si="1"/>
        <v/>
      </c>
      <c r="AH96" s="173" t="str">
        <f t="shared" si="2"/>
        <v/>
      </c>
      <c r="AJ96" s="173" t="str">
        <f t="shared" si="3"/>
        <v/>
      </c>
      <c r="AL96" s="173" t="str">
        <f t="shared" si="4"/>
        <v/>
      </c>
      <c r="AN96" s="173" t="str">
        <f t="shared" si="5"/>
        <v/>
      </c>
      <c r="AP96" s="173" t="str">
        <f t="shared" si="6"/>
        <v/>
      </c>
      <c r="AR96" s="173" t="str">
        <f t="shared" si="7"/>
        <v/>
      </c>
      <c r="AT96" s="173" t="str">
        <f t="shared" si="8"/>
        <v/>
      </c>
      <c r="AV96" s="173" t="str">
        <f t="shared" si="9"/>
        <v/>
      </c>
      <c r="AX96" s="173" t="str">
        <f t="shared" si="10"/>
        <v/>
      </c>
      <c r="AZ96" s="173" t="str">
        <f t="shared" si="11"/>
        <v/>
      </c>
      <c r="BB96" s="173" t="str">
        <f t="shared" si="12"/>
        <v/>
      </c>
      <c r="BD96" s="173" t="str">
        <f t="shared" si="13"/>
        <v/>
      </c>
      <c r="BF96" s="173" t="str">
        <f t="shared" si="14"/>
        <v/>
      </c>
      <c r="BH96" s="173" t="str">
        <f t="shared" si="15"/>
        <v/>
      </c>
      <c r="BJ96" s="173" t="str">
        <f t="shared" si="16"/>
        <v/>
      </c>
    </row>
    <row r="97" spans="13:62" x14ac:dyDescent="0.25">
      <c r="M97" s="173">
        <v>1.44</v>
      </c>
      <c r="N97" s="173" t="str">
        <f>IFERROR(VLOOKUP(M97,'CRUCE RIESGOS'!$C$8:$D$166,2,FALSE),"")</f>
        <v/>
      </c>
      <c r="O97" s="173">
        <v>2.4400000000000102</v>
      </c>
      <c r="P97" s="173" t="str">
        <f>IFERROR(VLOOKUP(O97,'CRUCE RIESGOS'!$C$8:$D$166,2,FALSE),"")</f>
        <v/>
      </c>
      <c r="Q97" s="173">
        <v>3.4400000000000199</v>
      </c>
      <c r="R97" s="173" t="str">
        <f>IFERROR(VLOOKUP(Q97,'CRUCE RIESGOS'!$C$8:$D$166,2,FALSE),"")</f>
        <v/>
      </c>
      <c r="S97" s="173">
        <v>4.4400000000000297</v>
      </c>
      <c r="T97" s="173" t="str">
        <f>IFERROR(VLOOKUP(S97,'CRUCE RIESGOS'!$C$8:$D$166,2,FALSE),"")</f>
        <v/>
      </c>
      <c r="U97" s="173">
        <v>5.4400000000000404</v>
      </c>
      <c r="V97" s="173" t="str">
        <f>IFERROR(VLOOKUP(U97,'CRUCE RIESGOS'!$C$8:$D$166,2,FALSE),"")</f>
        <v/>
      </c>
      <c r="W97" s="173">
        <v>6.4400000000000501</v>
      </c>
      <c r="X97" s="173" t="str">
        <f>IFERROR(VLOOKUP(W97,'CRUCE RIESGOS'!$C$8:$D$166,2,FALSE),"")</f>
        <v/>
      </c>
      <c r="Y97" s="173">
        <v>7.4400000000000599</v>
      </c>
      <c r="Z97" s="173" t="str">
        <f>IFERROR(VLOOKUP(Y97,'CRUCE RIESGOS'!$C$8:$D$166,2,FALSE),"")</f>
        <v/>
      </c>
      <c r="AA97" s="173">
        <v>8.4400000000000706</v>
      </c>
      <c r="AB97" s="173" t="str">
        <f>IFERROR(VLOOKUP(AA97,'CRUCE RIESGOS'!$C$8:$D$166,2,FALSE),"")</f>
        <v/>
      </c>
      <c r="AC97" s="173">
        <v>9.4400000000000794</v>
      </c>
      <c r="AD97" s="173" t="str">
        <f>IFERROR(VLOOKUP(AC97,'CRUCE RIESGOS'!$C$8:$D$166,2,FALSE),"")</f>
        <v/>
      </c>
      <c r="AE97" s="173">
        <v>10.440000000000101</v>
      </c>
      <c r="AF97" s="173" t="str">
        <f>IFERROR(VLOOKUP(AE97,'CRUCE RIESGOS'!$C$8:$D$166,2,FALSE),"")</f>
        <v/>
      </c>
      <c r="AG97" s="173">
        <v>11.440000000000101</v>
      </c>
      <c r="AH97" s="173" t="str">
        <f>IFERROR(VLOOKUP(AG97,'CRUCE RIESGOS'!$C$8:$D$166,2,FALSE),"")</f>
        <v/>
      </c>
      <c r="AI97" s="173">
        <v>12.440000000000101</v>
      </c>
      <c r="AJ97" s="173" t="str">
        <f>IFERROR(VLOOKUP(AI97,'CRUCE RIESGOS'!$C$8:$D$166,2,FALSE),"")</f>
        <v/>
      </c>
      <c r="AK97" s="173">
        <v>13.440000000000101</v>
      </c>
      <c r="AL97" s="173" t="str">
        <f>IFERROR(VLOOKUP(AK97,'CRUCE RIESGOS'!$C$8:$D$166,2,FALSE),"")</f>
        <v/>
      </c>
      <c r="AM97" s="173">
        <v>14.440000000000101</v>
      </c>
      <c r="AN97" s="173" t="str">
        <f>IFERROR(VLOOKUP(AM97,'CRUCE RIESGOS'!$C$8:$D$166,2,FALSE),"")</f>
        <v/>
      </c>
      <c r="AO97" s="173">
        <v>15.440000000000101</v>
      </c>
      <c r="AP97" s="173" t="str">
        <f>IFERROR(VLOOKUP(AO97,'CRUCE RIESGOS'!$C$8:$D$166,2,FALSE),"")</f>
        <v/>
      </c>
      <c r="AQ97" s="173">
        <v>16.4400000000002</v>
      </c>
      <c r="AR97" s="173" t="str">
        <f>IFERROR(VLOOKUP(AQ97,'CRUCE RIESGOS'!$C$8:$D$166,2,FALSE),"")</f>
        <v/>
      </c>
      <c r="AS97" s="173">
        <v>17.4400000000002</v>
      </c>
      <c r="AT97" s="173" t="str">
        <f>IFERROR(VLOOKUP(AS97,'CRUCE RIESGOS'!$C$8:$D$166,2,FALSE),"")</f>
        <v/>
      </c>
      <c r="AU97" s="173">
        <v>18.4400000000002</v>
      </c>
      <c r="AV97" s="173" t="str">
        <f>IFERROR(VLOOKUP(AU97,'CRUCE RIESGOS'!$C$8:$D$166,2,FALSE),"")</f>
        <v/>
      </c>
      <c r="AW97" s="173">
        <v>19.4400000000002</v>
      </c>
      <c r="AX97" s="173" t="str">
        <f>IFERROR(VLOOKUP(AW97,'CRUCE RIESGOS'!$C$8:$D$166,2,FALSE),"")</f>
        <v/>
      </c>
      <c r="AY97" s="173">
        <v>20.4400000000002</v>
      </c>
      <c r="AZ97" s="173" t="str">
        <f>IFERROR(VLOOKUP(AY97,'CRUCE RIESGOS'!$C$8:$D$166,2,FALSE),"")</f>
        <v/>
      </c>
      <c r="BA97" s="173">
        <v>21.4400000000002</v>
      </c>
      <c r="BB97" s="173" t="str">
        <f>IFERROR(VLOOKUP(BA97,'CRUCE RIESGOS'!$C$8:$D$166,2,FALSE),"")</f>
        <v/>
      </c>
      <c r="BC97" s="173">
        <v>22.4400000000002</v>
      </c>
      <c r="BD97" s="173" t="str">
        <f>IFERROR(VLOOKUP(BC97,'CRUCE RIESGOS'!$C$8:$D$166,2,FALSE),"")</f>
        <v/>
      </c>
      <c r="BE97" s="173">
        <v>23.4400000000002</v>
      </c>
      <c r="BF97" s="173" t="str">
        <f>IFERROR(VLOOKUP(BE97,'CRUCE RIESGOS'!$C$8:$D$166,2,FALSE),"")</f>
        <v/>
      </c>
      <c r="BG97" s="173">
        <v>24.4400000000002</v>
      </c>
      <c r="BH97" s="173" t="str">
        <f>IFERROR(VLOOKUP(BG97,'CRUCE RIESGOS'!$C$8:$D$166,2,FALSE),"")</f>
        <v/>
      </c>
      <c r="BI97" s="173">
        <v>25.4400000000002</v>
      </c>
      <c r="BJ97" s="173" t="str">
        <f>IFERROR(VLOOKUP(BI97,'CRUCE RIESGOS'!$C$8:$D$166,2,FALSE),"")</f>
        <v/>
      </c>
    </row>
    <row r="98" spans="13:62" x14ac:dyDescent="0.25">
      <c r="N98" s="173" t="str">
        <f t="shared" si="0"/>
        <v/>
      </c>
      <c r="P98" s="173" t="str">
        <f>IF(P99&lt;&gt;""," -R","")</f>
        <v/>
      </c>
      <c r="R98" s="173" t="str">
        <f>IF(R99&lt;&gt;""," -R","")</f>
        <v/>
      </c>
      <c r="T98" s="173" t="str">
        <f>IF(T99&lt;&gt;""," -R","")</f>
        <v/>
      </c>
      <c r="V98" s="173" t="str">
        <f>IF(V99&lt;&gt;""," -R","")</f>
        <v/>
      </c>
      <c r="X98" s="173" t="str">
        <f>IF(X99&lt;&gt;""," -R","")</f>
        <v/>
      </c>
      <c r="Z98" s="173" t="str">
        <f>IF(Z99&lt;&gt;""," -R","")</f>
        <v/>
      </c>
      <c r="AB98" s="173" t="str">
        <f>IF(AB99&lt;&gt;""," -R","")</f>
        <v/>
      </c>
      <c r="AD98" s="173" t="str">
        <f>IF(AD99&lt;&gt;""," -R","")</f>
        <v/>
      </c>
      <c r="AF98" s="173" t="str">
        <f t="shared" si="1"/>
        <v/>
      </c>
      <c r="AH98" s="173" t="str">
        <f t="shared" si="2"/>
        <v/>
      </c>
      <c r="AJ98" s="173" t="str">
        <f t="shared" si="3"/>
        <v/>
      </c>
      <c r="AL98" s="173" t="str">
        <f t="shared" si="4"/>
        <v/>
      </c>
      <c r="AN98" s="173" t="str">
        <f t="shared" si="5"/>
        <v/>
      </c>
      <c r="AP98" s="173" t="str">
        <f t="shared" si="6"/>
        <v/>
      </c>
      <c r="AR98" s="173" t="str">
        <f t="shared" si="7"/>
        <v/>
      </c>
      <c r="AT98" s="173" t="str">
        <f t="shared" si="8"/>
        <v/>
      </c>
      <c r="AV98" s="173" t="str">
        <f t="shared" si="9"/>
        <v/>
      </c>
      <c r="AX98" s="173" t="str">
        <f t="shared" si="10"/>
        <v/>
      </c>
      <c r="AZ98" s="173" t="str">
        <f t="shared" si="11"/>
        <v/>
      </c>
      <c r="BB98" s="173" t="str">
        <f t="shared" si="12"/>
        <v/>
      </c>
      <c r="BD98" s="173" t="str">
        <f t="shared" si="13"/>
        <v/>
      </c>
      <c r="BF98" s="173" t="str">
        <f t="shared" si="14"/>
        <v/>
      </c>
      <c r="BH98" s="173" t="str">
        <f t="shared" si="15"/>
        <v/>
      </c>
      <c r="BJ98" s="173" t="str">
        <f t="shared" si="16"/>
        <v/>
      </c>
    </row>
    <row r="99" spans="13:62" x14ac:dyDescent="0.25">
      <c r="M99" s="173">
        <v>1.45</v>
      </c>
      <c r="N99" s="173" t="str">
        <f>IFERROR(VLOOKUP(M99,'CRUCE RIESGOS'!$C$8:$D$166,2,FALSE),"")</f>
        <v/>
      </c>
      <c r="O99" s="173">
        <v>2.4500000000000099</v>
      </c>
      <c r="P99" s="173" t="str">
        <f>IFERROR(VLOOKUP(O99,'CRUCE RIESGOS'!$C$8:$D$166,2,FALSE),"")</f>
        <v/>
      </c>
      <c r="Q99" s="173">
        <v>3.4500000000000202</v>
      </c>
      <c r="R99" s="173" t="str">
        <f>IFERROR(VLOOKUP(Q99,'CRUCE RIESGOS'!$C$8:$D$166,2,FALSE),"")</f>
        <v/>
      </c>
      <c r="S99" s="173">
        <v>4.4500000000000304</v>
      </c>
      <c r="T99" s="173" t="str">
        <f>IFERROR(VLOOKUP(S99,'CRUCE RIESGOS'!$C$8:$D$166,2,FALSE),"")</f>
        <v/>
      </c>
      <c r="U99" s="173">
        <v>5.4500000000000401</v>
      </c>
      <c r="V99" s="173" t="str">
        <f>IFERROR(VLOOKUP(U99,'CRUCE RIESGOS'!$C$8:$D$166,2,FALSE),"")</f>
        <v/>
      </c>
      <c r="W99" s="173">
        <v>6.4500000000000499</v>
      </c>
      <c r="X99" s="173" t="str">
        <f>IFERROR(VLOOKUP(W99,'CRUCE RIESGOS'!$C$8:$D$166,2,FALSE),"")</f>
        <v/>
      </c>
      <c r="Y99" s="173">
        <v>7.4500000000000597</v>
      </c>
      <c r="Z99" s="173" t="str">
        <f>IFERROR(VLOOKUP(Y99,'CRUCE RIESGOS'!$C$8:$D$166,2,FALSE),"")</f>
        <v/>
      </c>
      <c r="AA99" s="173">
        <v>8.4500000000000703</v>
      </c>
      <c r="AB99" s="173" t="str">
        <f>IFERROR(VLOOKUP(AA99,'CRUCE RIESGOS'!$C$8:$D$166,2,FALSE),"")</f>
        <v/>
      </c>
      <c r="AC99" s="173">
        <v>9.4500000000000792</v>
      </c>
      <c r="AD99" s="173" t="str">
        <f>IFERROR(VLOOKUP(AC99,'CRUCE RIESGOS'!$C$8:$D$166,2,FALSE),"")</f>
        <v/>
      </c>
      <c r="AE99" s="173">
        <v>10.450000000000101</v>
      </c>
      <c r="AF99" s="173" t="str">
        <f>IFERROR(VLOOKUP(AE99,'CRUCE RIESGOS'!$C$8:$D$166,2,FALSE),"")</f>
        <v/>
      </c>
      <c r="AG99" s="173">
        <v>11.450000000000101</v>
      </c>
      <c r="AH99" s="173" t="str">
        <f>IFERROR(VLOOKUP(AG99,'CRUCE RIESGOS'!$C$8:$D$166,2,FALSE),"")</f>
        <v/>
      </c>
      <c r="AI99" s="173">
        <v>12.450000000000101</v>
      </c>
      <c r="AJ99" s="173" t="str">
        <f>IFERROR(VLOOKUP(AI99,'CRUCE RIESGOS'!$C$8:$D$166,2,FALSE),"")</f>
        <v/>
      </c>
      <c r="AK99" s="173">
        <v>13.450000000000101</v>
      </c>
      <c r="AL99" s="173" t="str">
        <f>IFERROR(VLOOKUP(AK99,'CRUCE RIESGOS'!$C$8:$D$166,2,FALSE),"")</f>
        <v/>
      </c>
      <c r="AM99" s="173">
        <v>14.450000000000101</v>
      </c>
      <c r="AN99" s="173" t="str">
        <f>IFERROR(VLOOKUP(AM99,'CRUCE RIESGOS'!$C$8:$D$166,2,FALSE),"")</f>
        <v/>
      </c>
      <c r="AO99" s="173">
        <v>15.450000000000101</v>
      </c>
      <c r="AP99" s="173" t="str">
        <f>IFERROR(VLOOKUP(AO99,'CRUCE RIESGOS'!$C$8:$D$166,2,FALSE),"")</f>
        <v/>
      </c>
      <c r="AQ99" s="173">
        <v>16.450000000000099</v>
      </c>
      <c r="AR99" s="173" t="str">
        <f>IFERROR(VLOOKUP(AQ99,'CRUCE RIESGOS'!$C$8:$D$166,2,FALSE),"")</f>
        <v/>
      </c>
      <c r="AS99" s="173">
        <v>17.450000000000198</v>
      </c>
      <c r="AT99" s="173" t="str">
        <f>IFERROR(VLOOKUP(AS99,'CRUCE RIESGOS'!$C$8:$D$166,2,FALSE),"")</f>
        <v/>
      </c>
      <c r="AU99" s="173">
        <v>18.450000000000198</v>
      </c>
      <c r="AV99" s="173" t="str">
        <f>IFERROR(VLOOKUP(AU99,'CRUCE RIESGOS'!$C$8:$D$166,2,FALSE),"")</f>
        <v/>
      </c>
      <c r="AW99" s="173">
        <v>19.450000000000198</v>
      </c>
      <c r="AX99" s="173" t="str">
        <f>IFERROR(VLOOKUP(AW99,'CRUCE RIESGOS'!$C$8:$D$166,2,FALSE),"")</f>
        <v/>
      </c>
      <c r="AY99" s="173">
        <v>20.450000000000198</v>
      </c>
      <c r="AZ99" s="173" t="str">
        <f>IFERROR(VLOOKUP(AY99,'CRUCE RIESGOS'!$C$8:$D$166,2,FALSE),"")</f>
        <v/>
      </c>
      <c r="BA99" s="173">
        <v>21.450000000000198</v>
      </c>
      <c r="BB99" s="173" t="str">
        <f>IFERROR(VLOOKUP(BA99,'CRUCE RIESGOS'!$C$8:$D$166,2,FALSE),"")</f>
        <v/>
      </c>
      <c r="BC99" s="173">
        <v>22.450000000000198</v>
      </c>
      <c r="BD99" s="173" t="str">
        <f>IFERROR(VLOOKUP(BC99,'CRUCE RIESGOS'!$C$8:$D$166,2,FALSE),"")</f>
        <v/>
      </c>
      <c r="BE99" s="173">
        <v>23.450000000000198</v>
      </c>
      <c r="BF99" s="173" t="str">
        <f>IFERROR(VLOOKUP(BE99,'CRUCE RIESGOS'!$C$8:$D$166,2,FALSE),"")</f>
        <v/>
      </c>
      <c r="BG99" s="173">
        <v>24.450000000000198</v>
      </c>
      <c r="BH99" s="173" t="str">
        <f>IFERROR(VLOOKUP(BG99,'CRUCE RIESGOS'!$C$8:$D$166,2,FALSE),"")</f>
        <v/>
      </c>
      <c r="BI99" s="173">
        <v>25.450000000000198</v>
      </c>
      <c r="BJ99" s="173" t="str">
        <f>IFERROR(VLOOKUP(BI99,'CRUCE RIESGOS'!$C$8:$D$166,2,FALSE),"")</f>
        <v/>
      </c>
    </row>
    <row r="100" spans="13:62" x14ac:dyDescent="0.25">
      <c r="N100" s="173" t="str">
        <f t="shared" si="0"/>
        <v/>
      </c>
      <c r="P100" s="173" t="str">
        <f>IF(P101&lt;&gt;""," -R","")</f>
        <v/>
      </c>
      <c r="R100" s="173" t="str">
        <f>IF(R101&lt;&gt;""," -R","")</f>
        <v/>
      </c>
      <c r="T100" s="173" t="str">
        <f>IF(T101&lt;&gt;""," -R","")</f>
        <v/>
      </c>
      <c r="V100" s="173" t="str">
        <f>IF(V101&lt;&gt;""," -R","")</f>
        <v/>
      </c>
      <c r="X100" s="173" t="str">
        <f>IF(X101&lt;&gt;""," -R","")</f>
        <v/>
      </c>
      <c r="Z100" s="173" t="str">
        <f>IF(Z101&lt;&gt;""," -R","")</f>
        <v/>
      </c>
      <c r="AB100" s="173" t="str">
        <f>IF(AB101&lt;&gt;""," -R","")</f>
        <v/>
      </c>
      <c r="AD100" s="173" t="str">
        <f>IF(AD101&lt;&gt;""," -R","")</f>
        <v/>
      </c>
      <c r="AF100" s="173" t="str">
        <f t="shared" si="1"/>
        <v/>
      </c>
      <c r="AH100" s="173" t="str">
        <f t="shared" si="2"/>
        <v/>
      </c>
      <c r="AJ100" s="173" t="str">
        <f t="shared" si="3"/>
        <v/>
      </c>
      <c r="AL100" s="173" t="str">
        <f t="shared" si="4"/>
        <v/>
      </c>
      <c r="AN100" s="173" t="str">
        <f t="shared" si="5"/>
        <v/>
      </c>
      <c r="AP100" s="173" t="str">
        <f t="shared" si="6"/>
        <v/>
      </c>
      <c r="AR100" s="173" t="str">
        <f t="shared" si="7"/>
        <v/>
      </c>
      <c r="AT100" s="173" t="str">
        <f t="shared" si="8"/>
        <v/>
      </c>
      <c r="AV100" s="173" t="str">
        <f t="shared" si="9"/>
        <v/>
      </c>
      <c r="AX100" s="173" t="str">
        <f t="shared" si="10"/>
        <v/>
      </c>
      <c r="AZ100" s="173" t="str">
        <f t="shared" si="11"/>
        <v/>
      </c>
      <c r="BB100" s="173" t="str">
        <f t="shared" si="12"/>
        <v/>
      </c>
      <c r="BD100" s="173" t="str">
        <f t="shared" si="13"/>
        <v/>
      </c>
      <c r="BF100" s="173" t="str">
        <f t="shared" si="14"/>
        <v/>
      </c>
      <c r="BH100" s="173" t="str">
        <f t="shared" si="15"/>
        <v/>
      </c>
      <c r="BJ100" s="173" t="str">
        <f t="shared" si="16"/>
        <v/>
      </c>
    </row>
    <row r="101" spans="13:62" x14ac:dyDescent="0.25">
      <c r="M101" s="173">
        <v>1.46</v>
      </c>
      <c r="N101" s="173" t="str">
        <f>IFERROR(VLOOKUP(M101,'CRUCE RIESGOS'!$C$8:$D$166,2,FALSE),"")</f>
        <v/>
      </c>
      <c r="O101" s="173">
        <v>2.4600000000000102</v>
      </c>
      <c r="P101" s="173" t="str">
        <f>IFERROR(VLOOKUP(O101,'CRUCE RIESGOS'!$C$8:$D$166,2,FALSE),"")</f>
        <v/>
      </c>
      <c r="Q101" s="173">
        <v>3.4600000000000199</v>
      </c>
      <c r="R101" s="173" t="str">
        <f>IFERROR(VLOOKUP(Q101,'CRUCE RIESGOS'!$C$8:$D$166,2,FALSE),"")</f>
        <v/>
      </c>
      <c r="S101" s="173">
        <v>4.4600000000000302</v>
      </c>
      <c r="T101" s="173" t="str">
        <f>IFERROR(VLOOKUP(S101,'CRUCE RIESGOS'!$C$8:$D$166,2,FALSE),"")</f>
        <v/>
      </c>
      <c r="U101" s="173">
        <v>5.4600000000000399</v>
      </c>
      <c r="V101" s="173" t="str">
        <f>IFERROR(VLOOKUP(U101,'CRUCE RIESGOS'!$C$8:$D$166,2,FALSE),"")</f>
        <v/>
      </c>
      <c r="W101" s="173">
        <v>6.4600000000000497</v>
      </c>
      <c r="X101" s="173" t="str">
        <f>IFERROR(VLOOKUP(W101,'CRUCE RIESGOS'!$C$8:$D$166,2,FALSE),"")</f>
        <v/>
      </c>
      <c r="Y101" s="173">
        <v>7.4600000000000604</v>
      </c>
      <c r="Z101" s="173" t="str">
        <f>IFERROR(VLOOKUP(Y101,'CRUCE RIESGOS'!$C$8:$D$166,2,FALSE),"")</f>
        <v/>
      </c>
      <c r="AA101" s="173">
        <v>8.4600000000000701</v>
      </c>
      <c r="AB101" s="173" t="str">
        <f>IFERROR(VLOOKUP(AA101,'CRUCE RIESGOS'!$C$8:$D$166,2,FALSE),"")</f>
        <v/>
      </c>
      <c r="AC101" s="173">
        <v>9.4600000000000808</v>
      </c>
      <c r="AD101" s="173" t="str">
        <f>IFERROR(VLOOKUP(AC101,'CRUCE RIESGOS'!$C$8:$D$166,2,FALSE),"")</f>
        <v/>
      </c>
      <c r="AE101" s="173">
        <v>10.4600000000001</v>
      </c>
      <c r="AF101" s="173" t="str">
        <f>IFERROR(VLOOKUP(AE101,'CRUCE RIESGOS'!$C$8:$D$166,2,FALSE),"")</f>
        <v/>
      </c>
      <c r="AG101" s="173">
        <v>11.4600000000001</v>
      </c>
      <c r="AH101" s="173" t="str">
        <f>IFERROR(VLOOKUP(AG101,'CRUCE RIESGOS'!$C$8:$D$166,2,FALSE),"")</f>
        <v/>
      </c>
      <c r="AI101" s="173">
        <v>12.4600000000001</v>
      </c>
      <c r="AJ101" s="173" t="str">
        <f>IFERROR(VLOOKUP(AI101,'CRUCE RIESGOS'!$C$8:$D$166,2,FALSE),"")</f>
        <v/>
      </c>
      <c r="AK101" s="173">
        <v>13.4600000000001</v>
      </c>
      <c r="AL101" s="173" t="str">
        <f>IFERROR(VLOOKUP(AK101,'CRUCE RIESGOS'!$C$8:$D$166,2,FALSE),"")</f>
        <v/>
      </c>
      <c r="AM101" s="173">
        <v>14.4600000000001</v>
      </c>
      <c r="AN101" s="173" t="str">
        <f>IFERROR(VLOOKUP(AM101,'CRUCE RIESGOS'!$C$8:$D$166,2,FALSE),"")</f>
        <v/>
      </c>
      <c r="AO101" s="173">
        <v>15.4600000000001</v>
      </c>
      <c r="AP101" s="173" t="str">
        <f>IFERROR(VLOOKUP(AO101,'CRUCE RIESGOS'!$C$8:$D$166,2,FALSE),"")</f>
        <v/>
      </c>
      <c r="AQ101" s="173">
        <v>16.4600000000002</v>
      </c>
      <c r="AR101" s="173" t="str">
        <f>IFERROR(VLOOKUP(AQ101,'CRUCE RIESGOS'!$C$8:$D$166,2,FALSE),"")</f>
        <v/>
      </c>
      <c r="AS101" s="173">
        <v>17.4600000000002</v>
      </c>
      <c r="AT101" s="173" t="str">
        <f>IFERROR(VLOOKUP(AS101,'CRUCE RIESGOS'!$C$8:$D$166,2,FALSE),"")</f>
        <v/>
      </c>
      <c r="AU101" s="173">
        <v>18.4600000000002</v>
      </c>
      <c r="AV101" s="173" t="str">
        <f>IFERROR(VLOOKUP(AU101,'CRUCE RIESGOS'!$C$8:$D$166,2,FALSE),"")</f>
        <v/>
      </c>
      <c r="AW101" s="173">
        <v>19.4600000000002</v>
      </c>
      <c r="AX101" s="173" t="str">
        <f>IFERROR(VLOOKUP(AW101,'CRUCE RIESGOS'!$C$8:$D$166,2,FALSE),"")</f>
        <v/>
      </c>
      <c r="AY101" s="173">
        <v>20.4600000000002</v>
      </c>
      <c r="AZ101" s="173" t="str">
        <f>IFERROR(VLOOKUP(AY101,'CRUCE RIESGOS'!$C$8:$D$166,2,FALSE),"")</f>
        <v/>
      </c>
      <c r="BA101" s="173">
        <v>21.4600000000002</v>
      </c>
      <c r="BB101" s="173" t="str">
        <f>IFERROR(VLOOKUP(BA101,'CRUCE RIESGOS'!$C$8:$D$166,2,FALSE),"")</f>
        <v/>
      </c>
      <c r="BC101" s="173">
        <v>22.4600000000002</v>
      </c>
      <c r="BD101" s="173" t="str">
        <f>IFERROR(VLOOKUP(BC101,'CRUCE RIESGOS'!$C$8:$D$166,2,FALSE),"")</f>
        <v/>
      </c>
      <c r="BE101" s="173">
        <v>23.4600000000002</v>
      </c>
      <c r="BF101" s="173" t="str">
        <f>IFERROR(VLOOKUP(BE101,'CRUCE RIESGOS'!$C$8:$D$166,2,FALSE),"")</f>
        <v/>
      </c>
      <c r="BG101" s="173">
        <v>24.4600000000002</v>
      </c>
      <c r="BH101" s="173" t="str">
        <f>IFERROR(VLOOKUP(BG101,'CRUCE RIESGOS'!$C$8:$D$166,2,FALSE),"")</f>
        <v/>
      </c>
      <c r="BI101" s="173">
        <v>25.4600000000002</v>
      </c>
      <c r="BJ101" s="173" t="str">
        <f>IFERROR(VLOOKUP(BI101,'CRUCE RIESGOS'!$C$8:$D$166,2,FALSE),"")</f>
        <v/>
      </c>
    </row>
    <row r="102" spans="13:62" x14ac:dyDescent="0.25">
      <c r="N102" s="173" t="str">
        <f t="shared" si="0"/>
        <v/>
      </c>
      <c r="P102" s="173" t="str">
        <f>IF(P103&lt;&gt;""," -R","")</f>
        <v/>
      </c>
      <c r="R102" s="173" t="str">
        <f>IF(R103&lt;&gt;""," -R","")</f>
        <v/>
      </c>
      <c r="T102" s="173" t="str">
        <f>IF(T103&lt;&gt;""," -R","")</f>
        <v/>
      </c>
      <c r="V102" s="173" t="str">
        <f>IF(V103&lt;&gt;""," -R","")</f>
        <v/>
      </c>
      <c r="X102" s="173" t="str">
        <f>IF(X103&lt;&gt;""," -R","")</f>
        <v/>
      </c>
      <c r="Z102" s="173" t="str">
        <f>IF(Z103&lt;&gt;""," -R","")</f>
        <v/>
      </c>
      <c r="AB102" s="173" t="str">
        <f>IF(AB103&lt;&gt;""," -R","")</f>
        <v/>
      </c>
      <c r="AD102" s="173" t="str">
        <f>IF(AD103&lt;&gt;""," -R","")</f>
        <v/>
      </c>
      <c r="AF102" s="173" t="str">
        <f t="shared" si="1"/>
        <v/>
      </c>
      <c r="AH102" s="173" t="str">
        <f t="shared" si="2"/>
        <v/>
      </c>
      <c r="AJ102" s="173" t="str">
        <f t="shared" si="3"/>
        <v/>
      </c>
      <c r="AL102" s="173" t="str">
        <f t="shared" si="4"/>
        <v/>
      </c>
      <c r="AN102" s="173" t="str">
        <f t="shared" si="5"/>
        <v/>
      </c>
      <c r="AP102" s="173" t="str">
        <f t="shared" si="6"/>
        <v/>
      </c>
      <c r="AR102" s="173" t="str">
        <f t="shared" si="7"/>
        <v/>
      </c>
      <c r="AT102" s="173" t="str">
        <f t="shared" si="8"/>
        <v/>
      </c>
      <c r="AV102" s="173" t="str">
        <f t="shared" si="9"/>
        <v/>
      </c>
      <c r="AX102" s="173" t="str">
        <f t="shared" si="10"/>
        <v/>
      </c>
      <c r="AZ102" s="173" t="str">
        <f t="shared" si="11"/>
        <v/>
      </c>
      <c r="BB102" s="173" t="str">
        <f t="shared" si="12"/>
        <v/>
      </c>
      <c r="BD102" s="173" t="str">
        <f t="shared" si="13"/>
        <v/>
      </c>
      <c r="BF102" s="173" t="str">
        <f t="shared" si="14"/>
        <v/>
      </c>
      <c r="BH102" s="173" t="str">
        <f t="shared" si="15"/>
        <v/>
      </c>
      <c r="BJ102" s="173" t="str">
        <f t="shared" si="16"/>
        <v/>
      </c>
    </row>
    <row r="103" spans="13:62" x14ac:dyDescent="0.25">
      <c r="M103" s="173">
        <v>1.47</v>
      </c>
      <c r="N103" s="173" t="str">
        <f>IFERROR(VLOOKUP(M103,'CRUCE RIESGOS'!$C$8:$D$166,2,FALSE),"")</f>
        <v/>
      </c>
      <c r="O103" s="173">
        <v>2.47000000000001</v>
      </c>
      <c r="P103" s="173" t="str">
        <f>IFERROR(VLOOKUP(O103,'CRUCE RIESGOS'!$C$8:$D$166,2,FALSE),"")</f>
        <v/>
      </c>
      <c r="Q103" s="173">
        <v>3.4700000000000202</v>
      </c>
      <c r="R103" s="173" t="str">
        <f>IFERROR(VLOOKUP(Q103,'CRUCE RIESGOS'!$C$8:$D$166,2,FALSE),"")</f>
        <v/>
      </c>
      <c r="S103" s="173">
        <v>4.4700000000000299</v>
      </c>
      <c r="T103" s="173" t="str">
        <f>IFERROR(VLOOKUP(S103,'CRUCE RIESGOS'!$C$8:$D$166,2,FALSE),"")</f>
        <v/>
      </c>
      <c r="U103" s="173">
        <v>5.4700000000000397</v>
      </c>
      <c r="V103" s="173" t="str">
        <f>IFERROR(VLOOKUP(U103,'CRUCE RIESGOS'!$C$8:$D$166,2,FALSE),"")</f>
        <v/>
      </c>
      <c r="W103" s="173">
        <v>6.4700000000000504</v>
      </c>
      <c r="X103" s="173" t="str">
        <f>IFERROR(VLOOKUP(W103,'CRUCE RIESGOS'!$C$8:$D$166,2,FALSE),"")</f>
        <v/>
      </c>
      <c r="Y103" s="173">
        <v>7.4700000000000601</v>
      </c>
      <c r="Z103" s="173" t="str">
        <f>IFERROR(VLOOKUP(Y103,'CRUCE RIESGOS'!$C$8:$D$166,2,FALSE),"")</f>
        <v/>
      </c>
      <c r="AA103" s="173">
        <v>8.4700000000000699</v>
      </c>
      <c r="AB103" s="173" t="str">
        <f>IFERROR(VLOOKUP(AA103,'CRUCE RIESGOS'!$C$8:$D$166,2,FALSE),"")</f>
        <v/>
      </c>
      <c r="AC103" s="173">
        <v>9.4700000000000806</v>
      </c>
      <c r="AD103" s="173" t="str">
        <f>IFERROR(VLOOKUP(AC103,'CRUCE RIESGOS'!$C$8:$D$166,2,FALSE),"")</f>
        <v/>
      </c>
      <c r="AE103" s="173">
        <v>10.4700000000001</v>
      </c>
      <c r="AF103" s="173" t="str">
        <f>IFERROR(VLOOKUP(AE103,'CRUCE RIESGOS'!$C$8:$D$166,2,FALSE),"")</f>
        <v/>
      </c>
      <c r="AG103" s="173">
        <v>11.4700000000001</v>
      </c>
      <c r="AH103" s="173" t="str">
        <f>IFERROR(VLOOKUP(AG103,'CRUCE RIESGOS'!$C$8:$D$166,2,FALSE),"")</f>
        <v/>
      </c>
      <c r="AI103" s="173">
        <v>12.4700000000001</v>
      </c>
      <c r="AJ103" s="173" t="str">
        <f>IFERROR(VLOOKUP(AI103,'CRUCE RIESGOS'!$C$8:$D$166,2,FALSE),"")</f>
        <v/>
      </c>
      <c r="AK103" s="173">
        <v>13.4700000000001</v>
      </c>
      <c r="AL103" s="173" t="str">
        <f>IFERROR(VLOOKUP(AK103,'CRUCE RIESGOS'!$C$8:$D$166,2,FALSE),"")</f>
        <v/>
      </c>
      <c r="AM103" s="173">
        <v>14.4700000000001</v>
      </c>
      <c r="AN103" s="173" t="str">
        <f>IFERROR(VLOOKUP(AM103,'CRUCE RIESGOS'!$C$8:$D$166,2,FALSE),"")</f>
        <v/>
      </c>
      <c r="AO103" s="173">
        <v>15.4700000000001</v>
      </c>
      <c r="AP103" s="173" t="str">
        <f>IFERROR(VLOOKUP(AO103,'CRUCE RIESGOS'!$C$8:$D$166,2,FALSE),"")</f>
        <v/>
      </c>
      <c r="AQ103" s="173">
        <v>16.470000000000098</v>
      </c>
      <c r="AR103" s="173" t="str">
        <f>IFERROR(VLOOKUP(AQ103,'CRUCE RIESGOS'!$C$8:$D$166,2,FALSE),"")</f>
        <v/>
      </c>
      <c r="AS103" s="173">
        <v>17.470000000000201</v>
      </c>
      <c r="AT103" s="173" t="str">
        <f>IFERROR(VLOOKUP(AS103,'CRUCE RIESGOS'!$C$8:$D$166,2,FALSE),"")</f>
        <v/>
      </c>
      <c r="AU103" s="173">
        <v>18.470000000000201</v>
      </c>
      <c r="AV103" s="173" t="str">
        <f>IFERROR(VLOOKUP(AU103,'CRUCE RIESGOS'!$C$8:$D$166,2,FALSE),"")</f>
        <v/>
      </c>
      <c r="AW103" s="173">
        <v>19.470000000000201</v>
      </c>
      <c r="AX103" s="173" t="str">
        <f>IFERROR(VLOOKUP(AW103,'CRUCE RIESGOS'!$C$8:$D$166,2,FALSE),"")</f>
        <v/>
      </c>
      <c r="AY103" s="173">
        <v>20.470000000000201</v>
      </c>
      <c r="AZ103" s="173" t="str">
        <f>IFERROR(VLOOKUP(AY103,'CRUCE RIESGOS'!$C$8:$D$166,2,FALSE),"")</f>
        <v/>
      </c>
      <c r="BA103" s="173">
        <v>21.470000000000201</v>
      </c>
      <c r="BB103" s="173" t="str">
        <f>IFERROR(VLOOKUP(BA103,'CRUCE RIESGOS'!$C$8:$D$166,2,FALSE),"")</f>
        <v/>
      </c>
      <c r="BC103" s="173">
        <v>22.470000000000201</v>
      </c>
      <c r="BD103" s="173" t="str">
        <f>IFERROR(VLOOKUP(BC103,'CRUCE RIESGOS'!$C$8:$D$166,2,FALSE),"")</f>
        <v/>
      </c>
      <c r="BE103" s="173">
        <v>23.470000000000201</v>
      </c>
      <c r="BF103" s="173" t="str">
        <f>IFERROR(VLOOKUP(BE103,'CRUCE RIESGOS'!$C$8:$D$166,2,FALSE),"")</f>
        <v/>
      </c>
      <c r="BG103" s="173">
        <v>24.470000000000201</v>
      </c>
      <c r="BH103" s="173" t="str">
        <f>IFERROR(VLOOKUP(BG103,'CRUCE RIESGOS'!$C$8:$D$166,2,FALSE),"")</f>
        <v/>
      </c>
      <c r="BI103" s="173">
        <v>25.470000000000201</v>
      </c>
      <c r="BJ103" s="173" t="str">
        <f>IFERROR(VLOOKUP(BI103,'CRUCE RIESGOS'!$C$8:$D$166,2,FALSE),"")</f>
        <v/>
      </c>
    </row>
    <row r="104" spans="13:62" x14ac:dyDescent="0.25">
      <c r="N104" s="173" t="str">
        <f t="shared" si="0"/>
        <v/>
      </c>
      <c r="P104" s="173" t="str">
        <f>IF(P105&lt;&gt;""," -R","")</f>
        <v/>
      </c>
      <c r="R104" s="173" t="str">
        <f>IF(R105&lt;&gt;""," -R","")</f>
        <v/>
      </c>
      <c r="T104" s="173" t="str">
        <f>IF(T105&lt;&gt;""," -R","")</f>
        <v/>
      </c>
      <c r="V104" s="173" t="str">
        <f>IF(V105&lt;&gt;""," -R","")</f>
        <v/>
      </c>
      <c r="X104" s="173" t="str">
        <f>IF(X105&lt;&gt;""," -R","")</f>
        <v/>
      </c>
      <c r="Z104" s="173" t="str">
        <f>IF(Z105&lt;&gt;""," -R","")</f>
        <v/>
      </c>
      <c r="AB104" s="173" t="str">
        <f>IF(AB105&lt;&gt;""," -R","")</f>
        <v/>
      </c>
      <c r="AD104" s="173" t="str">
        <f>IF(AD105&lt;&gt;""," -R","")</f>
        <v/>
      </c>
      <c r="AF104" s="173" t="str">
        <f t="shared" si="1"/>
        <v/>
      </c>
      <c r="AH104" s="173" t="str">
        <f t="shared" si="2"/>
        <v/>
      </c>
      <c r="AJ104" s="173" t="str">
        <f t="shared" si="3"/>
        <v/>
      </c>
      <c r="AL104" s="173" t="str">
        <f t="shared" si="4"/>
        <v/>
      </c>
      <c r="AN104" s="173" t="str">
        <f t="shared" si="5"/>
        <v/>
      </c>
      <c r="AP104" s="173" t="str">
        <f t="shared" si="6"/>
        <v/>
      </c>
      <c r="AR104" s="173" t="str">
        <f t="shared" si="7"/>
        <v/>
      </c>
      <c r="AT104" s="173" t="str">
        <f t="shared" si="8"/>
        <v/>
      </c>
      <c r="AV104" s="173" t="str">
        <f t="shared" si="9"/>
        <v/>
      </c>
      <c r="AX104" s="173" t="str">
        <f t="shared" si="10"/>
        <v/>
      </c>
      <c r="AZ104" s="173" t="str">
        <f t="shared" si="11"/>
        <v/>
      </c>
      <c r="BB104" s="173" t="str">
        <f t="shared" si="12"/>
        <v/>
      </c>
      <c r="BD104" s="173" t="str">
        <f t="shared" si="13"/>
        <v/>
      </c>
      <c r="BF104" s="173" t="str">
        <f t="shared" si="14"/>
        <v/>
      </c>
      <c r="BH104" s="173" t="str">
        <f t="shared" si="15"/>
        <v/>
      </c>
      <c r="BJ104" s="173" t="str">
        <f t="shared" si="16"/>
        <v/>
      </c>
    </row>
    <row r="105" spans="13:62" x14ac:dyDescent="0.25">
      <c r="M105" s="173">
        <v>1.48</v>
      </c>
      <c r="N105" s="173" t="str">
        <f>IFERROR(VLOOKUP(M105,'CRUCE RIESGOS'!$C$8:$D$166,2,FALSE),"")</f>
        <v/>
      </c>
      <c r="O105" s="173">
        <v>2.4800000000000102</v>
      </c>
      <c r="P105" s="173" t="str">
        <f>IFERROR(VLOOKUP(O105,'CRUCE RIESGOS'!$C$8:$D$166,2,FALSE),"")</f>
        <v/>
      </c>
      <c r="Q105" s="173">
        <v>3.48000000000002</v>
      </c>
      <c r="R105" s="173" t="str">
        <f>IFERROR(VLOOKUP(Q105,'CRUCE RIESGOS'!$C$8:$D$166,2,FALSE),"")</f>
        <v/>
      </c>
      <c r="S105" s="173">
        <v>4.4800000000000297</v>
      </c>
      <c r="T105" s="173" t="str">
        <f>IFERROR(VLOOKUP(S105,'CRUCE RIESGOS'!$C$8:$D$166,2,FALSE),"")</f>
        <v/>
      </c>
      <c r="U105" s="173">
        <v>5.4800000000000404</v>
      </c>
      <c r="V105" s="173" t="str">
        <f>IFERROR(VLOOKUP(U105,'CRUCE RIESGOS'!$C$8:$D$166,2,FALSE),"")</f>
        <v/>
      </c>
      <c r="W105" s="173">
        <v>6.4800000000000502</v>
      </c>
      <c r="X105" s="173" t="str">
        <f>IFERROR(VLOOKUP(W105,'CRUCE RIESGOS'!$C$8:$D$166,2,FALSE),"")</f>
        <v/>
      </c>
      <c r="Y105" s="173">
        <v>7.4800000000000599</v>
      </c>
      <c r="Z105" s="173" t="str">
        <f>IFERROR(VLOOKUP(Y105,'CRUCE RIESGOS'!$C$8:$D$166,2,FALSE),"")</f>
        <v/>
      </c>
      <c r="AA105" s="173">
        <v>8.4800000000000697</v>
      </c>
      <c r="AB105" s="173" t="str">
        <f>IFERROR(VLOOKUP(AA105,'CRUCE RIESGOS'!$C$8:$D$166,2,FALSE),"")</f>
        <v/>
      </c>
      <c r="AC105" s="173">
        <v>9.4800000000000804</v>
      </c>
      <c r="AD105" s="173" t="str">
        <f>IFERROR(VLOOKUP(AC105,'CRUCE RIESGOS'!$C$8:$D$166,2,FALSE),"")</f>
        <v/>
      </c>
      <c r="AE105" s="173">
        <v>10.4800000000001</v>
      </c>
      <c r="AF105" s="173" t="str">
        <f>IFERROR(VLOOKUP(AE105,'CRUCE RIESGOS'!$C$8:$D$166,2,FALSE),"")</f>
        <v/>
      </c>
      <c r="AG105" s="173">
        <v>11.4800000000001</v>
      </c>
      <c r="AH105" s="173" t="str">
        <f>IFERROR(VLOOKUP(AG105,'CRUCE RIESGOS'!$C$8:$D$166,2,FALSE),"")</f>
        <v/>
      </c>
      <c r="AI105" s="173">
        <v>12.4800000000001</v>
      </c>
      <c r="AJ105" s="173" t="str">
        <f>IFERROR(VLOOKUP(AI105,'CRUCE RIESGOS'!$C$8:$D$166,2,FALSE),"")</f>
        <v/>
      </c>
      <c r="AK105" s="173">
        <v>13.4800000000001</v>
      </c>
      <c r="AL105" s="173" t="str">
        <f>IFERROR(VLOOKUP(AK105,'CRUCE RIESGOS'!$C$8:$D$166,2,FALSE),"")</f>
        <v/>
      </c>
      <c r="AM105" s="173">
        <v>14.4800000000001</v>
      </c>
      <c r="AN105" s="173" t="str">
        <f>IFERROR(VLOOKUP(AM105,'CRUCE RIESGOS'!$C$8:$D$166,2,FALSE),"")</f>
        <v/>
      </c>
      <c r="AO105" s="173">
        <v>15.4800000000001</v>
      </c>
      <c r="AP105" s="173" t="str">
        <f>IFERROR(VLOOKUP(AO105,'CRUCE RIESGOS'!$C$8:$D$166,2,FALSE),"")</f>
        <v/>
      </c>
      <c r="AQ105" s="173">
        <v>16.480000000000199</v>
      </c>
      <c r="AR105" s="173" t="str">
        <f>IFERROR(VLOOKUP(AQ105,'CRUCE RIESGOS'!$C$8:$D$166,2,FALSE),"")</f>
        <v/>
      </c>
      <c r="AS105" s="173">
        <v>17.480000000000199</v>
      </c>
      <c r="AT105" s="173" t="str">
        <f>IFERROR(VLOOKUP(AS105,'CRUCE RIESGOS'!$C$8:$D$166,2,FALSE),"")</f>
        <v/>
      </c>
      <c r="AU105" s="173">
        <v>18.480000000000199</v>
      </c>
      <c r="AV105" s="173" t="str">
        <f>IFERROR(VLOOKUP(AU105,'CRUCE RIESGOS'!$C$8:$D$166,2,FALSE),"")</f>
        <v/>
      </c>
      <c r="AW105" s="173">
        <v>19.480000000000199</v>
      </c>
      <c r="AX105" s="173" t="str">
        <f>IFERROR(VLOOKUP(AW105,'CRUCE RIESGOS'!$C$8:$D$166,2,FALSE),"")</f>
        <v/>
      </c>
      <c r="AY105" s="173">
        <v>20.480000000000199</v>
      </c>
      <c r="AZ105" s="173" t="str">
        <f>IFERROR(VLOOKUP(AY105,'CRUCE RIESGOS'!$C$8:$D$166,2,FALSE),"")</f>
        <v/>
      </c>
      <c r="BA105" s="173">
        <v>21.480000000000199</v>
      </c>
      <c r="BB105" s="173" t="str">
        <f>IFERROR(VLOOKUP(BA105,'CRUCE RIESGOS'!$C$8:$D$166,2,FALSE),"")</f>
        <v/>
      </c>
      <c r="BC105" s="173">
        <v>22.480000000000199</v>
      </c>
      <c r="BD105" s="173" t="str">
        <f>IFERROR(VLOOKUP(BC105,'CRUCE RIESGOS'!$C$8:$D$166,2,FALSE),"")</f>
        <v/>
      </c>
      <c r="BE105" s="173">
        <v>23.480000000000199</v>
      </c>
      <c r="BF105" s="173" t="str">
        <f>IFERROR(VLOOKUP(BE105,'CRUCE RIESGOS'!$C$8:$D$166,2,FALSE),"")</f>
        <v/>
      </c>
      <c r="BG105" s="173">
        <v>24.480000000000199</v>
      </c>
      <c r="BH105" s="173" t="str">
        <f>IFERROR(VLOOKUP(BG105,'CRUCE RIESGOS'!$C$8:$D$166,2,FALSE),"")</f>
        <v/>
      </c>
      <c r="BI105" s="173">
        <v>25.480000000000199</v>
      </c>
      <c r="BJ105" s="173" t="str">
        <f>IFERROR(VLOOKUP(BI105,'CRUCE RIESGOS'!$C$8:$D$166,2,FALSE),"")</f>
        <v/>
      </c>
    </row>
    <row r="106" spans="13:62" x14ac:dyDescent="0.25">
      <c r="N106" s="173" t="str">
        <f t="shared" si="0"/>
        <v/>
      </c>
      <c r="P106" s="173" t="str">
        <f>IF(P107&lt;&gt;""," -R","")</f>
        <v/>
      </c>
      <c r="R106" s="173" t="str">
        <f>IF(R107&lt;&gt;""," -R","")</f>
        <v/>
      </c>
      <c r="T106" s="173" t="str">
        <f>IF(T107&lt;&gt;""," -R","")</f>
        <v/>
      </c>
      <c r="V106" s="173" t="str">
        <f>IF(V107&lt;&gt;""," -R","")</f>
        <v/>
      </c>
      <c r="X106" s="173" t="str">
        <f>IF(X107&lt;&gt;""," -R","")</f>
        <v/>
      </c>
      <c r="Z106" s="173" t="str">
        <f>IF(Z107&lt;&gt;""," -R","")</f>
        <v/>
      </c>
      <c r="AB106" s="173" t="str">
        <f>IF(AB107&lt;&gt;""," -R","")</f>
        <v/>
      </c>
      <c r="AD106" s="173" t="str">
        <f>IF(AD107&lt;&gt;""," -R","")</f>
        <v/>
      </c>
      <c r="AF106" s="173" t="str">
        <f t="shared" si="1"/>
        <v/>
      </c>
      <c r="AH106" s="173" t="str">
        <f t="shared" si="2"/>
        <v/>
      </c>
      <c r="AJ106" s="173" t="str">
        <f t="shared" si="3"/>
        <v/>
      </c>
      <c r="AL106" s="173" t="str">
        <f t="shared" si="4"/>
        <v/>
      </c>
      <c r="AN106" s="173" t="str">
        <f t="shared" si="5"/>
        <v/>
      </c>
      <c r="AP106" s="173" t="str">
        <f t="shared" si="6"/>
        <v/>
      </c>
      <c r="AR106" s="173" t="str">
        <f t="shared" si="7"/>
        <v/>
      </c>
      <c r="AT106" s="173" t="str">
        <f t="shared" si="8"/>
        <v/>
      </c>
      <c r="AV106" s="173" t="str">
        <f t="shared" si="9"/>
        <v/>
      </c>
      <c r="AX106" s="173" t="str">
        <f t="shared" si="10"/>
        <v/>
      </c>
      <c r="AZ106" s="173" t="str">
        <f t="shared" si="11"/>
        <v/>
      </c>
      <c r="BB106" s="173" t="str">
        <f t="shared" si="12"/>
        <v/>
      </c>
      <c r="BD106" s="173" t="str">
        <f t="shared" si="13"/>
        <v/>
      </c>
      <c r="BF106" s="173" t="str">
        <f t="shared" si="14"/>
        <v/>
      </c>
      <c r="BH106" s="173" t="str">
        <f t="shared" si="15"/>
        <v/>
      </c>
      <c r="BJ106" s="173" t="str">
        <f t="shared" si="16"/>
        <v/>
      </c>
    </row>
    <row r="107" spans="13:62" x14ac:dyDescent="0.25">
      <c r="M107" s="173">
        <v>1.49</v>
      </c>
      <c r="N107" s="173" t="str">
        <f>IFERROR(VLOOKUP(M107,'CRUCE RIESGOS'!$C$8:$D$166,2,FALSE),"")</f>
        <v/>
      </c>
      <c r="O107" s="173">
        <v>2.49000000000001</v>
      </c>
      <c r="P107" s="173" t="str">
        <f>IFERROR(VLOOKUP(O107,'CRUCE RIESGOS'!$C$8:$D$166,2,FALSE),"")</f>
        <v/>
      </c>
      <c r="Q107" s="173">
        <v>3.4900000000000202</v>
      </c>
      <c r="R107" s="173" t="str">
        <f>IFERROR(VLOOKUP(Q107,'CRUCE RIESGOS'!$C$8:$D$166,2,FALSE),"")</f>
        <v/>
      </c>
      <c r="S107" s="173">
        <v>4.4900000000000304</v>
      </c>
      <c r="T107" s="173" t="str">
        <f>IFERROR(VLOOKUP(S107,'CRUCE RIESGOS'!$C$8:$D$166,2,FALSE),"")</f>
        <v/>
      </c>
      <c r="U107" s="173">
        <v>5.4900000000000402</v>
      </c>
      <c r="V107" s="173" t="str">
        <f>IFERROR(VLOOKUP(U107,'CRUCE RIESGOS'!$C$8:$D$166,2,FALSE),"")</f>
        <v/>
      </c>
      <c r="W107" s="173">
        <v>6.49000000000005</v>
      </c>
      <c r="X107" s="173" t="str">
        <f>IFERROR(VLOOKUP(W107,'CRUCE RIESGOS'!$C$8:$D$166,2,FALSE),"")</f>
        <v/>
      </c>
      <c r="Y107" s="173">
        <v>7.4900000000000597</v>
      </c>
      <c r="Z107" s="173" t="str">
        <f>IFERROR(VLOOKUP(Y107,'CRUCE RIESGOS'!$C$8:$D$166,2,FALSE),"")</f>
        <v/>
      </c>
      <c r="AA107" s="173">
        <v>8.4900000000000695</v>
      </c>
      <c r="AB107" s="173" t="str">
        <f>IFERROR(VLOOKUP(AA107,'CRUCE RIESGOS'!$C$8:$D$166,2,FALSE),"")</f>
        <v/>
      </c>
      <c r="AC107" s="173">
        <v>9.4900000000000801</v>
      </c>
      <c r="AD107" s="173" t="str">
        <f>IFERROR(VLOOKUP(AC107,'CRUCE RIESGOS'!$C$8:$D$166,2,FALSE),"")</f>
        <v/>
      </c>
      <c r="AE107" s="173">
        <v>10.4900000000001</v>
      </c>
      <c r="AF107" s="173" t="str">
        <f>IFERROR(VLOOKUP(AE107,'CRUCE RIESGOS'!$C$8:$D$166,2,FALSE),"")</f>
        <v/>
      </c>
      <c r="AG107" s="173">
        <v>11.4900000000001</v>
      </c>
      <c r="AH107" s="173" t="str">
        <f>IFERROR(VLOOKUP(AG107,'CRUCE RIESGOS'!$C$8:$D$166,2,FALSE),"")</f>
        <v/>
      </c>
      <c r="AI107" s="173">
        <v>12.4900000000001</v>
      </c>
      <c r="AJ107" s="173" t="str">
        <f>IFERROR(VLOOKUP(AI107,'CRUCE RIESGOS'!$C$8:$D$166,2,FALSE),"")</f>
        <v/>
      </c>
      <c r="AK107" s="173">
        <v>13.4900000000001</v>
      </c>
      <c r="AL107" s="173" t="str">
        <f>IFERROR(VLOOKUP(AK107,'CRUCE RIESGOS'!$C$8:$D$166,2,FALSE),"")</f>
        <v/>
      </c>
      <c r="AM107" s="173">
        <v>14.4900000000001</v>
      </c>
      <c r="AN107" s="173" t="str">
        <f>IFERROR(VLOOKUP(AM107,'CRUCE RIESGOS'!$C$8:$D$166,2,FALSE),"")</f>
        <v/>
      </c>
      <c r="AO107" s="173">
        <v>15.4900000000001</v>
      </c>
      <c r="AP107" s="173" t="str">
        <f>IFERROR(VLOOKUP(AO107,'CRUCE RIESGOS'!$C$8:$D$166,2,FALSE),"")</f>
        <v/>
      </c>
      <c r="AQ107" s="173">
        <v>16.490000000000101</v>
      </c>
      <c r="AR107" s="173" t="str">
        <f>IFERROR(VLOOKUP(AQ107,'CRUCE RIESGOS'!$C$8:$D$166,2,FALSE),"")</f>
        <v/>
      </c>
      <c r="AS107" s="173">
        <v>17.490000000000201</v>
      </c>
      <c r="AT107" s="173" t="str">
        <f>IFERROR(VLOOKUP(AS107,'CRUCE RIESGOS'!$C$8:$D$166,2,FALSE),"")</f>
        <v/>
      </c>
      <c r="AU107" s="173">
        <v>18.490000000000201</v>
      </c>
      <c r="AV107" s="173" t="str">
        <f>IFERROR(VLOOKUP(AU107,'CRUCE RIESGOS'!$C$8:$D$166,2,FALSE),"")</f>
        <v/>
      </c>
      <c r="AW107" s="173">
        <v>19.490000000000201</v>
      </c>
      <c r="AX107" s="173" t="str">
        <f>IFERROR(VLOOKUP(AW107,'CRUCE RIESGOS'!$C$8:$D$166,2,FALSE),"")</f>
        <v/>
      </c>
      <c r="AY107" s="173">
        <v>20.490000000000201</v>
      </c>
      <c r="AZ107" s="173" t="str">
        <f>IFERROR(VLOOKUP(AY107,'CRUCE RIESGOS'!$C$8:$D$166,2,FALSE),"")</f>
        <v/>
      </c>
      <c r="BA107" s="173">
        <v>21.490000000000201</v>
      </c>
      <c r="BB107" s="173" t="str">
        <f>IFERROR(VLOOKUP(BA107,'CRUCE RIESGOS'!$C$8:$D$166,2,FALSE),"")</f>
        <v/>
      </c>
      <c r="BC107" s="173">
        <v>22.490000000000201</v>
      </c>
      <c r="BD107" s="173" t="str">
        <f>IFERROR(VLOOKUP(BC107,'CRUCE RIESGOS'!$C$8:$D$166,2,FALSE),"")</f>
        <v/>
      </c>
      <c r="BE107" s="173">
        <v>23.490000000000201</v>
      </c>
      <c r="BF107" s="173" t="str">
        <f>IFERROR(VLOOKUP(BE107,'CRUCE RIESGOS'!$C$8:$D$166,2,FALSE),"")</f>
        <v/>
      </c>
      <c r="BG107" s="173">
        <v>24.490000000000201</v>
      </c>
      <c r="BH107" s="173" t="str">
        <f>IFERROR(VLOOKUP(BG107,'CRUCE RIESGOS'!$C$8:$D$166,2,FALSE),"")</f>
        <v/>
      </c>
      <c r="BI107" s="173">
        <v>25.490000000000201</v>
      </c>
      <c r="BJ107" s="173" t="str">
        <f>IFERROR(VLOOKUP(BI107,'CRUCE RIESGOS'!$C$8:$D$166,2,FALSE),"")</f>
        <v/>
      </c>
    </row>
    <row r="108" spans="13:62" x14ac:dyDescent="0.25">
      <c r="N108" s="173" t="str">
        <f t="shared" si="0"/>
        <v/>
      </c>
      <c r="P108" s="173" t="str">
        <f>IF(P109&lt;&gt;""," -R","")</f>
        <v/>
      </c>
      <c r="R108" s="173" t="str">
        <f>IF(R109&lt;&gt;""," -R","")</f>
        <v/>
      </c>
      <c r="T108" s="173" t="str">
        <f>IF(T109&lt;&gt;""," -R","")</f>
        <v/>
      </c>
      <c r="V108" s="173" t="str">
        <f>IF(V109&lt;&gt;""," -R","")</f>
        <v/>
      </c>
      <c r="X108" s="173" t="str">
        <f>IF(X109&lt;&gt;""," -R","")</f>
        <v/>
      </c>
      <c r="Z108" s="173" t="str">
        <f>IF(Z109&lt;&gt;""," -R","")</f>
        <v/>
      </c>
      <c r="AB108" s="173" t="str">
        <f>IF(AB109&lt;&gt;""," -R","")</f>
        <v/>
      </c>
      <c r="AD108" s="173" t="str">
        <f>IF(AD109&lt;&gt;""," -R","")</f>
        <v/>
      </c>
      <c r="AF108" s="173" t="str">
        <f t="shared" si="1"/>
        <v/>
      </c>
      <c r="AH108" s="173" t="str">
        <f t="shared" si="2"/>
        <v/>
      </c>
      <c r="AJ108" s="173" t="str">
        <f t="shared" si="3"/>
        <v/>
      </c>
      <c r="AL108" s="173" t="str">
        <f t="shared" si="4"/>
        <v/>
      </c>
      <c r="AN108" s="173" t="str">
        <f t="shared" si="5"/>
        <v/>
      </c>
      <c r="AP108" s="173" t="str">
        <f t="shared" si="6"/>
        <v/>
      </c>
      <c r="AR108" s="173" t="str">
        <f t="shared" si="7"/>
        <v/>
      </c>
      <c r="AT108" s="173" t="str">
        <f t="shared" si="8"/>
        <v/>
      </c>
      <c r="AV108" s="173" t="str">
        <f t="shared" si="9"/>
        <v/>
      </c>
      <c r="AX108" s="173" t="str">
        <f t="shared" si="10"/>
        <v/>
      </c>
      <c r="AZ108" s="173" t="str">
        <f t="shared" si="11"/>
        <v/>
      </c>
      <c r="BB108" s="173" t="str">
        <f t="shared" si="12"/>
        <v/>
      </c>
      <c r="BD108" s="173" t="str">
        <f t="shared" si="13"/>
        <v/>
      </c>
      <c r="BF108" s="173" t="str">
        <f t="shared" si="14"/>
        <v/>
      </c>
      <c r="BH108" s="173" t="str">
        <f t="shared" si="15"/>
        <v/>
      </c>
      <c r="BJ108" s="173" t="str">
        <f t="shared" si="16"/>
        <v/>
      </c>
    </row>
    <row r="109" spans="13:62" x14ac:dyDescent="0.25">
      <c r="M109" s="173">
        <v>1.5</v>
      </c>
      <c r="N109" s="173" t="str">
        <f>IFERROR(VLOOKUP(M109,'CRUCE RIESGOS'!$C$8:$D$166,2,FALSE),"")</f>
        <v/>
      </c>
      <c r="O109" s="173">
        <v>2.5000000000000102</v>
      </c>
      <c r="P109" s="173" t="str">
        <f>IFERROR(VLOOKUP(O109,'CRUCE RIESGOS'!$C$8:$D$166,2,FALSE),"")</f>
        <v/>
      </c>
      <c r="Q109" s="173">
        <v>3.50000000000002</v>
      </c>
      <c r="R109" s="173" t="str">
        <f>IFERROR(VLOOKUP(Q109,'CRUCE RIESGOS'!$C$8:$D$166,2,FALSE),"")</f>
        <v/>
      </c>
      <c r="S109" s="173">
        <v>4.5000000000000302</v>
      </c>
      <c r="T109" s="173" t="str">
        <f>IFERROR(VLOOKUP(S109,'CRUCE RIESGOS'!$C$8:$D$166,2,FALSE),"")</f>
        <v/>
      </c>
      <c r="U109" s="173">
        <v>5.50000000000004</v>
      </c>
      <c r="V109" s="173" t="str">
        <f>IFERROR(VLOOKUP(U109,'CRUCE RIESGOS'!$C$8:$D$166,2,FALSE),"")</f>
        <v/>
      </c>
      <c r="W109" s="173">
        <v>6.5000000000000497</v>
      </c>
      <c r="X109" s="173" t="str">
        <f>IFERROR(VLOOKUP(W109,'CRUCE RIESGOS'!$C$8:$D$166,2,FALSE),"")</f>
        <v/>
      </c>
      <c r="Y109" s="173">
        <v>7.5000000000000604</v>
      </c>
      <c r="Z109" s="173" t="str">
        <f>IFERROR(VLOOKUP(Y109,'CRUCE RIESGOS'!$C$8:$D$166,2,FALSE),"")</f>
        <v/>
      </c>
      <c r="AA109" s="173">
        <v>8.5000000000000693</v>
      </c>
      <c r="AB109" s="173" t="str">
        <f>IFERROR(VLOOKUP(AA109,'CRUCE RIESGOS'!$C$8:$D$166,2,FALSE),"")</f>
        <v/>
      </c>
      <c r="AC109" s="173">
        <v>9.5000000000000799</v>
      </c>
      <c r="AD109" s="173" t="str">
        <f>IFERROR(VLOOKUP(AC109,'CRUCE RIESGOS'!$C$8:$D$166,2,FALSE),"")</f>
        <v/>
      </c>
      <c r="AE109" s="173">
        <v>10.500000000000099</v>
      </c>
      <c r="AF109" s="173" t="str">
        <f>IFERROR(VLOOKUP(AE109,'CRUCE RIESGOS'!$C$8:$D$166,2,FALSE),"")</f>
        <v/>
      </c>
      <c r="AG109" s="173">
        <v>11.500000000000099</v>
      </c>
      <c r="AH109" s="173" t="str">
        <f>IFERROR(VLOOKUP(AG109,'CRUCE RIESGOS'!$C$8:$D$166,2,FALSE),"")</f>
        <v/>
      </c>
      <c r="AI109" s="173">
        <v>12.500000000000099</v>
      </c>
      <c r="AJ109" s="173" t="str">
        <f>IFERROR(VLOOKUP(AI109,'CRUCE RIESGOS'!$C$8:$D$166,2,FALSE),"")</f>
        <v/>
      </c>
      <c r="AK109" s="173">
        <v>13.500000000000099</v>
      </c>
      <c r="AL109" s="173" t="str">
        <f>IFERROR(VLOOKUP(AK109,'CRUCE RIESGOS'!$C$8:$D$166,2,FALSE),"")</f>
        <v/>
      </c>
      <c r="AM109" s="173">
        <v>14.500000000000099</v>
      </c>
      <c r="AN109" s="173" t="str">
        <f>IFERROR(VLOOKUP(AM109,'CRUCE RIESGOS'!$C$8:$D$166,2,FALSE),"")</f>
        <v/>
      </c>
      <c r="AO109" s="173">
        <v>15.500000000000099</v>
      </c>
      <c r="AP109" s="173" t="str">
        <f>IFERROR(VLOOKUP(AO109,'CRUCE RIESGOS'!$C$8:$D$166,2,FALSE),"")</f>
        <v/>
      </c>
      <c r="AQ109" s="173">
        <v>16.500000000000199</v>
      </c>
      <c r="AR109" s="173" t="str">
        <f>IFERROR(VLOOKUP(AQ109,'CRUCE RIESGOS'!$C$8:$D$166,2,FALSE),"")</f>
        <v/>
      </c>
      <c r="AS109" s="173">
        <v>17.500000000000199</v>
      </c>
      <c r="AT109" s="173" t="str">
        <f>IFERROR(VLOOKUP(AS109,'CRUCE RIESGOS'!$C$8:$D$166,2,FALSE),"")</f>
        <v/>
      </c>
      <c r="AU109" s="173">
        <v>18.500000000000199</v>
      </c>
      <c r="AV109" s="173" t="str">
        <f>IFERROR(VLOOKUP(AU109,'CRUCE RIESGOS'!$C$8:$D$166,2,FALSE),"")</f>
        <v/>
      </c>
      <c r="AW109" s="173">
        <v>19.500000000000199</v>
      </c>
      <c r="AX109" s="173" t="str">
        <f>IFERROR(VLOOKUP(AW109,'CRUCE RIESGOS'!$C$8:$D$166,2,FALSE),"")</f>
        <v/>
      </c>
      <c r="AY109" s="173">
        <v>20.500000000000199</v>
      </c>
      <c r="AZ109" s="173" t="str">
        <f>IFERROR(VLOOKUP(AY109,'CRUCE RIESGOS'!$C$8:$D$166,2,FALSE),"")</f>
        <v/>
      </c>
      <c r="BA109" s="173">
        <v>21.500000000000199</v>
      </c>
      <c r="BB109" s="173" t="str">
        <f>IFERROR(VLOOKUP(BA109,'CRUCE RIESGOS'!$C$8:$D$166,2,FALSE),"")</f>
        <v/>
      </c>
      <c r="BC109" s="173">
        <v>22.500000000000199</v>
      </c>
      <c r="BD109" s="173" t="str">
        <f>IFERROR(VLOOKUP(BC109,'CRUCE RIESGOS'!$C$8:$D$166,2,FALSE),"")</f>
        <v/>
      </c>
      <c r="BE109" s="173">
        <v>23.500000000000199</v>
      </c>
      <c r="BF109" s="173" t="str">
        <f>IFERROR(VLOOKUP(BE109,'CRUCE RIESGOS'!$C$8:$D$166,2,FALSE),"")</f>
        <v/>
      </c>
      <c r="BG109" s="173">
        <v>24.500000000000199</v>
      </c>
      <c r="BH109" s="173" t="str">
        <f>IFERROR(VLOOKUP(BG109,'CRUCE RIESGOS'!$C$8:$D$166,2,FALSE),"")</f>
        <v/>
      </c>
      <c r="BI109" s="173">
        <v>25.500000000000199</v>
      </c>
      <c r="BJ109" s="173" t="str">
        <f>IFERROR(VLOOKUP(BI109,'CRUCE RIESGOS'!$C$8:$D$166,2,FALSE),"")</f>
        <v/>
      </c>
    </row>
    <row r="110" spans="13:62" x14ac:dyDescent="0.25">
      <c r="N110" s="173" t="str">
        <f t="shared" si="0"/>
        <v/>
      </c>
      <c r="P110" s="173" t="str">
        <f>IF(P111&lt;&gt;""," -R","")</f>
        <v/>
      </c>
      <c r="R110" s="173" t="str">
        <f>IF(R111&lt;&gt;""," -R","")</f>
        <v/>
      </c>
      <c r="T110" s="173" t="str">
        <f>IF(T111&lt;&gt;""," -R","")</f>
        <v/>
      </c>
      <c r="V110" s="173" t="str">
        <f>IF(V111&lt;&gt;""," -R","")</f>
        <v/>
      </c>
      <c r="X110" s="173" t="str">
        <f>IF(X111&lt;&gt;""," -R","")</f>
        <v/>
      </c>
      <c r="Z110" s="173" t="str">
        <f>IF(Z111&lt;&gt;""," -R","")</f>
        <v/>
      </c>
      <c r="AB110" s="173" t="str">
        <f>IF(AB111&lt;&gt;""," -R","")</f>
        <v/>
      </c>
      <c r="AD110" s="173" t="str">
        <f>IF(AD111&lt;&gt;""," -R","")</f>
        <v/>
      </c>
      <c r="AF110" s="173" t="str">
        <f t="shared" si="1"/>
        <v/>
      </c>
      <c r="AH110" s="173" t="str">
        <f t="shared" si="2"/>
        <v/>
      </c>
      <c r="AJ110" s="173" t="str">
        <f t="shared" si="3"/>
        <v/>
      </c>
      <c r="AL110" s="173" t="str">
        <f t="shared" si="4"/>
        <v/>
      </c>
      <c r="AN110" s="173" t="str">
        <f t="shared" si="5"/>
        <v/>
      </c>
      <c r="AP110" s="173" t="str">
        <f t="shared" si="6"/>
        <v/>
      </c>
      <c r="AR110" s="173" t="str">
        <f t="shared" si="7"/>
        <v/>
      </c>
      <c r="AT110" s="173" t="str">
        <f t="shared" si="8"/>
        <v/>
      </c>
      <c r="AV110" s="173" t="str">
        <f t="shared" si="9"/>
        <v/>
      </c>
      <c r="AX110" s="173" t="str">
        <f t="shared" si="10"/>
        <v/>
      </c>
      <c r="AZ110" s="173" t="str">
        <f t="shared" si="11"/>
        <v/>
      </c>
      <c r="BB110" s="173" t="str">
        <f t="shared" si="12"/>
        <v/>
      </c>
      <c r="BD110" s="173" t="str">
        <f t="shared" si="13"/>
        <v/>
      </c>
      <c r="BF110" s="173" t="str">
        <f t="shared" si="14"/>
        <v/>
      </c>
      <c r="BH110" s="173" t="str">
        <f t="shared" si="15"/>
        <v/>
      </c>
      <c r="BJ110" s="173" t="str">
        <f t="shared" si="16"/>
        <v/>
      </c>
    </row>
    <row r="111" spans="13:62" x14ac:dyDescent="0.25">
      <c r="M111" s="173">
        <v>1.51</v>
      </c>
      <c r="N111" s="173" t="str">
        <f>IFERROR(VLOOKUP(M111,'CRUCE RIESGOS'!$C$8:$D$166,2,FALSE),"")</f>
        <v/>
      </c>
      <c r="O111" s="173">
        <v>2.51000000000001</v>
      </c>
      <c r="P111" s="173" t="str">
        <f>IFERROR(VLOOKUP(O111,'CRUCE RIESGOS'!$C$8:$D$166,2,FALSE),"")</f>
        <v/>
      </c>
      <c r="Q111" s="173">
        <v>3.5100000000000202</v>
      </c>
      <c r="R111" s="173" t="str">
        <f>IFERROR(VLOOKUP(Q111,'CRUCE RIESGOS'!$C$8:$D$166,2,FALSE),"")</f>
        <v/>
      </c>
      <c r="S111" s="173">
        <v>4.51000000000003</v>
      </c>
      <c r="T111" s="173" t="str">
        <f>IFERROR(VLOOKUP(S111,'CRUCE RIESGOS'!$C$8:$D$166,2,FALSE),"")</f>
        <v/>
      </c>
      <c r="U111" s="173">
        <v>5.5100000000000398</v>
      </c>
      <c r="V111" s="173" t="str">
        <f>IFERROR(VLOOKUP(U111,'CRUCE RIESGOS'!$C$8:$D$166,2,FALSE),"")</f>
        <v/>
      </c>
      <c r="W111" s="173">
        <v>6.5100000000000504</v>
      </c>
      <c r="X111" s="173" t="str">
        <f>IFERROR(VLOOKUP(W111,'CRUCE RIESGOS'!$C$8:$D$166,2,FALSE),"")</f>
        <v/>
      </c>
      <c r="Y111" s="173">
        <v>7.5100000000000602</v>
      </c>
      <c r="Z111" s="173" t="str">
        <f>IFERROR(VLOOKUP(Y111,'CRUCE RIESGOS'!$C$8:$D$166,2,FALSE),"")</f>
        <v/>
      </c>
      <c r="AA111" s="173">
        <v>8.5100000000000708</v>
      </c>
      <c r="AB111" s="173" t="str">
        <f>IFERROR(VLOOKUP(AA111,'CRUCE RIESGOS'!$C$8:$D$166,2,FALSE),"")</f>
        <v/>
      </c>
      <c r="AC111" s="173">
        <v>9.5100000000000797</v>
      </c>
      <c r="AD111" s="173" t="str">
        <f>IFERROR(VLOOKUP(AC111,'CRUCE RIESGOS'!$C$8:$D$166,2,FALSE),"")</f>
        <v/>
      </c>
      <c r="AE111" s="173">
        <v>10.510000000000099</v>
      </c>
      <c r="AF111" s="173" t="str">
        <f>IFERROR(VLOOKUP(AE111,'CRUCE RIESGOS'!$C$8:$D$166,2,FALSE),"")</f>
        <v/>
      </c>
      <c r="AG111" s="173">
        <v>11.510000000000099</v>
      </c>
      <c r="AH111" s="173" t="str">
        <f>IFERROR(VLOOKUP(AG111,'CRUCE RIESGOS'!$C$8:$D$166,2,FALSE),"")</f>
        <v/>
      </c>
      <c r="AI111" s="173">
        <v>12.510000000000099</v>
      </c>
      <c r="AJ111" s="173" t="str">
        <f>IFERROR(VLOOKUP(AI111,'CRUCE RIESGOS'!$C$8:$D$166,2,FALSE),"")</f>
        <v/>
      </c>
      <c r="AK111" s="173">
        <v>13.510000000000099</v>
      </c>
      <c r="AL111" s="173" t="str">
        <f>IFERROR(VLOOKUP(AK111,'CRUCE RIESGOS'!$C$8:$D$166,2,FALSE),"")</f>
        <v/>
      </c>
      <c r="AM111" s="173">
        <v>14.510000000000099</v>
      </c>
      <c r="AN111" s="173" t="str">
        <f>IFERROR(VLOOKUP(AM111,'CRUCE RIESGOS'!$C$8:$D$166,2,FALSE),"")</f>
        <v/>
      </c>
      <c r="AO111" s="173">
        <v>15.510000000000099</v>
      </c>
      <c r="AP111" s="173" t="str">
        <f>IFERROR(VLOOKUP(AO111,'CRUCE RIESGOS'!$C$8:$D$166,2,FALSE),"")</f>
        <v/>
      </c>
      <c r="AQ111" s="173">
        <v>16.510000000000101</v>
      </c>
      <c r="AR111" s="173" t="str">
        <f>IFERROR(VLOOKUP(AQ111,'CRUCE RIESGOS'!$C$8:$D$166,2,FALSE),"")</f>
        <v/>
      </c>
      <c r="AS111" s="173">
        <v>17.510000000000201</v>
      </c>
      <c r="AT111" s="173" t="str">
        <f>IFERROR(VLOOKUP(AS111,'CRUCE RIESGOS'!$C$8:$D$166,2,FALSE),"")</f>
        <v/>
      </c>
      <c r="AU111" s="173">
        <v>18.510000000000201</v>
      </c>
      <c r="AV111" s="173" t="str">
        <f>IFERROR(VLOOKUP(AU111,'CRUCE RIESGOS'!$C$8:$D$166,2,FALSE),"")</f>
        <v/>
      </c>
      <c r="AW111" s="173">
        <v>19.510000000000201</v>
      </c>
      <c r="AX111" s="173" t="str">
        <f>IFERROR(VLOOKUP(AW111,'CRUCE RIESGOS'!$C$8:$D$166,2,FALSE),"")</f>
        <v/>
      </c>
      <c r="AY111" s="173">
        <v>20.510000000000201</v>
      </c>
      <c r="AZ111" s="173" t="str">
        <f>IFERROR(VLOOKUP(AY111,'CRUCE RIESGOS'!$C$8:$D$166,2,FALSE),"")</f>
        <v/>
      </c>
      <c r="BA111" s="173">
        <v>21.510000000000201</v>
      </c>
      <c r="BB111" s="173" t="str">
        <f>IFERROR(VLOOKUP(BA111,'CRUCE RIESGOS'!$C$8:$D$166,2,FALSE),"")</f>
        <v/>
      </c>
      <c r="BC111" s="173">
        <v>22.510000000000201</v>
      </c>
      <c r="BD111" s="173" t="str">
        <f>IFERROR(VLOOKUP(BC111,'CRUCE RIESGOS'!$C$8:$D$166,2,FALSE),"")</f>
        <v/>
      </c>
      <c r="BE111" s="173">
        <v>23.510000000000201</v>
      </c>
      <c r="BF111" s="173" t="str">
        <f>IFERROR(VLOOKUP(BE111,'CRUCE RIESGOS'!$C$8:$D$166,2,FALSE),"")</f>
        <v/>
      </c>
      <c r="BG111" s="173">
        <v>24.510000000000201</v>
      </c>
      <c r="BH111" s="173" t="str">
        <f>IFERROR(VLOOKUP(BG111,'CRUCE RIESGOS'!$C$8:$D$166,2,FALSE),"")</f>
        <v/>
      </c>
      <c r="BI111" s="173">
        <v>25.510000000000201</v>
      </c>
      <c r="BJ111" s="173" t="str">
        <f>IFERROR(VLOOKUP(BI111,'CRUCE RIESGOS'!$C$8:$D$166,2,FALSE),"")</f>
        <v/>
      </c>
    </row>
    <row r="112" spans="13:62" x14ac:dyDescent="0.25">
      <c r="N112" s="173" t="str">
        <f t="shared" si="0"/>
        <v/>
      </c>
      <c r="P112" s="173" t="str">
        <f>IF(P113&lt;&gt;""," -R","")</f>
        <v/>
      </c>
      <c r="R112" s="173" t="str">
        <f>IF(R113&lt;&gt;""," -R","")</f>
        <v/>
      </c>
      <c r="T112" s="173" t="str">
        <f>IF(T113&lt;&gt;""," -R","")</f>
        <v/>
      </c>
      <c r="V112" s="173" t="str">
        <f>IF(V113&lt;&gt;""," -R","")</f>
        <v/>
      </c>
      <c r="X112" s="173" t="str">
        <f>IF(X113&lt;&gt;""," -R","")</f>
        <v/>
      </c>
      <c r="Z112" s="173" t="str">
        <f>IF(Z113&lt;&gt;""," -R","")</f>
        <v/>
      </c>
      <c r="AB112" s="173" t="str">
        <f>IF(AB113&lt;&gt;""," -R","")</f>
        <v/>
      </c>
      <c r="AD112" s="173" t="str">
        <f>IF(AD113&lt;&gt;""," -R","")</f>
        <v/>
      </c>
      <c r="AF112" s="173" t="str">
        <f t="shared" si="1"/>
        <v/>
      </c>
      <c r="AH112" s="173" t="str">
        <f t="shared" si="2"/>
        <v/>
      </c>
      <c r="AJ112" s="173" t="str">
        <f t="shared" si="3"/>
        <v/>
      </c>
      <c r="AL112" s="173" t="str">
        <f t="shared" si="4"/>
        <v/>
      </c>
      <c r="AN112" s="173" t="str">
        <f t="shared" si="5"/>
        <v/>
      </c>
      <c r="AP112" s="173" t="str">
        <f t="shared" si="6"/>
        <v/>
      </c>
      <c r="AR112" s="173" t="str">
        <f t="shared" si="7"/>
        <v/>
      </c>
      <c r="AT112" s="173" t="str">
        <f t="shared" si="8"/>
        <v/>
      </c>
      <c r="AV112" s="173" t="str">
        <f t="shared" si="9"/>
        <v/>
      </c>
      <c r="AX112" s="173" t="str">
        <f t="shared" si="10"/>
        <v/>
      </c>
      <c r="AZ112" s="173" t="str">
        <f t="shared" si="11"/>
        <v/>
      </c>
      <c r="BB112" s="173" t="str">
        <f t="shared" si="12"/>
        <v/>
      </c>
      <c r="BD112" s="173" t="str">
        <f t="shared" si="13"/>
        <v/>
      </c>
      <c r="BF112" s="173" t="str">
        <f t="shared" si="14"/>
        <v/>
      </c>
      <c r="BH112" s="173" t="str">
        <f t="shared" si="15"/>
        <v/>
      </c>
      <c r="BJ112" s="173" t="str">
        <f t="shared" si="16"/>
        <v/>
      </c>
    </row>
    <row r="113" spans="13:62" x14ac:dyDescent="0.25">
      <c r="M113" s="173">
        <v>1.52</v>
      </c>
      <c r="N113" s="173" t="str">
        <f>IFERROR(VLOOKUP(M113,'CRUCE RIESGOS'!$C$8:$D$166,2,FALSE),"")</f>
        <v/>
      </c>
      <c r="O113" s="173">
        <v>2.5200000000000098</v>
      </c>
      <c r="P113" s="173" t="str">
        <f>IFERROR(VLOOKUP(O113,'CRUCE RIESGOS'!$C$8:$D$166,2,FALSE),"")</f>
        <v/>
      </c>
      <c r="Q113" s="173">
        <v>3.52000000000002</v>
      </c>
      <c r="R113" s="173" t="str">
        <f>IFERROR(VLOOKUP(Q113,'CRUCE RIESGOS'!$C$8:$D$166,2,FALSE),"")</f>
        <v/>
      </c>
      <c r="S113" s="173">
        <v>4.5200000000000298</v>
      </c>
      <c r="T113" s="173" t="str">
        <f>IFERROR(VLOOKUP(S113,'CRUCE RIESGOS'!$C$8:$D$166,2,FALSE),"")</f>
        <v/>
      </c>
      <c r="U113" s="173">
        <v>5.5200000000000404</v>
      </c>
      <c r="V113" s="173" t="str">
        <f>IFERROR(VLOOKUP(U113,'CRUCE RIESGOS'!$C$8:$D$166,2,FALSE),"")</f>
        <v/>
      </c>
      <c r="W113" s="173">
        <v>6.5200000000000502</v>
      </c>
      <c r="X113" s="173" t="str">
        <f>IFERROR(VLOOKUP(W113,'CRUCE RIESGOS'!$C$8:$D$166,2,FALSE),"")</f>
        <v/>
      </c>
      <c r="Y113" s="173">
        <v>7.52000000000006</v>
      </c>
      <c r="Z113" s="173" t="str">
        <f>IFERROR(VLOOKUP(Y113,'CRUCE RIESGOS'!$C$8:$D$166,2,FALSE),"")</f>
        <v/>
      </c>
      <c r="AA113" s="173">
        <v>8.5200000000000706</v>
      </c>
      <c r="AB113" s="173" t="str">
        <f>IFERROR(VLOOKUP(AA113,'CRUCE RIESGOS'!$C$8:$D$166,2,FALSE),"")</f>
        <v/>
      </c>
      <c r="AC113" s="173">
        <v>9.5200000000000795</v>
      </c>
      <c r="AD113" s="173" t="str">
        <f>IFERROR(VLOOKUP(AC113,'CRUCE RIESGOS'!$C$8:$D$166,2,FALSE),"")</f>
        <v/>
      </c>
      <c r="AE113" s="173">
        <v>10.520000000000101</v>
      </c>
      <c r="AF113" s="173" t="str">
        <f>IFERROR(VLOOKUP(AE113,'CRUCE RIESGOS'!$C$8:$D$166,2,FALSE),"")</f>
        <v/>
      </c>
      <c r="AG113" s="173">
        <v>11.520000000000101</v>
      </c>
      <c r="AH113" s="173" t="str">
        <f>IFERROR(VLOOKUP(AG113,'CRUCE RIESGOS'!$C$8:$D$166,2,FALSE),"")</f>
        <v/>
      </c>
      <c r="AI113" s="173">
        <v>12.520000000000101</v>
      </c>
      <c r="AJ113" s="173" t="str">
        <f>IFERROR(VLOOKUP(AI113,'CRUCE RIESGOS'!$C$8:$D$166,2,FALSE),"")</f>
        <v/>
      </c>
      <c r="AK113" s="173">
        <v>13.520000000000101</v>
      </c>
      <c r="AL113" s="173" t="str">
        <f>IFERROR(VLOOKUP(AK113,'CRUCE RIESGOS'!$C$8:$D$166,2,FALSE),"")</f>
        <v/>
      </c>
      <c r="AM113" s="173">
        <v>14.520000000000101</v>
      </c>
      <c r="AN113" s="173" t="str">
        <f>IFERROR(VLOOKUP(AM113,'CRUCE RIESGOS'!$C$8:$D$166,2,FALSE),"")</f>
        <v/>
      </c>
      <c r="AO113" s="173">
        <v>15.520000000000101</v>
      </c>
      <c r="AP113" s="173" t="str">
        <f>IFERROR(VLOOKUP(AO113,'CRUCE RIESGOS'!$C$8:$D$166,2,FALSE),"")</f>
        <v/>
      </c>
      <c r="AQ113" s="173">
        <v>16.520000000000099</v>
      </c>
      <c r="AR113" s="173" t="str">
        <f>IFERROR(VLOOKUP(AQ113,'CRUCE RIESGOS'!$C$8:$D$166,2,FALSE),"")</f>
        <v/>
      </c>
      <c r="AS113" s="173">
        <v>17.520000000000199</v>
      </c>
      <c r="AT113" s="173" t="str">
        <f>IFERROR(VLOOKUP(AS113,'CRUCE RIESGOS'!$C$8:$D$166,2,FALSE),"")</f>
        <v/>
      </c>
      <c r="AU113" s="173">
        <v>18.520000000000199</v>
      </c>
      <c r="AV113" s="173" t="str">
        <f>IFERROR(VLOOKUP(AU113,'CRUCE RIESGOS'!$C$8:$D$166,2,FALSE),"")</f>
        <v/>
      </c>
      <c r="AW113" s="173">
        <v>19.520000000000199</v>
      </c>
      <c r="AX113" s="173" t="str">
        <f>IFERROR(VLOOKUP(AW113,'CRUCE RIESGOS'!$C$8:$D$166,2,FALSE),"")</f>
        <v/>
      </c>
      <c r="AY113" s="173">
        <v>20.520000000000199</v>
      </c>
      <c r="AZ113" s="173" t="str">
        <f>IFERROR(VLOOKUP(AY113,'CRUCE RIESGOS'!$C$8:$D$166,2,FALSE),"")</f>
        <v/>
      </c>
      <c r="BA113" s="173">
        <v>21.520000000000199</v>
      </c>
      <c r="BB113" s="173" t="str">
        <f>IFERROR(VLOOKUP(BA113,'CRUCE RIESGOS'!$C$8:$D$166,2,FALSE),"")</f>
        <v/>
      </c>
      <c r="BC113" s="173">
        <v>22.520000000000199</v>
      </c>
      <c r="BD113" s="173" t="str">
        <f>IFERROR(VLOOKUP(BC113,'CRUCE RIESGOS'!$C$8:$D$166,2,FALSE),"")</f>
        <v/>
      </c>
      <c r="BE113" s="173">
        <v>23.520000000000199</v>
      </c>
      <c r="BF113" s="173" t="str">
        <f>IFERROR(VLOOKUP(BE113,'CRUCE RIESGOS'!$C$8:$D$166,2,FALSE),"")</f>
        <v/>
      </c>
      <c r="BG113" s="173">
        <v>24.520000000000199</v>
      </c>
      <c r="BH113" s="173" t="str">
        <f>IFERROR(VLOOKUP(BG113,'CRUCE RIESGOS'!$C$8:$D$166,2,FALSE),"")</f>
        <v/>
      </c>
      <c r="BI113" s="173">
        <v>25.520000000000199</v>
      </c>
      <c r="BJ113" s="173" t="str">
        <f>IFERROR(VLOOKUP(BI113,'CRUCE RIESGOS'!$C$8:$D$166,2,FALSE),"")</f>
        <v/>
      </c>
    </row>
    <row r="114" spans="13:62" x14ac:dyDescent="0.25">
      <c r="N114" s="173" t="str">
        <f t="shared" si="0"/>
        <v/>
      </c>
      <c r="P114" s="173" t="str">
        <f>IF(P115&lt;&gt;""," -R","")</f>
        <v/>
      </c>
      <c r="R114" s="173" t="str">
        <f>IF(R115&lt;&gt;""," -R","")</f>
        <v/>
      </c>
      <c r="T114" s="173" t="str">
        <f>IF(T115&lt;&gt;""," -R","")</f>
        <v/>
      </c>
      <c r="V114" s="173" t="str">
        <f>IF(V115&lt;&gt;""," -R","")</f>
        <v/>
      </c>
      <c r="X114" s="173" t="str">
        <f>IF(X115&lt;&gt;""," -R","")</f>
        <v/>
      </c>
      <c r="Z114" s="173" t="str">
        <f>IF(Z115&lt;&gt;""," -R","")</f>
        <v/>
      </c>
      <c r="AB114" s="173" t="str">
        <f>IF(AB115&lt;&gt;""," -R","")</f>
        <v/>
      </c>
      <c r="AD114" s="173" t="str">
        <f>IF(AD115&lt;&gt;""," -R","")</f>
        <v/>
      </c>
      <c r="AF114" s="173" t="str">
        <f t="shared" si="1"/>
        <v/>
      </c>
      <c r="AH114" s="173" t="str">
        <f t="shared" si="2"/>
        <v/>
      </c>
      <c r="AJ114" s="173" t="str">
        <f t="shared" si="3"/>
        <v/>
      </c>
      <c r="AL114" s="173" t="str">
        <f t="shared" si="4"/>
        <v/>
      </c>
      <c r="AN114" s="173" t="str">
        <f t="shared" si="5"/>
        <v/>
      </c>
      <c r="AP114" s="173" t="str">
        <f t="shared" si="6"/>
        <v/>
      </c>
      <c r="AR114" s="173" t="str">
        <f t="shared" si="7"/>
        <v/>
      </c>
      <c r="AT114" s="173" t="str">
        <f t="shared" si="8"/>
        <v/>
      </c>
      <c r="AV114" s="173" t="str">
        <f t="shared" si="9"/>
        <v/>
      </c>
      <c r="AX114" s="173" t="str">
        <f t="shared" si="10"/>
        <v/>
      </c>
      <c r="AZ114" s="173" t="str">
        <f t="shared" si="11"/>
        <v/>
      </c>
      <c r="BB114" s="173" t="str">
        <f t="shared" si="12"/>
        <v/>
      </c>
      <c r="BD114" s="173" t="str">
        <f t="shared" si="13"/>
        <v/>
      </c>
      <c r="BF114" s="173" t="str">
        <f t="shared" si="14"/>
        <v/>
      </c>
      <c r="BH114" s="173" t="str">
        <f t="shared" si="15"/>
        <v/>
      </c>
      <c r="BJ114" s="173" t="str">
        <f t="shared" si="16"/>
        <v/>
      </c>
    </row>
    <row r="115" spans="13:62" x14ac:dyDescent="0.25">
      <c r="M115" s="173">
        <v>1.53</v>
      </c>
      <c r="N115" s="173" t="str">
        <f>IFERROR(VLOOKUP(M115,'CRUCE RIESGOS'!$C$8:$D$166,2,FALSE),"")</f>
        <v/>
      </c>
      <c r="O115" s="173">
        <v>2.53000000000001</v>
      </c>
      <c r="P115" s="173" t="str">
        <f>IFERROR(VLOOKUP(O115,'CRUCE RIESGOS'!$C$8:$D$166,2,FALSE),"")</f>
        <v/>
      </c>
      <c r="Q115" s="173">
        <v>3.5300000000000198</v>
      </c>
      <c r="R115" s="173" t="str">
        <f>IFERROR(VLOOKUP(Q115,'CRUCE RIESGOS'!$C$8:$D$166,2,FALSE),"")</f>
        <v/>
      </c>
      <c r="S115" s="173">
        <v>4.5300000000000296</v>
      </c>
      <c r="T115" s="173" t="str">
        <f>IFERROR(VLOOKUP(S115,'CRUCE RIESGOS'!$C$8:$D$166,2,FALSE),"")</f>
        <v/>
      </c>
      <c r="U115" s="173">
        <v>5.5300000000000402</v>
      </c>
      <c r="V115" s="173" t="str">
        <f>IFERROR(VLOOKUP(U115,'CRUCE RIESGOS'!$C$8:$D$166,2,FALSE),"")</f>
        <v/>
      </c>
      <c r="W115" s="173">
        <v>6.53000000000005</v>
      </c>
      <c r="X115" s="173" t="str">
        <f>IFERROR(VLOOKUP(W115,'CRUCE RIESGOS'!$C$8:$D$166,2,FALSE),"")</f>
        <v/>
      </c>
      <c r="Y115" s="173">
        <v>7.5300000000000598</v>
      </c>
      <c r="Z115" s="173" t="str">
        <f>IFERROR(VLOOKUP(Y115,'CRUCE RIESGOS'!$C$8:$D$166,2,FALSE),"")</f>
        <v/>
      </c>
      <c r="AA115" s="173">
        <v>8.5300000000000704</v>
      </c>
      <c r="AB115" s="173" t="str">
        <f>IFERROR(VLOOKUP(AA115,'CRUCE RIESGOS'!$C$8:$D$166,2,FALSE),"")</f>
        <v/>
      </c>
      <c r="AC115" s="173">
        <v>9.5300000000000793</v>
      </c>
      <c r="AD115" s="173" t="str">
        <f>IFERROR(VLOOKUP(AC115,'CRUCE RIESGOS'!$C$8:$D$166,2,FALSE),"")</f>
        <v/>
      </c>
      <c r="AE115" s="173">
        <v>10.530000000000101</v>
      </c>
      <c r="AF115" s="173" t="str">
        <f>IFERROR(VLOOKUP(AE115,'CRUCE RIESGOS'!$C$8:$D$166,2,FALSE),"")</f>
        <v/>
      </c>
      <c r="AG115" s="173">
        <v>11.530000000000101</v>
      </c>
      <c r="AH115" s="173" t="str">
        <f>IFERROR(VLOOKUP(AG115,'CRUCE RIESGOS'!$C$8:$D$166,2,FALSE),"")</f>
        <v/>
      </c>
      <c r="AI115" s="173">
        <v>12.530000000000101</v>
      </c>
      <c r="AJ115" s="173" t="str">
        <f>IFERROR(VLOOKUP(AI115,'CRUCE RIESGOS'!$C$8:$D$166,2,FALSE),"")</f>
        <v/>
      </c>
      <c r="AK115" s="173">
        <v>13.530000000000101</v>
      </c>
      <c r="AL115" s="173" t="str">
        <f>IFERROR(VLOOKUP(AK115,'CRUCE RIESGOS'!$C$8:$D$166,2,FALSE),"")</f>
        <v/>
      </c>
      <c r="AM115" s="173">
        <v>14.530000000000101</v>
      </c>
      <c r="AN115" s="173" t="str">
        <f>IFERROR(VLOOKUP(AM115,'CRUCE RIESGOS'!$C$8:$D$166,2,FALSE),"")</f>
        <v/>
      </c>
      <c r="AO115" s="173">
        <v>15.530000000000101</v>
      </c>
      <c r="AP115" s="173" t="str">
        <f>IFERROR(VLOOKUP(AO115,'CRUCE RIESGOS'!$C$8:$D$166,2,FALSE),"")</f>
        <v/>
      </c>
      <c r="AQ115" s="173">
        <v>16.530000000000101</v>
      </c>
      <c r="AR115" s="173" t="str">
        <f>IFERROR(VLOOKUP(AQ115,'CRUCE RIESGOS'!$C$8:$D$166,2,FALSE),"")</f>
        <v/>
      </c>
      <c r="AS115" s="173">
        <v>17.5300000000002</v>
      </c>
      <c r="AT115" s="173" t="str">
        <f>IFERROR(VLOOKUP(AS115,'CRUCE RIESGOS'!$C$8:$D$166,2,FALSE),"")</f>
        <v/>
      </c>
      <c r="AU115" s="173">
        <v>18.5300000000002</v>
      </c>
      <c r="AV115" s="173" t="str">
        <f>IFERROR(VLOOKUP(AU115,'CRUCE RIESGOS'!$C$8:$D$166,2,FALSE),"")</f>
        <v/>
      </c>
      <c r="AW115" s="173">
        <v>19.5300000000002</v>
      </c>
      <c r="AX115" s="173" t="str">
        <f>IFERROR(VLOOKUP(AW115,'CRUCE RIESGOS'!$C$8:$D$166,2,FALSE),"")</f>
        <v/>
      </c>
      <c r="AY115" s="173">
        <v>20.5300000000002</v>
      </c>
      <c r="AZ115" s="173" t="str">
        <f>IFERROR(VLOOKUP(AY115,'CRUCE RIESGOS'!$C$8:$D$166,2,FALSE),"")</f>
        <v/>
      </c>
      <c r="BA115" s="173">
        <v>21.5300000000002</v>
      </c>
      <c r="BB115" s="173" t="str">
        <f>IFERROR(VLOOKUP(BA115,'CRUCE RIESGOS'!$C$8:$D$166,2,FALSE),"")</f>
        <v/>
      </c>
      <c r="BC115" s="173">
        <v>22.5300000000002</v>
      </c>
      <c r="BD115" s="173" t="str">
        <f>IFERROR(VLOOKUP(BC115,'CRUCE RIESGOS'!$C$8:$D$166,2,FALSE),"")</f>
        <v/>
      </c>
      <c r="BE115" s="173">
        <v>23.5300000000002</v>
      </c>
      <c r="BF115" s="173" t="str">
        <f>IFERROR(VLOOKUP(BE115,'CRUCE RIESGOS'!$C$8:$D$166,2,FALSE),"")</f>
        <v/>
      </c>
      <c r="BG115" s="173">
        <v>24.5300000000002</v>
      </c>
      <c r="BH115" s="173" t="str">
        <f>IFERROR(VLOOKUP(BG115,'CRUCE RIESGOS'!$C$8:$D$166,2,FALSE),"")</f>
        <v/>
      </c>
      <c r="BI115" s="173">
        <v>25.5300000000002</v>
      </c>
      <c r="BJ115" s="173" t="str">
        <f>IFERROR(VLOOKUP(BI115,'CRUCE RIESGOS'!$C$8:$D$166,2,FALSE),"")</f>
        <v/>
      </c>
    </row>
    <row r="116" spans="13:62" x14ac:dyDescent="0.25">
      <c r="N116" s="173" t="str">
        <f t="shared" si="0"/>
        <v/>
      </c>
      <c r="P116" s="173" t="str">
        <f>IF(P117&lt;&gt;""," -R","")</f>
        <v/>
      </c>
      <c r="R116" s="173" t="str">
        <f>IF(R117&lt;&gt;""," -R","")</f>
        <v/>
      </c>
      <c r="T116" s="173" t="str">
        <f>IF(T117&lt;&gt;""," -R","")</f>
        <v/>
      </c>
      <c r="V116" s="173" t="str">
        <f>IF(V117&lt;&gt;""," -R","")</f>
        <v/>
      </c>
      <c r="X116" s="173" t="str">
        <f>IF(X117&lt;&gt;""," -R","")</f>
        <v/>
      </c>
      <c r="Z116" s="173" t="str">
        <f>IF(Z117&lt;&gt;""," -R","")</f>
        <v/>
      </c>
      <c r="AB116" s="173" t="str">
        <f>IF(AB117&lt;&gt;""," -R","")</f>
        <v/>
      </c>
      <c r="AD116" s="173" t="str">
        <f>IF(AD117&lt;&gt;""," -R","")</f>
        <v/>
      </c>
      <c r="AF116" s="173" t="str">
        <f t="shared" si="1"/>
        <v/>
      </c>
      <c r="AH116" s="173" t="str">
        <f t="shared" si="2"/>
        <v/>
      </c>
      <c r="AJ116" s="173" t="str">
        <f t="shared" si="3"/>
        <v/>
      </c>
      <c r="AL116" s="173" t="str">
        <f t="shared" si="4"/>
        <v/>
      </c>
      <c r="AN116" s="173" t="str">
        <f t="shared" si="5"/>
        <v/>
      </c>
      <c r="AP116" s="173" t="str">
        <f t="shared" si="6"/>
        <v/>
      </c>
      <c r="AR116" s="173" t="str">
        <f t="shared" si="7"/>
        <v/>
      </c>
      <c r="AT116" s="173" t="str">
        <f t="shared" si="8"/>
        <v/>
      </c>
      <c r="AV116" s="173" t="str">
        <f t="shared" si="9"/>
        <v/>
      </c>
      <c r="AX116" s="173" t="str">
        <f t="shared" si="10"/>
        <v/>
      </c>
      <c r="AZ116" s="173" t="str">
        <f t="shared" si="11"/>
        <v/>
      </c>
      <c r="BB116" s="173" t="str">
        <f t="shared" si="12"/>
        <v/>
      </c>
      <c r="BD116" s="173" t="str">
        <f t="shared" si="13"/>
        <v/>
      </c>
      <c r="BF116" s="173" t="str">
        <f t="shared" si="14"/>
        <v/>
      </c>
      <c r="BH116" s="173" t="str">
        <f t="shared" si="15"/>
        <v/>
      </c>
      <c r="BJ116" s="173" t="str">
        <f t="shared" si="16"/>
        <v/>
      </c>
    </row>
    <row r="117" spans="13:62" x14ac:dyDescent="0.25">
      <c r="M117" s="173">
        <v>1.54</v>
      </c>
      <c r="N117" s="173" t="str">
        <f>IFERROR(VLOOKUP(M117,'CRUCE RIESGOS'!$C$8:$D$166,2,FALSE),"")</f>
        <v/>
      </c>
      <c r="O117" s="173">
        <v>2.5400000000000098</v>
      </c>
      <c r="P117" s="173" t="str">
        <f>IFERROR(VLOOKUP(O117,'CRUCE RIESGOS'!$C$8:$D$166,2,FALSE),"")</f>
        <v/>
      </c>
      <c r="Q117" s="173">
        <v>3.54000000000002</v>
      </c>
      <c r="R117" s="173" t="str">
        <f>IFERROR(VLOOKUP(Q117,'CRUCE RIESGOS'!$C$8:$D$166,2,FALSE),"")</f>
        <v/>
      </c>
      <c r="S117" s="173">
        <v>4.5400000000000302</v>
      </c>
      <c r="T117" s="173" t="str">
        <f>IFERROR(VLOOKUP(S117,'CRUCE RIESGOS'!$C$8:$D$166,2,FALSE),"")</f>
        <v/>
      </c>
      <c r="U117" s="173">
        <v>5.54000000000004</v>
      </c>
      <c r="V117" s="173" t="str">
        <f>IFERROR(VLOOKUP(U117,'CRUCE RIESGOS'!$C$8:$D$166,2,FALSE),"")</f>
        <v/>
      </c>
      <c r="W117" s="173">
        <v>6.5400000000000498</v>
      </c>
      <c r="X117" s="173" t="str">
        <f>IFERROR(VLOOKUP(W117,'CRUCE RIESGOS'!$C$8:$D$166,2,FALSE),"")</f>
        <v/>
      </c>
      <c r="Y117" s="173">
        <v>7.5400000000000604</v>
      </c>
      <c r="Z117" s="173" t="str">
        <f>IFERROR(VLOOKUP(Y117,'CRUCE RIESGOS'!$C$8:$D$166,2,FALSE),"")</f>
        <v/>
      </c>
      <c r="AA117" s="173">
        <v>8.5400000000000702</v>
      </c>
      <c r="AB117" s="173" t="str">
        <f>IFERROR(VLOOKUP(AA117,'CRUCE RIESGOS'!$C$8:$D$166,2,FALSE),"")</f>
        <v/>
      </c>
      <c r="AC117" s="173">
        <v>9.5400000000000809</v>
      </c>
      <c r="AD117" s="173" t="str">
        <f>IFERROR(VLOOKUP(AC117,'CRUCE RIESGOS'!$C$8:$D$166,2,FALSE),"")</f>
        <v/>
      </c>
      <c r="AE117" s="173">
        <v>10.5400000000001</v>
      </c>
      <c r="AF117" s="173" t="str">
        <f>IFERROR(VLOOKUP(AE117,'CRUCE RIESGOS'!$C$8:$D$166,2,FALSE),"")</f>
        <v/>
      </c>
      <c r="AG117" s="173">
        <v>11.5400000000001</v>
      </c>
      <c r="AH117" s="173" t="str">
        <f>IFERROR(VLOOKUP(AG117,'CRUCE RIESGOS'!$C$8:$D$166,2,FALSE),"")</f>
        <v/>
      </c>
      <c r="AI117" s="173">
        <v>12.5400000000001</v>
      </c>
      <c r="AJ117" s="173" t="str">
        <f>IFERROR(VLOOKUP(AI117,'CRUCE RIESGOS'!$C$8:$D$166,2,FALSE),"")</f>
        <v/>
      </c>
      <c r="AK117" s="173">
        <v>13.5400000000001</v>
      </c>
      <c r="AL117" s="173" t="str">
        <f>IFERROR(VLOOKUP(AK117,'CRUCE RIESGOS'!$C$8:$D$166,2,FALSE),"")</f>
        <v/>
      </c>
      <c r="AM117" s="173">
        <v>14.5400000000001</v>
      </c>
      <c r="AN117" s="173" t="str">
        <f>IFERROR(VLOOKUP(AM117,'CRUCE RIESGOS'!$C$8:$D$166,2,FALSE),"")</f>
        <v/>
      </c>
      <c r="AO117" s="173">
        <v>15.5400000000001</v>
      </c>
      <c r="AP117" s="173" t="str">
        <f>IFERROR(VLOOKUP(AO117,'CRUCE RIESGOS'!$C$8:$D$166,2,FALSE),"")</f>
        <v/>
      </c>
      <c r="AQ117" s="173">
        <v>16.540000000000099</v>
      </c>
      <c r="AR117" s="173" t="str">
        <f>IFERROR(VLOOKUP(AQ117,'CRUCE RIESGOS'!$C$8:$D$166,2,FALSE),"")</f>
        <v/>
      </c>
      <c r="AS117" s="173">
        <v>17.540000000000202</v>
      </c>
      <c r="AT117" s="173" t="str">
        <f>IFERROR(VLOOKUP(AS117,'CRUCE RIESGOS'!$C$8:$D$166,2,FALSE),"")</f>
        <v/>
      </c>
      <c r="AU117" s="173">
        <v>18.540000000000202</v>
      </c>
      <c r="AV117" s="173" t="str">
        <f>IFERROR(VLOOKUP(AU117,'CRUCE RIESGOS'!$C$8:$D$166,2,FALSE),"")</f>
        <v/>
      </c>
      <c r="AW117" s="173">
        <v>19.540000000000202</v>
      </c>
      <c r="AX117" s="173" t="str">
        <f>IFERROR(VLOOKUP(AW117,'CRUCE RIESGOS'!$C$8:$D$166,2,FALSE),"")</f>
        <v/>
      </c>
      <c r="AY117" s="173">
        <v>20.540000000000202</v>
      </c>
      <c r="AZ117" s="173" t="str">
        <f>IFERROR(VLOOKUP(AY117,'CRUCE RIESGOS'!$C$8:$D$166,2,FALSE),"")</f>
        <v/>
      </c>
      <c r="BA117" s="173">
        <v>21.540000000000202</v>
      </c>
      <c r="BB117" s="173" t="str">
        <f>IFERROR(VLOOKUP(BA117,'CRUCE RIESGOS'!$C$8:$D$166,2,FALSE),"")</f>
        <v/>
      </c>
      <c r="BC117" s="173">
        <v>22.540000000000202</v>
      </c>
      <c r="BD117" s="173" t="str">
        <f>IFERROR(VLOOKUP(BC117,'CRUCE RIESGOS'!$C$8:$D$166,2,FALSE),"")</f>
        <v/>
      </c>
      <c r="BE117" s="173">
        <v>23.540000000000202</v>
      </c>
      <c r="BF117" s="173" t="str">
        <f>IFERROR(VLOOKUP(BE117,'CRUCE RIESGOS'!$C$8:$D$166,2,FALSE),"")</f>
        <v/>
      </c>
      <c r="BG117" s="173">
        <v>24.540000000000202</v>
      </c>
      <c r="BH117" s="173" t="str">
        <f>IFERROR(VLOOKUP(BG117,'CRUCE RIESGOS'!$C$8:$D$166,2,FALSE),"")</f>
        <v/>
      </c>
      <c r="BI117" s="173">
        <v>25.540000000000202</v>
      </c>
      <c r="BJ117" s="173" t="str">
        <f>IFERROR(VLOOKUP(BI117,'CRUCE RIESGOS'!$C$8:$D$166,2,FALSE),"")</f>
        <v/>
      </c>
    </row>
    <row r="118" spans="13:62" x14ac:dyDescent="0.25">
      <c r="N118" s="173" t="str">
        <f t="shared" si="0"/>
        <v/>
      </c>
      <c r="P118" s="173" t="str">
        <f>IF(P119&lt;&gt;""," -R","")</f>
        <v/>
      </c>
      <c r="R118" s="173" t="str">
        <f>IF(R119&lt;&gt;""," -R","")</f>
        <v/>
      </c>
      <c r="T118" s="173" t="str">
        <f>IF(T119&lt;&gt;""," -R","")</f>
        <v/>
      </c>
      <c r="V118" s="173" t="str">
        <f>IF(V119&lt;&gt;""," -R","")</f>
        <v/>
      </c>
      <c r="X118" s="173" t="str">
        <f>IF(X119&lt;&gt;""," -R","")</f>
        <v/>
      </c>
      <c r="Z118" s="173" t="str">
        <f>IF(Z119&lt;&gt;""," -R","")</f>
        <v/>
      </c>
      <c r="AB118" s="173" t="str">
        <f>IF(AB119&lt;&gt;""," -R","")</f>
        <v/>
      </c>
      <c r="AD118" s="173" t="str">
        <f>IF(AD119&lt;&gt;""," -R","")</f>
        <v/>
      </c>
      <c r="AF118" s="173" t="str">
        <f t="shared" si="1"/>
        <v/>
      </c>
      <c r="AH118" s="173" t="str">
        <f t="shared" si="2"/>
        <v/>
      </c>
      <c r="AJ118" s="173" t="str">
        <f t="shared" si="3"/>
        <v/>
      </c>
      <c r="AL118" s="173" t="str">
        <f t="shared" si="4"/>
        <v/>
      </c>
      <c r="AN118" s="173" t="str">
        <f t="shared" si="5"/>
        <v/>
      </c>
      <c r="AP118" s="173" t="str">
        <f t="shared" si="6"/>
        <v/>
      </c>
      <c r="AR118" s="173" t="str">
        <f t="shared" si="7"/>
        <v/>
      </c>
      <c r="AT118" s="173" t="str">
        <f t="shared" si="8"/>
        <v/>
      </c>
      <c r="AV118" s="173" t="str">
        <f t="shared" si="9"/>
        <v/>
      </c>
      <c r="AX118" s="173" t="str">
        <f t="shared" si="10"/>
        <v/>
      </c>
      <c r="AZ118" s="173" t="str">
        <f t="shared" si="11"/>
        <v/>
      </c>
      <c r="BB118" s="173" t="str">
        <f t="shared" si="12"/>
        <v/>
      </c>
      <c r="BD118" s="173" t="str">
        <f t="shared" si="13"/>
        <v/>
      </c>
      <c r="BF118" s="173" t="str">
        <f t="shared" si="14"/>
        <v/>
      </c>
      <c r="BH118" s="173" t="str">
        <f t="shared" si="15"/>
        <v/>
      </c>
      <c r="BJ118" s="173" t="str">
        <f t="shared" si="16"/>
        <v/>
      </c>
    </row>
    <row r="119" spans="13:62" x14ac:dyDescent="0.25">
      <c r="M119" s="173">
        <v>1.55</v>
      </c>
      <c r="N119" s="173" t="str">
        <f>IFERROR(VLOOKUP(M119,'CRUCE RIESGOS'!$C$8:$D$166,2,FALSE),"")</f>
        <v/>
      </c>
      <c r="O119" s="173">
        <v>2.55000000000001</v>
      </c>
      <c r="P119" s="173" t="str">
        <f>IFERROR(VLOOKUP(O119,'CRUCE RIESGOS'!$C$8:$D$166,2,FALSE),"")</f>
        <v/>
      </c>
      <c r="Q119" s="173">
        <v>3.5500000000000198</v>
      </c>
      <c r="R119" s="173" t="str">
        <f>IFERROR(VLOOKUP(Q119,'CRUCE RIESGOS'!$C$8:$D$166,2,FALSE),"")</f>
        <v/>
      </c>
      <c r="S119" s="173">
        <v>4.55000000000003</v>
      </c>
      <c r="T119" s="173" t="str">
        <f>IFERROR(VLOOKUP(S119,'CRUCE RIESGOS'!$C$8:$D$166,2,FALSE),"")</f>
        <v/>
      </c>
      <c r="U119" s="173">
        <v>5.5500000000000398</v>
      </c>
      <c r="V119" s="173" t="str">
        <f>IFERROR(VLOOKUP(U119,'CRUCE RIESGOS'!$C$8:$D$166,2,FALSE),"")</f>
        <v/>
      </c>
      <c r="W119" s="173">
        <v>6.5500000000000496</v>
      </c>
      <c r="X119" s="173" t="str">
        <f>IFERROR(VLOOKUP(W119,'CRUCE RIESGOS'!$C$8:$D$166,2,FALSE),"")</f>
        <v/>
      </c>
      <c r="Y119" s="173">
        <v>7.5500000000000602</v>
      </c>
      <c r="Z119" s="173" t="str">
        <f>IFERROR(VLOOKUP(Y119,'CRUCE RIESGOS'!$C$8:$D$166,2,FALSE),"")</f>
        <v/>
      </c>
      <c r="AA119" s="173">
        <v>8.55000000000007</v>
      </c>
      <c r="AB119" s="173" t="str">
        <f>IFERROR(VLOOKUP(AA119,'CRUCE RIESGOS'!$C$8:$D$166,2,FALSE),"")</f>
        <v/>
      </c>
      <c r="AC119" s="173">
        <v>9.5500000000000806</v>
      </c>
      <c r="AD119" s="173" t="str">
        <f>IFERROR(VLOOKUP(AC119,'CRUCE RIESGOS'!$C$8:$D$166,2,FALSE),"")</f>
        <v/>
      </c>
      <c r="AE119" s="173">
        <v>10.5500000000001</v>
      </c>
      <c r="AF119" s="173" t="str">
        <f>IFERROR(VLOOKUP(AE119,'CRUCE RIESGOS'!$C$8:$D$166,2,FALSE),"")</f>
        <v/>
      </c>
      <c r="AG119" s="173">
        <v>11.5500000000001</v>
      </c>
      <c r="AH119" s="173" t="str">
        <f>IFERROR(VLOOKUP(AG119,'CRUCE RIESGOS'!$C$8:$D$166,2,FALSE),"")</f>
        <v/>
      </c>
      <c r="AI119" s="173">
        <v>12.5500000000001</v>
      </c>
      <c r="AJ119" s="173" t="str">
        <f>IFERROR(VLOOKUP(AI119,'CRUCE RIESGOS'!$C$8:$D$166,2,FALSE),"")</f>
        <v/>
      </c>
      <c r="AK119" s="173">
        <v>13.5500000000001</v>
      </c>
      <c r="AL119" s="173" t="str">
        <f>IFERROR(VLOOKUP(AK119,'CRUCE RIESGOS'!$C$8:$D$166,2,FALSE),"")</f>
        <v/>
      </c>
      <c r="AM119" s="173">
        <v>14.5500000000001</v>
      </c>
      <c r="AN119" s="173" t="str">
        <f>IFERROR(VLOOKUP(AM119,'CRUCE RIESGOS'!$C$8:$D$166,2,FALSE),"")</f>
        <v/>
      </c>
      <c r="AO119" s="173">
        <v>15.5500000000001</v>
      </c>
      <c r="AP119" s="173" t="str">
        <f>IFERROR(VLOOKUP(AO119,'CRUCE RIESGOS'!$C$8:$D$166,2,FALSE),"")</f>
        <v/>
      </c>
      <c r="AQ119" s="173">
        <v>16.5500000000001</v>
      </c>
      <c r="AR119" s="173" t="str">
        <f>IFERROR(VLOOKUP(AQ119,'CRUCE RIESGOS'!$C$8:$D$166,2,FALSE),"")</f>
        <v/>
      </c>
      <c r="AS119" s="173">
        <v>17.5500000000002</v>
      </c>
      <c r="AT119" s="173" t="str">
        <f>IFERROR(VLOOKUP(AS119,'CRUCE RIESGOS'!$C$8:$D$166,2,FALSE),"")</f>
        <v/>
      </c>
      <c r="AU119" s="173">
        <v>18.5500000000002</v>
      </c>
      <c r="AV119" s="173" t="str">
        <f>IFERROR(VLOOKUP(AU119,'CRUCE RIESGOS'!$C$8:$D$166,2,FALSE),"")</f>
        <v/>
      </c>
      <c r="AW119" s="173">
        <v>19.5500000000002</v>
      </c>
      <c r="AX119" s="173" t="str">
        <f>IFERROR(VLOOKUP(AW119,'CRUCE RIESGOS'!$C$8:$D$166,2,FALSE),"")</f>
        <v/>
      </c>
      <c r="AY119" s="173">
        <v>20.5500000000002</v>
      </c>
      <c r="AZ119" s="173" t="str">
        <f>IFERROR(VLOOKUP(AY119,'CRUCE RIESGOS'!$C$8:$D$166,2,FALSE),"")</f>
        <v/>
      </c>
      <c r="BA119" s="173">
        <v>21.5500000000002</v>
      </c>
      <c r="BB119" s="173" t="str">
        <f>IFERROR(VLOOKUP(BA119,'CRUCE RIESGOS'!$C$8:$D$166,2,FALSE),"")</f>
        <v/>
      </c>
      <c r="BC119" s="173">
        <v>22.5500000000002</v>
      </c>
      <c r="BD119" s="173" t="str">
        <f>IFERROR(VLOOKUP(BC119,'CRUCE RIESGOS'!$C$8:$D$166,2,FALSE),"")</f>
        <v/>
      </c>
      <c r="BE119" s="173">
        <v>23.5500000000002</v>
      </c>
      <c r="BF119" s="173" t="str">
        <f>IFERROR(VLOOKUP(BE119,'CRUCE RIESGOS'!$C$8:$D$166,2,FALSE),"")</f>
        <v/>
      </c>
      <c r="BG119" s="173">
        <v>24.5500000000002</v>
      </c>
      <c r="BH119" s="173" t="str">
        <f>IFERROR(VLOOKUP(BG119,'CRUCE RIESGOS'!$C$8:$D$166,2,FALSE),"")</f>
        <v/>
      </c>
      <c r="BI119" s="173">
        <v>25.5500000000002</v>
      </c>
      <c r="BJ119" s="173" t="str">
        <f>IFERROR(VLOOKUP(BI119,'CRUCE RIESGOS'!$C$8:$D$166,2,FALSE),"")</f>
        <v/>
      </c>
    </row>
    <row r="120" spans="13:62" x14ac:dyDescent="0.25">
      <c r="N120" s="173" t="str">
        <f t="shared" si="0"/>
        <v/>
      </c>
      <c r="P120" s="173" t="str">
        <f>IF(P121&lt;&gt;""," -R","")</f>
        <v/>
      </c>
      <c r="R120" s="173" t="str">
        <f>IF(R121&lt;&gt;""," -R","")</f>
        <v/>
      </c>
      <c r="T120" s="173" t="str">
        <f>IF(T121&lt;&gt;""," -R","")</f>
        <v/>
      </c>
      <c r="V120" s="173" t="str">
        <f>IF(V121&lt;&gt;""," -R","")</f>
        <v/>
      </c>
      <c r="X120" s="173" t="str">
        <f>IF(X121&lt;&gt;""," -R","")</f>
        <v/>
      </c>
      <c r="Z120" s="173" t="str">
        <f>IF(Z121&lt;&gt;""," -R","")</f>
        <v/>
      </c>
      <c r="AB120" s="173" t="str">
        <f>IF(AB121&lt;&gt;""," -R","")</f>
        <v/>
      </c>
      <c r="AD120" s="173" t="str">
        <f>IF(AD121&lt;&gt;""," -R","")</f>
        <v/>
      </c>
      <c r="AF120" s="173" t="str">
        <f t="shared" si="1"/>
        <v/>
      </c>
      <c r="AH120" s="173" t="str">
        <f t="shared" si="2"/>
        <v/>
      </c>
      <c r="AJ120" s="173" t="str">
        <f t="shared" si="3"/>
        <v/>
      </c>
      <c r="AL120" s="173" t="str">
        <f t="shared" si="4"/>
        <v/>
      </c>
      <c r="AN120" s="173" t="str">
        <f t="shared" si="5"/>
        <v/>
      </c>
      <c r="AP120" s="173" t="str">
        <f t="shared" si="6"/>
        <v/>
      </c>
      <c r="AR120" s="173" t="str">
        <f t="shared" si="7"/>
        <v/>
      </c>
      <c r="AT120" s="173" t="str">
        <f t="shared" si="8"/>
        <v/>
      </c>
      <c r="AV120" s="173" t="str">
        <f t="shared" si="9"/>
        <v/>
      </c>
      <c r="AX120" s="173" t="str">
        <f t="shared" si="10"/>
        <v/>
      </c>
      <c r="AZ120" s="173" t="str">
        <f t="shared" si="11"/>
        <v/>
      </c>
      <c r="BB120" s="173" t="str">
        <f t="shared" si="12"/>
        <v/>
      </c>
      <c r="BD120" s="173" t="str">
        <f t="shared" si="13"/>
        <v/>
      </c>
      <c r="BF120" s="173" t="str">
        <f t="shared" si="14"/>
        <v/>
      </c>
      <c r="BH120" s="173" t="str">
        <f t="shared" si="15"/>
        <v/>
      </c>
      <c r="BJ120" s="173" t="str">
        <f t="shared" si="16"/>
        <v/>
      </c>
    </row>
    <row r="121" spans="13:62" x14ac:dyDescent="0.25">
      <c r="M121" s="173">
        <v>1.56</v>
      </c>
      <c r="N121" s="173" t="str">
        <f>IFERROR(VLOOKUP(M121,'CRUCE RIESGOS'!$C$8:$D$166,2,FALSE),"")</f>
        <v/>
      </c>
      <c r="O121" s="173">
        <v>2.5600000000000098</v>
      </c>
      <c r="P121" s="173" t="str">
        <f>IFERROR(VLOOKUP(O121,'CRUCE RIESGOS'!$C$8:$D$166,2,FALSE),"")</f>
        <v/>
      </c>
      <c r="Q121" s="173">
        <v>3.56000000000002</v>
      </c>
      <c r="R121" s="173" t="str">
        <f>IFERROR(VLOOKUP(Q121,'CRUCE RIESGOS'!$C$8:$D$166,2,FALSE),"")</f>
        <v/>
      </c>
      <c r="S121" s="173">
        <v>4.5600000000000298</v>
      </c>
      <c r="T121" s="173" t="str">
        <f>IFERROR(VLOOKUP(S121,'CRUCE RIESGOS'!$C$8:$D$166,2,FALSE),"")</f>
        <v/>
      </c>
      <c r="U121" s="173">
        <v>5.5600000000000396</v>
      </c>
      <c r="V121" s="173" t="str">
        <f>IFERROR(VLOOKUP(U121,'CRUCE RIESGOS'!$C$8:$D$166,2,FALSE),"")</f>
        <v/>
      </c>
      <c r="W121" s="173">
        <v>6.5600000000000502</v>
      </c>
      <c r="X121" s="173" t="str">
        <f>IFERROR(VLOOKUP(W121,'CRUCE RIESGOS'!$C$8:$D$166,2,FALSE),"")</f>
        <v/>
      </c>
      <c r="Y121" s="173">
        <v>7.56000000000006</v>
      </c>
      <c r="Z121" s="173" t="str">
        <f>IFERROR(VLOOKUP(Y121,'CRUCE RIESGOS'!$C$8:$D$166,2,FALSE),"")</f>
        <v/>
      </c>
      <c r="AA121" s="173">
        <v>8.5600000000000698</v>
      </c>
      <c r="AB121" s="173" t="str">
        <f>IFERROR(VLOOKUP(AA121,'CRUCE RIESGOS'!$C$8:$D$166,2,FALSE),"")</f>
        <v/>
      </c>
      <c r="AC121" s="173">
        <v>9.5600000000000804</v>
      </c>
      <c r="AD121" s="173" t="str">
        <f>IFERROR(VLOOKUP(AC121,'CRUCE RIESGOS'!$C$8:$D$166,2,FALSE),"")</f>
        <v/>
      </c>
      <c r="AE121" s="173">
        <v>10.5600000000001</v>
      </c>
      <c r="AF121" s="173" t="str">
        <f>IFERROR(VLOOKUP(AE121,'CRUCE RIESGOS'!$C$8:$D$166,2,FALSE),"")</f>
        <v/>
      </c>
      <c r="AG121" s="173">
        <v>11.5600000000001</v>
      </c>
      <c r="AH121" s="173" t="str">
        <f>IFERROR(VLOOKUP(AG121,'CRUCE RIESGOS'!$C$8:$D$166,2,FALSE),"")</f>
        <v/>
      </c>
      <c r="AI121" s="173">
        <v>12.5600000000001</v>
      </c>
      <c r="AJ121" s="173" t="str">
        <f>IFERROR(VLOOKUP(AI121,'CRUCE RIESGOS'!$C$8:$D$166,2,FALSE),"")</f>
        <v/>
      </c>
      <c r="AK121" s="173">
        <v>13.5600000000001</v>
      </c>
      <c r="AL121" s="173" t="str">
        <f>IFERROR(VLOOKUP(AK121,'CRUCE RIESGOS'!$C$8:$D$166,2,FALSE),"")</f>
        <v/>
      </c>
      <c r="AM121" s="173">
        <v>14.5600000000001</v>
      </c>
      <c r="AN121" s="173" t="str">
        <f>IFERROR(VLOOKUP(AM121,'CRUCE RIESGOS'!$C$8:$D$166,2,FALSE),"")</f>
        <v/>
      </c>
      <c r="AO121" s="173">
        <v>15.5600000000001</v>
      </c>
      <c r="AP121" s="173" t="str">
        <f>IFERROR(VLOOKUP(AO121,'CRUCE RIESGOS'!$C$8:$D$166,2,FALSE),"")</f>
        <v/>
      </c>
      <c r="AQ121" s="173">
        <v>16.560000000000102</v>
      </c>
      <c r="AR121" s="173" t="str">
        <f>IFERROR(VLOOKUP(AQ121,'CRUCE RIESGOS'!$C$8:$D$166,2,FALSE),"")</f>
        <v/>
      </c>
      <c r="AS121" s="173">
        <v>17.560000000000201</v>
      </c>
      <c r="AT121" s="173" t="str">
        <f>IFERROR(VLOOKUP(AS121,'CRUCE RIESGOS'!$C$8:$D$166,2,FALSE),"")</f>
        <v/>
      </c>
      <c r="AU121" s="173">
        <v>18.560000000000201</v>
      </c>
      <c r="AV121" s="173" t="str">
        <f>IFERROR(VLOOKUP(AU121,'CRUCE RIESGOS'!$C$8:$D$166,2,FALSE),"")</f>
        <v/>
      </c>
      <c r="AW121" s="173">
        <v>19.560000000000201</v>
      </c>
      <c r="AX121" s="173" t="str">
        <f>IFERROR(VLOOKUP(AW121,'CRUCE RIESGOS'!$C$8:$D$166,2,FALSE),"")</f>
        <v/>
      </c>
      <c r="AY121" s="173">
        <v>20.560000000000201</v>
      </c>
      <c r="AZ121" s="173" t="str">
        <f>IFERROR(VLOOKUP(AY121,'CRUCE RIESGOS'!$C$8:$D$166,2,FALSE),"")</f>
        <v/>
      </c>
      <c r="BA121" s="173">
        <v>21.560000000000201</v>
      </c>
      <c r="BB121" s="173" t="str">
        <f>IFERROR(VLOOKUP(BA121,'CRUCE RIESGOS'!$C$8:$D$166,2,FALSE),"")</f>
        <v/>
      </c>
      <c r="BC121" s="173">
        <v>22.560000000000201</v>
      </c>
      <c r="BD121" s="173" t="str">
        <f>IFERROR(VLOOKUP(BC121,'CRUCE RIESGOS'!$C$8:$D$166,2,FALSE),"")</f>
        <v/>
      </c>
      <c r="BE121" s="173">
        <v>23.560000000000201</v>
      </c>
      <c r="BF121" s="173" t="str">
        <f>IFERROR(VLOOKUP(BE121,'CRUCE RIESGOS'!$C$8:$D$166,2,FALSE),"")</f>
        <v/>
      </c>
      <c r="BG121" s="173">
        <v>24.560000000000201</v>
      </c>
      <c r="BH121" s="173" t="str">
        <f>IFERROR(VLOOKUP(BG121,'CRUCE RIESGOS'!$C$8:$D$166,2,FALSE),"")</f>
        <v/>
      </c>
      <c r="BI121" s="173">
        <v>25.560000000000201</v>
      </c>
      <c r="BJ121" s="173" t="str">
        <f>IFERROR(VLOOKUP(BI121,'CRUCE RIESGOS'!$C$8:$D$166,2,FALSE),"")</f>
        <v/>
      </c>
    </row>
    <row r="122" spans="13:62" x14ac:dyDescent="0.25">
      <c r="N122" s="173" t="str">
        <f t="shared" si="0"/>
        <v/>
      </c>
      <c r="P122" s="173" t="str">
        <f>IF(P123&lt;&gt;""," -R","")</f>
        <v/>
      </c>
      <c r="R122" s="173" t="str">
        <f>IF(R123&lt;&gt;""," -R","")</f>
        <v/>
      </c>
      <c r="T122" s="173" t="str">
        <f>IF(T123&lt;&gt;""," -R","")</f>
        <v/>
      </c>
      <c r="V122" s="173" t="str">
        <f>IF(V123&lt;&gt;""," -R","")</f>
        <v/>
      </c>
      <c r="X122" s="173" t="str">
        <f>IF(X123&lt;&gt;""," -R","")</f>
        <v/>
      </c>
      <c r="Z122" s="173" t="str">
        <f>IF(Z123&lt;&gt;""," -R","")</f>
        <v/>
      </c>
      <c r="AB122" s="173" t="str">
        <f>IF(AB123&lt;&gt;""," -R","")</f>
        <v/>
      </c>
      <c r="AD122" s="173" t="str">
        <f>IF(AD123&lt;&gt;""," -R","")</f>
        <v/>
      </c>
      <c r="AF122" s="173" t="str">
        <f t="shared" si="1"/>
        <v/>
      </c>
      <c r="AH122" s="173" t="str">
        <f t="shared" si="2"/>
        <v/>
      </c>
      <c r="AJ122" s="173" t="str">
        <f t="shared" si="3"/>
        <v/>
      </c>
      <c r="AL122" s="173" t="str">
        <f t="shared" si="4"/>
        <v/>
      </c>
      <c r="AN122" s="173" t="str">
        <f t="shared" si="5"/>
        <v/>
      </c>
      <c r="AP122" s="173" t="str">
        <f t="shared" si="6"/>
        <v/>
      </c>
      <c r="AR122" s="173" t="str">
        <f t="shared" si="7"/>
        <v/>
      </c>
      <c r="AT122" s="173" t="str">
        <f t="shared" si="8"/>
        <v/>
      </c>
      <c r="AV122" s="173" t="str">
        <f t="shared" si="9"/>
        <v/>
      </c>
      <c r="AX122" s="173" t="str">
        <f t="shared" si="10"/>
        <v/>
      </c>
      <c r="AZ122" s="173" t="str">
        <f t="shared" si="11"/>
        <v/>
      </c>
      <c r="BB122" s="173" t="str">
        <f t="shared" si="12"/>
        <v/>
      </c>
      <c r="BD122" s="173" t="str">
        <f t="shared" si="13"/>
        <v/>
      </c>
      <c r="BF122" s="173" t="str">
        <f t="shared" si="14"/>
        <v/>
      </c>
      <c r="BH122" s="173" t="str">
        <f t="shared" si="15"/>
        <v/>
      </c>
      <c r="BJ122" s="173" t="str">
        <f t="shared" si="16"/>
        <v/>
      </c>
    </row>
    <row r="123" spans="13:62" x14ac:dyDescent="0.25">
      <c r="M123" s="173">
        <v>1.57</v>
      </c>
      <c r="N123" s="173" t="str">
        <f>IFERROR(VLOOKUP(M123,'CRUCE RIESGOS'!$C$8:$D$166,2,FALSE),"")</f>
        <v/>
      </c>
      <c r="O123" s="173">
        <v>2.5700000000000101</v>
      </c>
      <c r="P123" s="173" t="str">
        <f>IFERROR(VLOOKUP(O123,'CRUCE RIESGOS'!$C$8:$D$166,2,FALSE),"")</f>
        <v/>
      </c>
      <c r="Q123" s="173">
        <v>3.5700000000000198</v>
      </c>
      <c r="R123" s="173" t="str">
        <f>IFERROR(VLOOKUP(Q123,'CRUCE RIESGOS'!$C$8:$D$166,2,FALSE),"")</f>
        <v/>
      </c>
      <c r="S123" s="173">
        <v>4.5700000000000296</v>
      </c>
      <c r="T123" s="173" t="str">
        <f>IFERROR(VLOOKUP(S123,'CRUCE RIESGOS'!$C$8:$D$166,2,FALSE),"")</f>
        <v/>
      </c>
      <c r="U123" s="173">
        <v>5.5700000000000403</v>
      </c>
      <c r="V123" s="173" t="str">
        <f>IFERROR(VLOOKUP(U123,'CRUCE RIESGOS'!$C$8:$D$166,2,FALSE),"")</f>
        <v/>
      </c>
      <c r="W123" s="173">
        <v>6.57000000000005</v>
      </c>
      <c r="X123" s="173" t="str">
        <f>IFERROR(VLOOKUP(W123,'CRUCE RIESGOS'!$C$8:$D$166,2,FALSE),"")</f>
        <v/>
      </c>
      <c r="Y123" s="173">
        <v>7.5700000000000598</v>
      </c>
      <c r="Z123" s="173" t="str">
        <f>IFERROR(VLOOKUP(Y123,'CRUCE RIESGOS'!$C$8:$D$166,2,FALSE),"")</f>
        <v/>
      </c>
      <c r="AA123" s="173">
        <v>8.5700000000000696</v>
      </c>
      <c r="AB123" s="173" t="str">
        <f>IFERROR(VLOOKUP(AA123,'CRUCE RIESGOS'!$C$8:$D$166,2,FALSE),"")</f>
        <v/>
      </c>
      <c r="AC123" s="173">
        <v>9.5700000000000802</v>
      </c>
      <c r="AD123" s="173" t="str">
        <f>IFERROR(VLOOKUP(AC123,'CRUCE RIESGOS'!$C$8:$D$166,2,FALSE),"")</f>
        <v/>
      </c>
      <c r="AE123" s="173">
        <v>10.5700000000001</v>
      </c>
      <c r="AF123" s="173" t="str">
        <f>IFERROR(VLOOKUP(AE123,'CRUCE RIESGOS'!$C$8:$D$166,2,FALSE),"")</f>
        <v/>
      </c>
      <c r="AG123" s="173">
        <v>11.5700000000001</v>
      </c>
      <c r="AH123" s="173" t="str">
        <f>IFERROR(VLOOKUP(AG123,'CRUCE RIESGOS'!$C$8:$D$166,2,FALSE),"")</f>
        <v/>
      </c>
      <c r="AI123" s="173">
        <v>12.5700000000001</v>
      </c>
      <c r="AJ123" s="173" t="str">
        <f>IFERROR(VLOOKUP(AI123,'CRUCE RIESGOS'!$C$8:$D$166,2,FALSE),"")</f>
        <v/>
      </c>
      <c r="AK123" s="173">
        <v>13.5700000000001</v>
      </c>
      <c r="AL123" s="173" t="str">
        <f>IFERROR(VLOOKUP(AK123,'CRUCE RIESGOS'!$C$8:$D$166,2,FALSE),"")</f>
        <v/>
      </c>
      <c r="AM123" s="173">
        <v>14.5700000000001</v>
      </c>
      <c r="AN123" s="173" t="str">
        <f>IFERROR(VLOOKUP(AM123,'CRUCE RIESGOS'!$C$8:$D$166,2,FALSE),"")</f>
        <v/>
      </c>
      <c r="AO123" s="173">
        <v>15.5700000000001</v>
      </c>
      <c r="AP123" s="173" t="str">
        <f>IFERROR(VLOOKUP(AO123,'CRUCE RIESGOS'!$C$8:$D$166,2,FALSE),"")</f>
        <v/>
      </c>
      <c r="AQ123" s="173">
        <v>16.5700000000001</v>
      </c>
      <c r="AR123" s="173" t="str">
        <f>IFERROR(VLOOKUP(AQ123,'CRUCE RIESGOS'!$C$8:$D$166,2,FALSE),"")</f>
        <v/>
      </c>
      <c r="AS123" s="173">
        <v>17.570000000000199</v>
      </c>
      <c r="AT123" s="173" t="str">
        <f>IFERROR(VLOOKUP(AS123,'CRUCE RIESGOS'!$C$8:$D$166,2,FALSE),"")</f>
        <v/>
      </c>
      <c r="AU123" s="173">
        <v>18.570000000000199</v>
      </c>
      <c r="AV123" s="173" t="str">
        <f>IFERROR(VLOOKUP(AU123,'CRUCE RIESGOS'!$C$8:$D$166,2,FALSE),"")</f>
        <v/>
      </c>
      <c r="AW123" s="173">
        <v>19.570000000000199</v>
      </c>
      <c r="AX123" s="173" t="str">
        <f>IFERROR(VLOOKUP(AW123,'CRUCE RIESGOS'!$C$8:$D$166,2,FALSE),"")</f>
        <v/>
      </c>
      <c r="AY123" s="173">
        <v>20.570000000000199</v>
      </c>
      <c r="AZ123" s="173" t="str">
        <f>IFERROR(VLOOKUP(AY123,'CRUCE RIESGOS'!$C$8:$D$166,2,FALSE),"")</f>
        <v/>
      </c>
      <c r="BA123" s="173">
        <v>21.570000000000199</v>
      </c>
      <c r="BB123" s="173" t="str">
        <f>IFERROR(VLOOKUP(BA123,'CRUCE RIESGOS'!$C$8:$D$166,2,FALSE),"")</f>
        <v/>
      </c>
      <c r="BC123" s="173">
        <v>22.570000000000199</v>
      </c>
      <c r="BD123" s="173" t="str">
        <f>IFERROR(VLOOKUP(BC123,'CRUCE RIESGOS'!$C$8:$D$166,2,FALSE),"")</f>
        <v/>
      </c>
      <c r="BE123" s="173">
        <v>23.570000000000199</v>
      </c>
      <c r="BF123" s="173" t="str">
        <f>IFERROR(VLOOKUP(BE123,'CRUCE RIESGOS'!$C$8:$D$166,2,FALSE),"")</f>
        <v/>
      </c>
      <c r="BG123" s="173">
        <v>24.570000000000199</v>
      </c>
      <c r="BH123" s="173" t="str">
        <f>IFERROR(VLOOKUP(BG123,'CRUCE RIESGOS'!$C$8:$D$166,2,FALSE),"")</f>
        <v/>
      </c>
      <c r="BI123" s="173">
        <v>25.570000000000199</v>
      </c>
      <c r="BJ123" s="173" t="str">
        <f>IFERROR(VLOOKUP(BI123,'CRUCE RIESGOS'!$C$8:$D$166,2,FALSE),"")</f>
        <v/>
      </c>
    </row>
    <row r="124" spans="13:62" x14ac:dyDescent="0.25">
      <c r="N124" s="173" t="str">
        <f t="shared" si="0"/>
        <v/>
      </c>
      <c r="P124" s="173" t="str">
        <f>IF(P125&lt;&gt;""," -R","")</f>
        <v/>
      </c>
      <c r="R124" s="173" t="str">
        <f>IF(R125&lt;&gt;""," -R","")</f>
        <v/>
      </c>
      <c r="T124" s="173" t="str">
        <f>IF(T125&lt;&gt;""," -R","")</f>
        <v/>
      </c>
      <c r="V124" s="173" t="str">
        <f>IF(V125&lt;&gt;""," -R","")</f>
        <v/>
      </c>
      <c r="X124" s="173" t="str">
        <f>IF(X125&lt;&gt;""," -R","")</f>
        <v/>
      </c>
      <c r="Z124" s="173" t="str">
        <f>IF(Z125&lt;&gt;""," -R","")</f>
        <v/>
      </c>
      <c r="AB124" s="173" t="str">
        <f>IF(AB125&lt;&gt;""," -R","")</f>
        <v/>
      </c>
      <c r="AD124" s="173" t="str">
        <f>IF(AD125&lt;&gt;""," -R","")</f>
        <v/>
      </c>
      <c r="AF124" s="173" t="str">
        <f t="shared" si="1"/>
        <v/>
      </c>
      <c r="AH124" s="173" t="str">
        <f t="shared" si="2"/>
        <v/>
      </c>
      <c r="AJ124" s="173" t="str">
        <f t="shared" si="3"/>
        <v/>
      </c>
      <c r="AL124" s="173" t="str">
        <f t="shared" si="4"/>
        <v/>
      </c>
      <c r="AN124" s="173" t="str">
        <f t="shared" si="5"/>
        <v/>
      </c>
      <c r="AP124" s="173" t="str">
        <f t="shared" si="6"/>
        <v/>
      </c>
      <c r="AR124" s="173" t="str">
        <f t="shared" si="7"/>
        <v/>
      </c>
      <c r="AT124" s="173" t="str">
        <f t="shared" si="8"/>
        <v/>
      </c>
      <c r="AV124" s="173" t="str">
        <f t="shared" si="9"/>
        <v/>
      </c>
      <c r="AX124" s="173" t="str">
        <f t="shared" si="10"/>
        <v/>
      </c>
      <c r="AZ124" s="173" t="str">
        <f t="shared" si="11"/>
        <v/>
      </c>
      <c r="BB124" s="173" t="str">
        <f t="shared" si="12"/>
        <v/>
      </c>
      <c r="BD124" s="173" t="str">
        <f t="shared" si="13"/>
        <v/>
      </c>
      <c r="BF124" s="173" t="str">
        <f t="shared" si="14"/>
        <v/>
      </c>
      <c r="BH124" s="173" t="str">
        <f t="shared" si="15"/>
        <v/>
      </c>
      <c r="BJ124" s="173" t="str">
        <f t="shared" si="16"/>
        <v/>
      </c>
    </row>
    <row r="125" spans="13:62" x14ac:dyDescent="0.25">
      <c r="M125" s="173">
        <v>1.58</v>
      </c>
      <c r="N125" s="173" t="str">
        <f>IFERROR(VLOOKUP(M125,'CRUCE RIESGOS'!$C$8:$D$166,2,FALSE),"")</f>
        <v/>
      </c>
      <c r="O125" s="173">
        <v>2.5800000000000098</v>
      </c>
      <c r="P125" s="173" t="str">
        <f>IFERROR(VLOOKUP(O125,'CRUCE RIESGOS'!$C$8:$D$166,2,FALSE),"")</f>
        <v/>
      </c>
      <c r="Q125" s="173">
        <v>3.5800000000000201</v>
      </c>
      <c r="R125" s="173" t="str">
        <f>IFERROR(VLOOKUP(Q125,'CRUCE RIESGOS'!$C$8:$D$166,2,FALSE),"")</f>
        <v/>
      </c>
      <c r="S125" s="173">
        <v>4.5800000000000303</v>
      </c>
      <c r="T125" s="173" t="str">
        <f>IFERROR(VLOOKUP(S125,'CRUCE RIESGOS'!$C$8:$D$166,2,FALSE),"")</f>
        <v/>
      </c>
      <c r="U125" s="173">
        <v>5.58000000000004</v>
      </c>
      <c r="V125" s="173" t="str">
        <f>IFERROR(VLOOKUP(U125,'CRUCE RIESGOS'!$C$8:$D$166,2,FALSE),"")</f>
        <v/>
      </c>
      <c r="W125" s="173">
        <v>6.5800000000000498</v>
      </c>
      <c r="X125" s="173" t="str">
        <f>IFERROR(VLOOKUP(W125,'CRUCE RIESGOS'!$C$8:$D$166,2,FALSE),"")</f>
        <v/>
      </c>
      <c r="Y125" s="173">
        <v>7.5800000000000596</v>
      </c>
      <c r="Z125" s="173" t="str">
        <f>IFERROR(VLOOKUP(Y125,'CRUCE RIESGOS'!$C$8:$D$166,2,FALSE),"")</f>
        <v/>
      </c>
      <c r="AA125" s="173">
        <v>8.5800000000000693</v>
      </c>
      <c r="AB125" s="173" t="str">
        <f>IFERROR(VLOOKUP(AA125,'CRUCE RIESGOS'!$C$8:$D$166,2,FALSE),"")</f>
        <v/>
      </c>
      <c r="AC125" s="173">
        <v>9.58000000000008</v>
      </c>
      <c r="AD125" s="173" t="str">
        <f>IFERROR(VLOOKUP(AC125,'CRUCE RIESGOS'!$C$8:$D$166,2,FALSE),"")</f>
        <v/>
      </c>
      <c r="AE125" s="173">
        <v>10.5800000000001</v>
      </c>
      <c r="AF125" s="173" t="str">
        <f>IFERROR(VLOOKUP(AE125,'CRUCE RIESGOS'!$C$8:$D$166,2,FALSE),"")</f>
        <v/>
      </c>
      <c r="AG125" s="173">
        <v>11.5800000000001</v>
      </c>
      <c r="AH125" s="173" t="str">
        <f>IFERROR(VLOOKUP(AG125,'CRUCE RIESGOS'!$C$8:$D$166,2,FALSE),"")</f>
        <v/>
      </c>
      <c r="AI125" s="173">
        <v>12.5800000000001</v>
      </c>
      <c r="AJ125" s="173" t="str">
        <f>IFERROR(VLOOKUP(AI125,'CRUCE RIESGOS'!$C$8:$D$166,2,FALSE),"")</f>
        <v/>
      </c>
      <c r="AK125" s="173">
        <v>13.5800000000001</v>
      </c>
      <c r="AL125" s="173" t="str">
        <f>IFERROR(VLOOKUP(AK125,'CRUCE RIESGOS'!$C$8:$D$166,2,FALSE),"")</f>
        <v/>
      </c>
      <c r="AM125" s="173">
        <v>14.5800000000001</v>
      </c>
      <c r="AN125" s="173" t="str">
        <f>IFERROR(VLOOKUP(AM125,'CRUCE RIESGOS'!$C$8:$D$166,2,FALSE),"")</f>
        <v/>
      </c>
      <c r="AO125" s="173">
        <v>15.5800000000001</v>
      </c>
      <c r="AP125" s="173" t="str">
        <f>IFERROR(VLOOKUP(AO125,'CRUCE RIESGOS'!$C$8:$D$166,2,FALSE),"")</f>
        <v/>
      </c>
      <c r="AQ125" s="173">
        <v>16.580000000000101</v>
      </c>
      <c r="AR125" s="173" t="str">
        <f>IFERROR(VLOOKUP(AQ125,'CRUCE RIESGOS'!$C$8:$D$166,2,FALSE),"")</f>
        <v/>
      </c>
      <c r="AS125" s="173">
        <v>17.580000000000201</v>
      </c>
      <c r="AT125" s="173" t="str">
        <f>IFERROR(VLOOKUP(AS125,'CRUCE RIESGOS'!$C$8:$D$166,2,FALSE),"")</f>
        <v/>
      </c>
      <c r="AU125" s="173">
        <v>18.580000000000201</v>
      </c>
      <c r="AV125" s="173" t="str">
        <f>IFERROR(VLOOKUP(AU125,'CRUCE RIESGOS'!$C$8:$D$166,2,FALSE),"")</f>
        <v/>
      </c>
      <c r="AW125" s="173">
        <v>19.580000000000201</v>
      </c>
      <c r="AX125" s="173" t="str">
        <f>IFERROR(VLOOKUP(AW125,'CRUCE RIESGOS'!$C$8:$D$166,2,FALSE),"")</f>
        <v/>
      </c>
      <c r="AY125" s="173">
        <v>20.580000000000201</v>
      </c>
      <c r="AZ125" s="173" t="str">
        <f>IFERROR(VLOOKUP(AY125,'CRUCE RIESGOS'!$C$8:$D$166,2,FALSE),"")</f>
        <v/>
      </c>
      <c r="BA125" s="173">
        <v>21.580000000000201</v>
      </c>
      <c r="BB125" s="173" t="str">
        <f>IFERROR(VLOOKUP(BA125,'CRUCE RIESGOS'!$C$8:$D$166,2,FALSE),"")</f>
        <v/>
      </c>
      <c r="BC125" s="173">
        <v>22.580000000000201</v>
      </c>
      <c r="BD125" s="173" t="str">
        <f>IFERROR(VLOOKUP(BC125,'CRUCE RIESGOS'!$C$8:$D$166,2,FALSE),"")</f>
        <v/>
      </c>
      <c r="BE125" s="173">
        <v>23.580000000000201</v>
      </c>
      <c r="BF125" s="173" t="str">
        <f>IFERROR(VLOOKUP(BE125,'CRUCE RIESGOS'!$C$8:$D$166,2,FALSE),"")</f>
        <v/>
      </c>
      <c r="BG125" s="173">
        <v>24.580000000000201</v>
      </c>
      <c r="BH125" s="173" t="str">
        <f>IFERROR(VLOOKUP(BG125,'CRUCE RIESGOS'!$C$8:$D$166,2,FALSE),"")</f>
        <v/>
      </c>
      <c r="BI125" s="173">
        <v>25.580000000000201</v>
      </c>
      <c r="BJ125" s="173" t="str">
        <f>IFERROR(VLOOKUP(BI125,'CRUCE RIESGOS'!$C$8:$D$166,2,FALSE),"")</f>
        <v/>
      </c>
    </row>
    <row r="126" spans="13:62" x14ac:dyDescent="0.25">
      <c r="N126" s="173" t="str">
        <f t="shared" si="0"/>
        <v/>
      </c>
      <c r="P126" s="173" t="str">
        <f>IF(P127&lt;&gt;""," -R","")</f>
        <v/>
      </c>
      <c r="R126" s="173" t="str">
        <f>IF(R127&lt;&gt;""," -R","")</f>
        <v/>
      </c>
      <c r="T126" s="173" t="str">
        <f>IF(T127&lt;&gt;""," -R","")</f>
        <v/>
      </c>
      <c r="V126" s="173" t="str">
        <f>IF(V127&lt;&gt;""," -R","")</f>
        <v/>
      </c>
      <c r="X126" s="173" t="str">
        <f>IF(X127&lt;&gt;""," -R","")</f>
        <v/>
      </c>
      <c r="Z126" s="173" t="str">
        <f>IF(Z127&lt;&gt;""," -R","")</f>
        <v/>
      </c>
      <c r="AB126" s="173" t="str">
        <f>IF(AB127&lt;&gt;""," -R","")</f>
        <v/>
      </c>
      <c r="AD126" s="173" t="str">
        <f>IF(AD127&lt;&gt;""," -R","")</f>
        <v/>
      </c>
      <c r="AF126" s="173" t="str">
        <f t="shared" si="1"/>
        <v/>
      </c>
      <c r="AH126" s="173" t="str">
        <f t="shared" si="2"/>
        <v/>
      </c>
      <c r="AJ126" s="173" t="str">
        <f t="shared" si="3"/>
        <v/>
      </c>
      <c r="AL126" s="173" t="str">
        <f t="shared" si="4"/>
        <v/>
      </c>
      <c r="AN126" s="173" t="str">
        <f t="shared" si="5"/>
        <v/>
      </c>
      <c r="AP126" s="173" t="str">
        <f t="shared" si="6"/>
        <v/>
      </c>
      <c r="AR126" s="173" t="str">
        <f t="shared" si="7"/>
        <v/>
      </c>
      <c r="AT126" s="173" t="str">
        <f t="shared" si="8"/>
        <v/>
      </c>
      <c r="AV126" s="173" t="str">
        <f t="shared" si="9"/>
        <v/>
      </c>
      <c r="AX126" s="173" t="str">
        <f t="shared" si="10"/>
        <v/>
      </c>
      <c r="AZ126" s="173" t="str">
        <f t="shared" si="11"/>
        <v/>
      </c>
      <c r="BB126" s="173" t="str">
        <f t="shared" si="12"/>
        <v/>
      </c>
      <c r="BD126" s="173" t="str">
        <f t="shared" si="13"/>
        <v/>
      </c>
      <c r="BF126" s="173" t="str">
        <f t="shared" si="14"/>
        <v/>
      </c>
      <c r="BH126" s="173" t="str">
        <f t="shared" si="15"/>
        <v/>
      </c>
      <c r="BJ126" s="173" t="str">
        <f t="shared" si="16"/>
        <v/>
      </c>
    </row>
    <row r="127" spans="13:62" x14ac:dyDescent="0.25">
      <c r="M127" s="173">
        <v>1.59</v>
      </c>
      <c r="N127" s="173" t="str">
        <f>IFERROR(VLOOKUP(M127,'CRUCE RIESGOS'!$C$8:$D$166,2,FALSE),"")</f>
        <v/>
      </c>
      <c r="O127" s="173">
        <v>2.5900000000000101</v>
      </c>
      <c r="P127" s="173" t="str">
        <f>IFERROR(VLOOKUP(O127,'CRUCE RIESGOS'!$C$8:$D$166,2,FALSE),"")</f>
        <v/>
      </c>
      <c r="Q127" s="173">
        <v>3.5900000000000198</v>
      </c>
      <c r="R127" s="173" t="str">
        <f>IFERROR(VLOOKUP(Q127,'CRUCE RIESGOS'!$C$8:$D$166,2,FALSE),"")</f>
        <v/>
      </c>
      <c r="S127" s="173">
        <v>4.5900000000000301</v>
      </c>
      <c r="T127" s="173" t="str">
        <f>IFERROR(VLOOKUP(S127,'CRUCE RIESGOS'!$C$8:$D$166,2,FALSE),"")</f>
        <v/>
      </c>
      <c r="U127" s="173">
        <v>5.5900000000000398</v>
      </c>
      <c r="V127" s="173" t="str">
        <f>IFERROR(VLOOKUP(U127,'CRUCE RIESGOS'!$C$8:$D$166,2,FALSE),"")</f>
        <v/>
      </c>
      <c r="W127" s="173">
        <v>6.5900000000000496</v>
      </c>
      <c r="X127" s="173" t="str">
        <f>IFERROR(VLOOKUP(W127,'CRUCE RIESGOS'!$C$8:$D$166,2,FALSE),"")</f>
        <v/>
      </c>
      <c r="Y127" s="173">
        <v>7.5900000000000603</v>
      </c>
      <c r="Z127" s="173" t="str">
        <f>IFERROR(VLOOKUP(Y127,'CRUCE RIESGOS'!$C$8:$D$166,2,FALSE),"")</f>
        <v/>
      </c>
      <c r="AA127" s="173">
        <v>8.5900000000000691</v>
      </c>
      <c r="AB127" s="173" t="str">
        <f>IFERROR(VLOOKUP(AA127,'CRUCE RIESGOS'!$C$8:$D$166,2,FALSE),"")</f>
        <v/>
      </c>
      <c r="AC127" s="173">
        <v>9.5900000000000798</v>
      </c>
      <c r="AD127" s="173" t="str">
        <f>IFERROR(VLOOKUP(AC127,'CRUCE RIESGOS'!$C$8:$D$166,2,FALSE),"")</f>
        <v/>
      </c>
      <c r="AE127" s="173">
        <v>10.590000000000099</v>
      </c>
      <c r="AF127" s="173" t="str">
        <f>IFERROR(VLOOKUP(AE127,'CRUCE RIESGOS'!$C$8:$D$166,2,FALSE),"")</f>
        <v/>
      </c>
      <c r="AG127" s="173">
        <v>11.590000000000099</v>
      </c>
      <c r="AH127" s="173" t="str">
        <f>IFERROR(VLOOKUP(AG127,'CRUCE RIESGOS'!$C$8:$D$166,2,FALSE),"")</f>
        <v/>
      </c>
      <c r="AI127" s="173">
        <v>12.590000000000099</v>
      </c>
      <c r="AJ127" s="173" t="str">
        <f>IFERROR(VLOOKUP(AI127,'CRUCE RIESGOS'!$C$8:$D$166,2,FALSE),"")</f>
        <v/>
      </c>
      <c r="AK127" s="173">
        <v>13.590000000000099</v>
      </c>
      <c r="AL127" s="173" t="str">
        <f>IFERROR(VLOOKUP(AK127,'CRUCE RIESGOS'!$C$8:$D$166,2,FALSE),"")</f>
        <v/>
      </c>
      <c r="AM127" s="173">
        <v>14.590000000000099</v>
      </c>
      <c r="AN127" s="173" t="str">
        <f>IFERROR(VLOOKUP(AM127,'CRUCE RIESGOS'!$C$8:$D$166,2,FALSE),"")</f>
        <v/>
      </c>
      <c r="AO127" s="173">
        <v>15.590000000000099</v>
      </c>
      <c r="AP127" s="173" t="str">
        <f>IFERROR(VLOOKUP(AO127,'CRUCE RIESGOS'!$C$8:$D$166,2,FALSE),"")</f>
        <v/>
      </c>
      <c r="AQ127" s="173">
        <v>16.590000000000099</v>
      </c>
      <c r="AR127" s="173" t="str">
        <f>IFERROR(VLOOKUP(AQ127,'CRUCE RIESGOS'!$C$8:$D$166,2,FALSE),"")</f>
        <v/>
      </c>
      <c r="AS127" s="173">
        <v>17.590000000000199</v>
      </c>
      <c r="AT127" s="173" t="str">
        <f>IFERROR(VLOOKUP(AS127,'CRUCE RIESGOS'!$C$8:$D$166,2,FALSE),"")</f>
        <v/>
      </c>
      <c r="AU127" s="173">
        <v>18.590000000000199</v>
      </c>
      <c r="AV127" s="173" t="str">
        <f>IFERROR(VLOOKUP(AU127,'CRUCE RIESGOS'!$C$8:$D$166,2,FALSE),"")</f>
        <v/>
      </c>
      <c r="AW127" s="173">
        <v>19.590000000000199</v>
      </c>
      <c r="AX127" s="173" t="str">
        <f>IFERROR(VLOOKUP(AW127,'CRUCE RIESGOS'!$C$8:$D$166,2,FALSE),"")</f>
        <v/>
      </c>
      <c r="AY127" s="173">
        <v>20.590000000000199</v>
      </c>
      <c r="AZ127" s="173" t="str">
        <f>IFERROR(VLOOKUP(AY127,'CRUCE RIESGOS'!$C$8:$D$166,2,FALSE),"")</f>
        <v/>
      </c>
      <c r="BA127" s="173">
        <v>21.590000000000199</v>
      </c>
      <c r="BB127" s="173" t="str">
        <f>IFERROR(VLOOKUP(BA127,'CRUCE RIESGOS'!$C$8:$D$166,2,FALSE),"")</f>
        <v/>
      </c>
      <c r="BC127" s="173">
        <v>22.590000000000199</v>
      </c>
      <c r="BD127" s="173" t="str">
        <f>IFERROR(VLOOKUP(BC127,'CRUCE RIESGOS'!$C$8:$D$166,2,FALSE),"")</f>
        <v/>
      </c>
      <c r="BE127" s="173">
        <v>23.590000000000199</v>
      </c>
      <c r="BF127" s="173" t="str">
        <f>IFERROR(VLOOKUP(BE127,'CRUCE RIESGOS'!$C$8:$D$166,2,FALSE),"")</f>
        <v/>
      </c>
      <c r="BG127" s="173">
        <v>24.590000000000199</v>
      </c>
      <c r="BH127" s="173" t="str">
        <f>IFERROR(VLOOKUP(BG127,'CRUCE RIESGOS'!$C$8:$D$166,2,FALSE),"")</f>
        <v/>
      </c>
      <c r="BI127" s="173">
        <v>25.590000000000199</v>
      </c>
      <c r="BJ127" s="173" t="str">
        <f>IFERROR(VLOOKUP(BI127,'CRUCE RIESGOS'!$C$8:$D$166,2,FALSE),"")</f>
        <v/>
      </c>
    </row>
    <row r="128" spans="13:62" x14ac:dyDescent="0.25">
      <c r="N128" s="173" t="str">
        <f t="shared" si="0"/>
        <v/>
      </c>
      <c r="P128" s="173" t="str">
        <f>IF(P129&lt;&gt;""," -R","")</f>
        <v/>
      </c>
      <c r="R128" s="173" t="str">
        <f>IF(R129&lt;&gt;""," -R","")</f>
        <v/>
      </c>
      <c r="T128" s="173" t="str">
        <f>IF(T129&lt;&gt;""," -R","")</f>
        <v/>
      </c>
      <c r="V128" s="173" t="str">
        <f>IF(V129&lt;&gt;""," -R","")</f>
        <v/>
      </c>
      <c r="X128" s="173" t="str">
        <f>IF(X129&lt;&gt;""," -R","")</f>
        <v/>
      </c>
      <c r="Z128" s="173" t="str">
        <f>IF(Z129&lt;&gt;""," -R","")</f>
        <v/>
      </c>
      <c r="AB128" s="173" t="str">
        <f>IF(AB129&lt;&gt;""," -R","")</f>
        <v/>
      </c>
      <c r="AD128" s="173" t="str">
        <f>IF(AD129&lt;&gt;""," -R","")</f>
        <v/>
      </c>
      <c r="AF128" s="173" t="str">
        <f t="shared" si="1"/>
        <v/>
      </c>
      <c r="AH128" s="173" t="str">
        <f t="shared" si="2"/>
        <v/>
      </c>
      <c r="AJ128" s="173" t="str">
        <f t="shared" si="3"/>
        <v/>
      </c>
      <c r="AL128" s="173" t="str">
        <f t="shared" si="4"/>
        <v/>
      </c>
      <c r="AN128" s="173" t="str">
        <f t="shared" si="5"/>
        <v/>
      </c>
      <c r="AP128" s="173" t="str">
        <f t="shared" si="6"/>
        <v/>
      </c>
      <c r="AR128" s="173" t="str">
        <f t="shared" si="7"/>
        <v/>
      </c>
      <c r="AT128" s="173" t="str">
        <f t="shared" si="8"/>
        <v/>
      </c>
      <c r="AV128" s="173" t="str">
        <f t="shared" si="9"/>
        <v/>
      </c>
      <c r="AX128" s="173" t="str">
        <f t="shared" si="10"/>
        <v/>
      </c>
      <c r="AZ128" s="173" t="str">
        <f t="shared" si="11"/>
        <v/>
      </c>
      <c r="BB128" s="173" t="str">
        <f t="shared" si="12"/>
        <v/>
      </c>
      <c r="BD128" s="173" t="str">
        <f t="shared" si="13"/>
        <v/>
      </c>
      <c r="BF128" s="173" t="str">
        <f t="shared" si="14"/>
        <v/>
      </c>
      <c r="BH128" s="173" t="str">
        <f t="shared" si="15"/>
        <v/>
      </c>
      <c r="BJ128" s="173" t="str">
        <f t="shared" si="16"/>
        <v/>
      </c>
    </row>
    <row r="129" spans="13:62" x14ac:dyDescent="0.25">
      <c r="M129" s="173">
        <v>1.6</v>
      </c>
      <c r="N129" s="173" t="str">
        <f>IFERROR(VLOOKUP(M129,'CRUCE RIESGOS'!$C$8:$D$166,2,FALSE),"")</f>
        <v/>
      </c>
      <c r="O129" s="173">
        <v>2.6000000000000099</v>
      </c>
      <c r="P129" s="173" t="str">
        <f>IFERROR(VLOOKUP(O129,'CRUCE RIESGOS'!$C$8:$D$166,2,FALSE),"")</f>
        <v/>
      </c>
      <c r="Q129" s="173">
        <v>3.6000000000000201</v>
      </c>
      <c r="R129" s="173" t="str">
        <f>IFERROR(VLOOKUP(Q129,'CRUCE RIESGOS'!$C$8:$D$166,2,FALSE),"")</f>
        <v/>
      </c>
      <c r="S129" s="173">
        <v>4.6000000000000298</v>
      </c>
      <c r="T129" s="173" t="str">
        <f>IFERROR(VLOOKUP(S129,'CRUCE RIESGOS'!$C$8:$D$166,2,FALSE),"")</f>
        <v/>
      </c>
      <c r="U129" s="173">
        <v>5.6000000000000396</v>
      </c>
      <c r="V129" s="173" t="str">
        <f>IFERROR(VLOOKUP(U129,'CRUCE RIESGOS'!$C$8:$D$166,2,FALSE),"")</f>
        <v/>
      </c>
      <c r="W129" s="173">
        <v>6.6000000000000503</v>
      </c>
      <c r="X129" s="173" t="str">
        <f>IFERROR(VLOOKUP(W129,'CRUCE RIESGOS'!$C$8:$D$166,2,FALSE),"")</f>
        <v/>
      </c>
      <c r="Y129" s="173">
        <v>7.60000000000006</v>
      </c>
      <c r="Z129" s="173" t="str">
        <f>IFERROR(VLOOKUP(Y129,'CRUCE RIESGOS'!$C$8:$D$166,2,FALSE),"")</f>
        <v/>
      </c>
      <c r="AA129" s="173">
        <v>8.6000000000000707</v>
      </c>
      <c r="AB129" s="173" t="str">
        <f>IFERROR(VLOOKUP(AA129,'CRUCE RIESGOS'!$C$8:$D$166,2,FALSE),"")</f>
        <v/>
      </c>
      <c r="AC129" s="173">
        <v>9.6000000000000796</v>
      </c>
      <c r="AD129" s="173" t="str">
        <f>IFERROR(VLOOKUP(AC129,'CRUCE RIESGOS'!$C$8:$D$166,2,FALSE),"")</f>
        <v/>
      </c>
      <c r="AE129" s="173">
        <v>10.600000000000099</v>
      </c>
      <c r="AF129" s="173" t="str">
        <f>IFERROR(VLOOKUP(AE129,'CRUCE RIESGOS'!$C$8:$D$166,2,FALSE),"")</f>
        <v/>
      </c>
      <c r="AG129" s="173">
        <v>11.600000000000099</v>
      </c>
      <c r="AH129" s="173" t="str">
        <f>IFERROR(VLOOKUP(AG129,'CRUCE RIESGOS'!$C$8:$D$166,2,FALSE),"")</f>
        <v/>
      </c>
      <c r="AI129" s="173">
        <v>12.600000000000099</v>
      </c>
      <c r="AJ129" s="173" t="str">
        <f>IFERROR(VLOOKUP(AI129,'CRUCE RIESGOS'!$C$8:$D$166,2,FALSE),"")</f>
        <v/>
      </c>
      <c r="AK129" s="173">
        <v>13.600000000000099</v>
      </c>
      <c r="AL129" s="173" t="str">
        <f>IFERROR(VLOOKUP(AK129,'CRUCE RIESGOS'!$C$8:$D$166,2,FALSE),"")</f>
        <v/>
      </c>
      <c r="AM129" s="173">
        <v>14.600000000000099</v>
      </c>
      <c r="AN129" s="173" t="str">
        <f>IFERROR(VLOOKUP(AM129,'CRUCE RIESGOS'!$C$8:$D$166,2,FALSE),"")</f>
        <v/>
      </c>
      <c r="AO129" s="173">
        <v>15.600000000000099</v>
      </c>
      <c r="AP129" s="173" t="str">
        <f>IFERROR(VLOOKUP(AO129,'CRUCE RIESGOS'!$C$8:$D$166,2,FALSE),"")</f>
        <v/>
      </c>
      <c r="AQ129" s="173">
        <v>16.600000000000101</v>
      </c>
      <c r="AR129" s="173" t="str">
        <f>IFERROR(VLOOKUP(AQ129,'CRUCE RIESGOS'!$C$8:$D$166,2,FALSE),"")</f>
        <v/>
      </c>
      <c r="AS129" s="173">
        <v>17.6000000000002</v>
      </c>
      <c r="AT129" s="173" t="str">
        <f>IFERROR(VLOOKUP(AS129,'CRUCE RIESGOS'!$C$8:$D$166,2,FALSE),"")</f>
        <v/>
      </c>
      <c r="AU129" s="173">
        <v>18.6000000000002</v>
      </c>
      <c r="AV129" s="173" t="str">
        <f>IFERROR(VLOOKUP(AU129,'CRUCE RIESGOS'!$C$8:$D$166,2,FALSE),"")</f>
        <v/>
      </c>
      <c r="AW129" s="173">
        <v>19.6000000000002</v>
      </c>
      <c r="AX129" s="173" t="str">
        <f>IFERROR(VLOOKUP(AW129,'CRUCE RIESGOS'!$C$8:$D$166,2,FALSE),"")</f>
        <v/>
      </c>
      <c r="AY129" s="173">
        <v>20.6000000000002</v>
      </c>
      <c r="AZ129" s="173" t="str">
        <f>IFERROR(VLOOKUP(AY129,'CRUCE RIESGOS'!$C$8:$D$166,2,FALSE),"")</f>
        <v/>
      </c>
      <c r="BA129" s="173">
        <v>21.6000000000002</v>
      </c>
      <c r="BB129" s="173" t="str">
        <f>IFERROR(VLOOKUP(BA129,'CRUCE RIESGOS'!$C$8:$D$166,2,FALSE),"")</f>
        <v/>
      </c>
      <c r="BC129" s="173">
        <v>22.6000000000002</v>
      </c>
      <c r="BD129" s="173" t="str">
        <f>IFERROR(VLOOKUP(BC129,'CRUCE RIESGOS'!$C$8:$D$166,2,FALSE),"")</f>
        <v/>
      </c>
      <c r="BE129" s="173">
        <v>23.6000000000002</v>
      </c>
      <c r="BF129" s="173" t="str">
        <f>IFERROR(VLOOKUP(BE129,'CRUCE RIESGOS'!$C$8:$D$166,2,FALSE),"")</f>
        <v/>
      </c>
      <c r="BG129" s="173">
        <v>24.6000000000002</v>
      </c>
      <c r="BH129" s="173" t="str">
        <f>IFERROR(VLOOKUP(BG129,'CRUCE RIESGOS'!$C$8:$D$166,2,FALSE),"")</f>
        <v/>
      </c>
      <c r="BI129" s="173">
        <v>25.6000000000002</v>
      </c>
      <c r="BJ129" s="173" t="str">
        <f>IFERROR(VLOOKUP(BI129,'CRUCE RIESGOS'!$C$8:$D$166,2,FALSE),"")</f>
        <v/>
      </c>
    </row>
    <row r="130" spans="13:62" x14ac:dyDescent="0.25">
      <c r="N130" s="173" t="str">
        <f t="shared" si="0"/>
        <v/>
      </c>
      <c r="P130" s="173" t="str">
        <f>IF(P131&lt;&gt;""," -R","")</f>
        <v/>
      </c>
      <c r="R130" s="173" t="str">
        <f>IF(R131&lt;&gt;""," -R","")</f>
        <v/>
      </c>
      <c r="T130" s="173" t="str">
        <f>IF(T131&lt;&gt;""," -R","")</f>
        <v/>
      </c>
      <c r="V130" s="173" t="str">
        <f>IF(V131&lt;&gt;""," -R","")</f>
        <v/>
      </c>
      <c r="X130" s="173" t="str">
        <f>IF(X131&lt;&gt;""," -R","")</f>
        <v/>
      </c>
      <c r="Z130" s="173" t="str">
        <f>IF(Z131&lt;&gt;""," -R","")</f>
        <v/>
      </c>
      <c r="AB130" s="173" t="str">
        <f>IF(AB131&lt;&gt;""," -R","")</f>
        <v/>
      </c>
      <c r="AD130" s="173" t="str">
        <f>IF(AD131&lt;&gt;""," -R","")</f>
        <v/>
      </c>
      <c r="AF130" s="173" t="str">
        <f t="shared" si="1"/>
        <v/>
      </c>
      <c r="AH130" s="173" t="str">
        <f t="shared" si="2"/>
        <v/>
      </c>
      <c r="AJ130" s="173" t="str">
        <f t="shared" si="3"/>
        <v/>
      </c>
      <c r="AL130" s="173" t="str">
        <f t="shared" si="4"/>
        <v/>
      </c>
      <c r="AN130" s="173" t="str">
        <f t="shared" si="5"/>
        <v/>
      </c>
      <c r="AP130" s="173" t="str">
        <f t="shared" si="6"/>
        <v/>
      </c>
      <c r="AR130" s="173" t="str">
        <f t="shared" si="7"/>
        <v/>
      </c>
      <c r="AT130" s="173" t="str">
        <f t="shared" si="8"/>
        <v/>
      </c>
      <c r="AV130" s="173" t="str">
        <f t="shared" si="9"/>
        <v/>
      </c>
      <c r="AX130" s="173" t="str">
        <f t="shared" si="10"/>
        <v/>
      </c>
      <c r="AZ130" s="173" t="str">
        <f t="shared" si="11"/>
        <v/>
      </c>
      <c r="BB130" s="173" t="str">
        <f t="shared" si="12"/>
        <v/>
      </c>
      <c r="BD130" s="173" t="str">
        <f t="shared" si="13"/>
        <v/>
      </c>
      <c r="BF130" s="173" t="str">
        <f t="shared" si="14"/>
        <v/>
      </c>
      <c r="BH130" s="173" t="str">
        <f t="shared" si="15"/>
        <v/>
      </c>
      <c r="BJ130" s="173" t="str">
        <f t="shared" si="16"/>
        <v/>
      </c>
    </row>
    <row r="131" spans="13:62" x14ac:dyDescent="0.25">
      <c r="M131" s="173">
        <v>1.61</v>
      </c>
      <c r="N131" s="173" t="str">
        <f>IFERROR(VLOOKUP(M131,'CRUCE RIESGOS'!$C$8:$D$166,2,FALSE),"")</f>
        <v/>
      </c>
      <c r="O131" s="173">
        <v>2.6100000000000101</v>
      </c>
      <c r="P131" s="173" t="str">
        <f>IFERROR(VLOOKUP(O131,'CRUCE RIESGOS'!$C$8:$D$166,2,FALSE),"")</f>
        <v/>
      </c>
      <c r="Q131" s="173">
        <v>3.6100000000000199</v>
      </c>
      <c r="R131" s="173" t="str">
        <f>IFERROR(VLOOKUP(Q131,'CRUCE RIESGOS'!$C$8:$D$166,2,FALSE),"")</f>
        <v/>
      </c>
      <c r="S131" s="173">
        <v>4.6100000000000296</v>
      </c>
      <c r="T131" s="173" t="str">
        <f>IFERROR(VLOOKUP(S131,'CRUCE RIESGOS'!$C$8:$D$166,2,FALSE),"")</f>
        <v/>
      </c>
      <c r="U131" s="173">
        <v>5.6100000000000403</v>
      </c>
      <c r="V131" s="173" t="str">
        <f>IFERROR(VLOOKUP(U131,'CRUCE RIESGOS'!$C$8:$D$166,2,FALSE),"")</f>
        <v/>
      </c>
      <c r="W131" s="173">
        <v>6.6100000000000501</v>
      </c>
      <c r="X131" s="173" t="str">
        <f>IFERROR(VLOOKUP(W131,'CRUCE RIESGOS'!$C$8:$D$166,2,FALSE),"")</f>
        <v/>
      </c>
      <c r="Y131" s="173">
        <v>7.6100000000000598</v>
      </c>
      <c r="Z131" s="173" t="str">
        <f>IFERROR(VLOOKUP(Y131,'CRUCE RIESGOS'!$C$8:$D$166,2,FALSE),"")</f>
        <v/>
      </c>
      <c r="AA131" s="173">
        <v>8.6100000000000705</v>
      </c>
      <c r="AB131" s="173" t="str">
        <f>IFERROR(VLOOKUP(AA131,'CRUCE RIESGOS'!$C$8:$D$166,2,FALSE),"")</f>
        <v/>
      </c>
      <c r="AC131" s="173">
        <v>9.6100000000000794</v>
      </c>
      <c r="AD131" s="173" t="str">
        <f>IFERROR(VLOOKUP(AC131,'CRUCE RIESGOS'!$C$8:$D$166,2,FALSE),"")</f>
        <v/>
      </c>
      <c r="AE131" s="173">
        <v>10.610000000000101</v>
      </c>
      <c r="AF131" s="173" t="str">
        <f>IFERROR(VLOOKUP(AE131,'CRUCE RIESGOS'!$C$8:$D$166,2,FALSE),"")</f>
        <v/>
      </c>
      <c r="AG131" s="173">
        <v>11.610000000000101</v>
      </c>
      <c r="AH131" s="173" t="str">
        <f>IFERROR(VLOOKUP(AG131,'CRUCE RIESGOS'!$C$8:$D$166,2,FALSE),"")</f>
        <v/>
      </c>
      <c r="AI131" s="173">
        <v>12.610000000000101</v>
      </c>
      <c r="AJ131" s="173" t="str">
        <f>IFERROR(VLOOKUP(AI131,'CRUCE RIESGOS'!$C$8:$D$166,2,FALSE),"")</f>
        <v/>
      </c>
      <c r="AK131" s="173">
        <v>13.610000000000101</v>
      </c>
      <c r="AL131" s="173" t="str">
        <f>IFERROR(VLOOKUP(AK131,'CRUCE RIESGOS'!$C$8:$D$166,2,FALSE),"")</f>
        <v/>
      </c>
      <c r="AM131" s="173">
        <v>14.610000000000101</v>
      </c>
      <c r="AN131" s="173" t="str">
        <f>IFERROR(VLOOKUP(AM131,'CRUCE RIESGOS'!$C$8:$D$166,2,FALSE),"")</f>
        <v/>
      </c>
      <c r="AO131" s="173">
        <v>15.610000000000101</v>
      </c>
      <c r="AP131" s="173" t="str">
        <f>IFERROR(VLOOKUP(AO131,'CRUCE RIESGOS'!$C$8:$D$166,2,FALSE),"")</f>
        <v/>
      </c>
      <c r="AQ131" s="173">
        <v>16.610000000000099</v>
      </c>
      <c r="AR131" s="173" t="str">
        <f>IFERROR(VLOOKUP(AQ131,'CRUCE RIESGOS'!$C$8:$D$166,2,FALSE),"")</f>
        <v/>
      </c>
      <c r="AS131" s="173">
        <v>17.610000000000198</v>
      </c>
      <c r="AT131" s="173" t="str">
        <f>IFERROR(VLOOKUP(AS131,'CRUCE RIESGOS'!$C$8:$D$166,2,FALSE),"")</f>
        <v/>
      </c>
      <c r="AU131" s="173">
        <v>18.610000000000198</v>
      </c>
      <c r="AV131" s="173" t="str">
        <f>IFERROR(VLOOKUP(AU131,'CRUCE RIESGOS'!$C$8:$D$166,2,FALSE),"")</f>
        <v/>
      </c>
      <c r="AW131" s="173">
        <v>19.610000000000198</v>
      </c>
      <c r="AX131" s="173" t="str">
        <f>IFERROR(VLOOKUP(AW131,'CRUCE RIESGOS'!$C$8:$D$166,2,FALSE),"")</f>
        <v/>
      </c>
      <c r="AY131" s="173">
        <v>20.610000000000198</v>
      </c>
      <c r="AZ131" s="173" t="str">
        <f>IFERROR(VLOOKUP(AY131,'CRUCE RIESGOS'!$C$8:$D$166,2,FALSE),"")</f>
        <v/>
      </c>
      <c r="BA131" s="173">
        <v>21.610000000000198</v>
      </c>
      <c r="BB131" s="173" t="str">
        <f>IFERROR(VLOOKUP(BA131,'CRUCE RIESGOS'!$C$8:$D$166,2,FALSE),"")</f>
        <v/>
      </c>
      <c r="BC131" s="173">
        <v>22.610000000000198</v>
      </c>
      <c r="BD131" s="173" t="str">
        <f>IFERROR(VLOOKUP(BC131,'CRUCE RIESGOS'!$C$8:$D$166,2,FALSE),"")</f>
        <v/>
      </c>
      <c r="BE131" s="173">
        <v>23.610000000000198</v>
      </c>
      <c r="BF131" s="173" t="str">
        <f>IFERROR(VLOOKUP(BE131,'CRUCE RIESGOS'!$C$8:$D$166,2,FALSE),"")</f>
        <v/>
      </c>
      <c r="BG131" s="173">
        <v>24.610000000000198</v>
      </c>
      <c r="BH131" s="173" t="str">
        <f>IFERROR(VLOOKUP(BG131,'CRUCE RIESGOS'!$C$8:$D$166,2,FALSE),"")</f>
        <v/>
      </c>
      <c r="BI131" s="173">
        <v>25.610000000000198</v>
      </c>
      <c r="BJ131" s="173" t="str">
        <f>IFERROR(VLOOKUP(BI131,'CRUCE RIESGOS'!$C$8:$D$166,2,FALSE),"")</f>
        <v/>
      </c>
    </row>
    <row r="132" spans="13:62" x14ac:dyDescent="0.25">
      <c r="N132" s="173" t="str">
        <f t="shared" si="0"/>
        <v/>
      </c>
      <c r="P132" s="173" t="str">
        <f>IF(P133&lt;&gt;""," -R","")</f>
        <v/>
      </c>
      <c r="R132" s="173" t="str">
        <f>IF(R133&lt;&gt;""," -R","")</f>
        <v/>
      </c>
      <c r="T132" s="173" t="str">
        <f>IF(T133&lt;&gt;""," -R","")</f>
        <v/>
      </c>
      <c r="V132" s="173" t="str">
        <f>IF(V133&lt;&gt;""," -R","")</f>
        <v/>
      </c>
      <c r="X132" s="173" t="str">
        <f>IF(X133&lt;&gt;""," -R","")</f>
        <v/>
      </c>
      <c r="Z132" s="173" t="str">
        <f>IF(Z133&lt;&gt;""," -R","")</f>
        <v/>
      </c>
      <c r="AB132" s="173" t="str">
        <f>IF(AB133&lt;&gt;""," -R","")</f>
        <v/>
      </c>
      <c r="AD132" s="173" t="str">
        <f>IF(AD133&lt;&gt;""," -R","")</f>
        <v/>
      </c>
      <c r="AF132" s="173" t="str">
        <f t="shared" si="1"/>
        <v/>
      </c>
      <c r="AH132" s="173" t="str">
        <f t="shared" si="2"/>
        <v/>
      </c>
      <c r="AJ132" s="173" t="str">
        <f t="shared" si="3"/>
        <v/>
      </c>
      <c r="AL132" s="173" t="str">
        <f t="shared" si="4"/>
        <v/>
      </c>
      <c r="AN132" s="173" t="str">
        <f t="shared" si="5"/>
        <v/>
      </c>
      <c r="AP132" s="173" t="str">
        <f t="shared" si="6"/>
        <v/>
      </c>
      <c r="AR132" s="173" t="str">
        <f t="shared" si="7"/>
        <v/>
      </c>
      <c r="AT132" s="173" t="str">
        <f t="shared" si="8"/>
        <v/>
      </c>
      <c r="AV132" s="173" t="str">
        <f t="shared" si="9"/>
        <v/>
      </c>
      <c r="AX132" s="173" t="str">
        <f t="shared" si="10"/>
        <v/>
      </c>
      <c r="AZ132" s="173" t="str">
        <f t="shared" si="11"/>
        <v/>
      </c>
      <c r="BB132" s="173" t="str">
        <f t="shared" si="12"/>
        <v/>
      </c>
      <c r="BD132" s="173" t="str">
        <f t="shared" si="13"/>
        <v/>
      </c>
      <c r="BF132" s="173" t="str">
        <f t="shared" si="14"/>
        <v/>
      </c>
      <c r="BH132" s="173" t="str">
        <f t="shared" si="15"/>
        <v/>
      </c>
      <c r="BJ132" s="173" t="str">
        <f t="shared" si="16"/>
        <v/>
      </c>
    </row>
    <row r="133" spans="13:62" x14ac:dyDescent="0.25">
      <c r="M133" s="173">
        <v>1.62</v>
      </c>
      <c r="N133" s="173" t="str">
        <f>IFERROR(VLOOKUP(M133,'CRUCE RIESGOS'!$C$8:$D$166,2,FALSE),"")</f>
        <v/>
      </c>
      <c r="O133" s="173">
        <v>2.6200000000000099</v>
      </c>
      <c r="P133" s="173" t="str">
        <f>IFERROR(VLOOKUP(O133,'CRUCE RIESGOS'!$C$8:$D$166,2,FALSE),"")</f>
        <v/>
      </c>
      <c r="Q133" s="173">
        <v>3.6200000000000201</v>
      </c>
      <c r="R133" s="173" t="str">
        <f>IFERROR(VLOOKUP(Q133,'CRUCE RIESGOS'!$C$8:$D$166,2,FALSE),"")</f>
        <v/>
      </c>
      <c r="S133" s="173">
        <v>4.6200000000000303</v>
      </c>
      <c r="T133" s="173" t="str">
        <f>IFERROR(VLOOKUP(S133,'CRUCE RIESGOS'!$C$8:$D$166,2,FALSE),"")</f>
        <v/>
      </c>
      <c r="U133" s="173">
        <v>5.6200000000000401</v>
      </c>
      <c r="V133" s="173" t="str">
        <f>IFERROR(VLOOKUP(U133,'CRUCE RIESGOS'!$C$8:$D$166,2,FALSE),"")</f>
        <v/>
      </c>
      <c r="W133" s="173">
        <v>6.6200000000000498</v>
      </c>
      <c r="X133" s="173" t="str">
        <f>IFERROR(VLOOKUP(W133,'CRUCE RIESGOS'!$C$8:$D$166,2,FALSE),"")</f>
        <v/>
      </c>
      <c r="Y133" s="173">
        <v>7.6200000000000596</v>
      </c>
      <c r="Z133" s="173" t="str">
        <f>IFERROR(VLOOKUP(Y133,'CRUCE RIESGOS'!$C$8:$D$166,2,FALSE),"")</f>
        <v/>
      </c>
      <c r="AA133" s="173">
        <v>8.6200000000000703</v>
      </c>
      <c r="AB133" s="173" t="str">
        <f>IFERROR(VLOOKUP(AA133,'CRUCE RIESGOS'!$C$8:$D$166,2,FALSE),"")</f>
        <v/>
      </c>
      <c r="AC133" s="173">
        <v>9.6200000000000792</v>
      </c>
      <c r="AD133" s="173" t="str">
        <f>IFERROR(VLOOKUP(AC133,'CRUCE RIESGOS'!$C$8:$D$166,2,FALSE),"")</f>
        <v/>
      </c>
      <c r="AE133" s="173">
        <v>10.6200000000001</v>
      </c>
      <c r="AF133" s="173" t="str">
        <f>IFERROR(VLOOKUP(AE133,'CRUCE RIESGOS'!$C$8:$D$166,2,FALSE),"")</f>
        <v/>
      </c>
      <c r="AG133" s="173">
        <v>11.6200000000001</v>
      </c>
      <c r="AH133" s="173" t="str">
        <f>IFERROR(VLOOKUP(AG133,'CRUCE RIESGOS'!$C$8:$D$166,2,FALSE),"")</f>
        <v/>
      </c>
      <c r="AI133" s="173">
        <v>12.6200000000001</v>
      </c>
      <c r="AJ133" s="173" t="str">
        <f>IFERROR(VLOOKUP(AI133,'CRUCE RIESGOS'!$C$8:$D$166,2,FALSE),"")</f>
        <v/>
      </c>
      <c r="AK133" s="173">
        <v>13.6200000000001</v>
      </c>
      <c r="AL133" s="173" t="str">
        <f>IFERROR(VLOOKUP(AK133,'CRUCE RIESGOS'!$C$8:$D$166,2,FALSE),"")</f>
        <v/>
      </c>
      <c r="AM133" s="173">
        <v>14.6200000000001</v>
      </c>
      <c r="AN133" s="173" t="str">
        <f>IFERROR(VLOOKUP(AM133,'CRUCE RIESGOS'!$C$8:$D$166,2,FALSE),"")</f>
        <v/>
      </c>
      <c r="AO133" s="173">
        <v>15.6200000000001</v>
      </c>
      <c r="AP133" s="173" t="str">
        <f>IFERROR(VLOOKUP(AO133,'CRUCE RIESGOS'!$C$8:$D$166,2,FALSE),"")</f>
        <v/>
      </c>
      <c r="AQ133" s="173">
        <v>16.6200000000001</v>
      </c>
      <c r="AR133" s="173" t="str">
        <f>IFERROR(VLOOKUP(AQ133,'CRUCE RIESGOS'!$C$8:$D$166,2,FALSE),"")</f>
        <v/>
      </c>
      <c r="AS133" s="173">
        <v>17.6200000000002</v>
      </c>
      <c r="AT133" s="173" t="str">
        <f>IFERROR(VLOOKUP(AS133,'CRUCE RIESGOS'!$C$8:$D$166,2,FALSE),"")</f>
        <v/>
      </c>
      <c r="AU133" s="173">
        <v>18.6200000000002</v>
      </c>
      <c r="AV133" s="173" t="str">
        <f>IFERROR(VLOOKUP(AU133,'CRUCE RIESGOS'!$C$8:$D$166,2,FALSE),"")</f>
        <v/>
      </c>
      <c r="AW133" s="173">
        <v>19.6200000000002</v>
      </c>
      <c r="AX133" s="173" t="str">
        <f>IFERROR(VLOOKUP(AW133,'CRUCE RIESGOS'!$C$8:$D$166,2,FALSE),"")</f>
        <v/>
      </c>
      <c r="AY133" s="173">
        <v>20.6200000000002</v>
      </c>
      <c r="AZ133" s="173" t="str">
        <f>IFERROR(VLOOKUP(AY133,'CRUCE RIESGOS'!$C$8:$D$166,2,FALSE),"")</f>
        <v/>
      </c>
      <c r="BA133" s="173">
        <v>21.6200000000002</v>
      </c>
      <c r="BB133" s="173" t="str">
        <f>IFERROR(VLOOKUP(BA133,'CRUCE RIESGOS'!$C$8:$D$166,2,FALSE),"")</f>
        <v/>
      </c>
      <c r="BC133" s="173">
        <v>22.6200000000002</v>
      </c>
      <c r="BD133" s="173" t="str">
        <f>IFERROR(VLOOKUP(BC133,'CRUCE RIESGOS'!$C$8:$D$166,2,FALSE),"")</f>
        <v/>
      </c>
      <c r="BE133" s="173">
        <v>23.6200000000002</v>
      </c>
      <c r="BF133" s="173" t="str">
        <f>IFERROR(VLOOKUP(BE133,'CRUCE RIESGOS'!$C$8:$D$166,2,FALSE),"")</f>
        <v/>
      </c>
      <c r="BG133" s="173">
        <v>24.6200000000002</v>
      </c>
      <c r="BH133" s="173" t="str">
        <f>IFERROR(VLOOKUP(BG133,'CRUCE RIESGOS'!$C$8:$D$166,2,FALSE),"")</f>
        <v/>
      </c>
      <c r="BI133" s="173">
        <v>25.6200000000002</v>
      </c>
      <c r="BJ133" s="173" t="str">
        <f>IFERROR(VLOOKUP(BI133,'CRUCE RIESGOS'!$C$8:$D$166,2,FALSE),"")</f>
        <v/>
      </c>
    </row>
    <row r="134" spans="13:62" x14ac:dyDescent="0.25">
      <c r="N134" s="173" t="str">
        <f t="shared" si="0"/>
        <v/>
      </c>
      <c r="P134" s="173" t="str">
        <f>IF(P135&lt;&gt;""," -R","")</f>
        <v/>
      </c>
      <c r="R134" s="173" t="str">
        <f>IF(R135&lt;&gt;""," -R","")</f>
        <v/>
      </c>
      <c r="T134" s="173" t="str">
        <f>IF(T135&lt;&gt;""," -R","")</f>
        <v/>
      </c>
      <c r="V134" s="173" t="str">
        <f>IF(V135&lt;&gt;""," -R","")</f>
        <v/>
      </c>
      <c r="X134" s="173" t="str">
        <f>IF(X135&lt;&gt;""," -R","")</f>
        <v/>
      </c>
      <c r="Z134" s="173" t="str">
        <f>IF(Z135&lt;&gt;""," -R","")</f>
        <v/>
      </c>
      <c r="AB134" s="173" t="str">
        <f>IF(AB135&lt;&gt;""," -R","")</f>
        <v/>
      </c>
      <c r="AD134" s="173" t="str">
        <f>IF(AD135&lt;&gt;""," -R","")</f>
        <v/>
      </c>
      <c r="AF134" s="173" t="str">
        <f t="shared" si="1"/>
        <v/>
      </c>
      <c r="AH134" s="173" t="str">
        <f t="shared" si="2"/>
        <v/>
      </c>
      <c r="AJ134" s="173" t="str">
        <f t="shared" si="3"/>
        <v/>
      </c>
      <c r="AL134" s="173" t="str">
        <f t="shared" si="4"/>
        <v/>
      </c>
      <c r="AN134" s="173" t="str">
        <f t="shared" si="5"/>
        <v/>
      </c>
      <c r="AP134" s="173" t="str">
        <f t="shared" si="6"/>
        <v/>
      </c>
      <c r="AR134" s="173" t="str">
        <f t="shared" si="7"/>
        <v/>
      </c>
      <c r="AT134" s="173" t="str">
        <f t="shared" si="8"/>
        <v/>
      </c>
      <c r="AV134" s="173" t="str">
        <f t="shared" si="9"/>
        <v/>
      </c>
      <c r="AX134" s="173" t="str">
        <f t="shared" si="10"/>
        <v/>
      </c>
      <c r="AZ134" s="173" t="str">
        <f t="shared" si="11"/>
        <v/>
      </c>
      <c r="BB134" s="173" t="str">
        <f t="shared" si="12"/>
        <v/>
      </c>
      <c r="BD134" s="173" t="str">
        <f t="shared" si="13"/>
        <v/>
      </c>
      <c r="BF134" s="173" t="str">
        <f t="shared" si="14"/>
        <v/>
      </c>
      <c r="BH134" s="173" t="str">
        <f t="shared" si="15"/>
        <v/>
      </c>
      <c r="BJ134" s="173" t="str">
        <f t="shared" si="16"/>
        <v/>
      </c>
    </row>
    <row r="135" spans="13:62" x14ac:dyDescent="0.25">
      <c r="M135" s="173">
        <v>1.63</v>
      </c>
      <c r="N135" s="173" t="str">
        <f>IFERROR(VLOOKUP(M135,'CRUCE RIESGOS'!$C$8:$D$166,2,FALSE),"")</f>
        <v/>
      </c>
      <c r="O135" s="173">
        <v>2.6300000000000101</v>
      </c>
      <c r="P135" s="173" t="str">
        <f>IFERROR(VLOOKUP(O135,'CRUCE RIESGOS'!$C$8:$D$166,2,FALSE),"")</f>
        <v/>
      </c>
      <c r="Q135" s="173">
        <v>3.6300000000000199</v>
      </c>
      <c r="R135" s="173" t="str">
        <f>IFERROR(VLOOKUP(Q135,'CRUCE RIESGOS'!$C$8:$D$166,2,FALSE),"")</f>
        <v/>
      </c>
      <c r="S135" s="173">
        <v>4.6300000000000301</v>
      </c>
      <c r="T135" s="173" t="str">
        <f>IFERROR(VLOOKUP(S135,'CRUCE RIESGOS'!$C$8:$D$166,2,FALSE),"")</f>
        <v/>
      </c>
      <c r="U135" s="173">
        <v>5.6300000000000399</v>
      </c>
      <c r="V135" s="173" t="str">
        <f>IFERROR(VLOOKUP(U135,'CRUCE RIESGOS'!$C$8:$D$166,2,FALSE),"")</f>
        <v/>
      </c>
      <c r="W135" s="173">
        <v>6.6300000000000496</v>
      </c>
      <c r="X135" s="173" t="str">
        <f>IFERROR(VLOOKUP(W135,'CRUCE RIESGOS'!$C$8:$D$166,2,FALSE),"")</f>
        <v/>
      </c>
      <c r="Y135" s="173">
        <v>7.6300000000000603</v>
      </c>
      <c r="Z135" s="173" t="str">
        <f>IFERROR(VLOOKUP(Y135,'CRUCE RIESGOS'!$C$8:$D$166,2,FALSE),"")</f>
        <v/>
      </c>
      <c r="AA135" s="173">
        <v>8.6300000000000701</v>
      </c>
      <c r="AB135" s="173" t="str">
        <f>IFERROR(VLOOKUP(AA135,'CRUCE RIESGOS'!$C$8:$D$166,2,FALSE),"")</f>
        <v/>
      </c>
      <c r="AC135" s="173">
        <v>9.6300000000000807</v>
      </c>
      <c r="AD135" s="173" t="str">
        <f>IFERROR(VLOOKUP(AC135,'CRUCE RIESGOS'!$C$8:$D$166,2,FALSE),"")</f>
        <v/>
      </c>
      <c r="AE135" s="173">
        <v>10.6300000000001</v>
      </c>
      <c r="AF135" s="173" t="str">
        <f>IFERROR(VLOOKUP(AE135,'CRUCE RIESGOS'!$C$8:$D$166,2,FALSE),"")</f>
        <v/>
      </c>
      <c r="AG135" s="173">
        <v>11.6300000000001</v>
      </c>
      <c r="AH135" s="173" t="str">
        <f>IFERROR(VLOOKUP(AG135,'CRUCE RIESGOS'!$C$8:$D$166,2,FALSE),"")</f>
        <v/>
      </c>
      <c r="AI135" s="173">
        <v>12.6300000000001</v>
      </c>
      <c r="AJ135" s="173" t="str">
        <f>IFERROR(VLOOKUP(AI135,'CRUCE RIESGOS'!$C$8:$D$166,2,FALSE),"")</f>
        <v/>
      </c>
      <c r="AK135" s="173">
        <v>13.6300000000001</v>
      </c>
      <c r="AL135" s="173" t="str">
        <f>IFERROR(VLOOKUP(AK135,'CRUCE RIESGOS'!$C$8:$D$166,2,FALSE),"")</f>
        <v/>
      </c>
      <c r="AM135" s="173">
        <v>14.6300000000001</v>
      </c>
      <c r="AN135" s="173" t="str">
        <f>IFERROR(VLOOKUP(AM135,'CRUCE RIESGOS'!$C$8:$D$166,2,FALSE),"")</f>
        <v/>
      </c>
      <c r="AO135" s="173">
        <v>15.6300000000001</v>
      </c>
      <c r="AP135" s="173" t="str">
        <f>IFERROR(VLOOKUP(AO135,'CRUCE RIESGOS'!$C$8:$D$166,2,FALSE),"")</f>
        <v/>
      </c>
      <c r="AQ135" s="173">
        <v>16.630000000000202</v>
      </c>
      <c r="AR135" s="173" t="str">
        <f>IFERROR(VLOOKUP(AQ135,'CRUCE RIESGOS'!$C$8:$D$166,2,FALSE),"")</f>
        <v/>
      </c>
      <c r="AS135" s="173">
        <v>17.630000000000202</v>
      </c>
      <c r="AT135" s="173" t="str">
        <f>IFERROR(VLOOKUP(AS135,'CRUCE RIESGOS'!$C$8:$D$166,2,FALSE),"")</f>
        <v/>
      </c>
      <c r="AU135" s="173">
        <v>18.630000000000202</v>
      </c>
      <c r="AV135" s="173" t="str">
        <f>IFERROR(VLOOKUP(AU135,'CRUCE RIESGOS'!$C$8:$D$166,2,FALSE),"")</f>
        <v/>
      </c>
      <c r="AW135" s="173">
        <v>19.630000000000202</v>
      </c>
      <c r="AX135" s="173" t="str">
        <f>IFERROR(VLOOKUP(AW135,'CRUCE RIESGOS'!$C$8:$D$166,2,FALSE),"")</f>
        <v/>
      </c>
      <c r="AY135" s="173">
        <v>20.630000000000202</v>
      </c>
      <c r="AZ135" s="173" t="str">
        <f>IFERROR(VLOOKUP(AY135,'CRUCE RIESGOS'!$C$8:$D$166,2,FALSE),"")</f>
        <v/>
      </c>
      <c r="BA135" s="173">
        <v>21.630000000000202</v>
      </c>
      <c r="BB135" s="173" t="str">
        <f>IFERROR(VLOOKUP(BA135,'CRUCE RIESGOS'!$C$8:$D$166,2,FALSE),"")</f>
        <v/>
      </c>
      <c r="BC135" s="173">
        <v>22.630000000000202</v>
      </c>
      <c r="BD135" s="173" t="str">
        <f>IFERROR(VLOOKUP(BC135,'CRUCE RIESGOS'!$C$8:$D$166,2,FALSE),"")</f>
        <v/>
      </c>
      <c r="BE135" s="173">
        <v>23.630000000000202</v>
      </c>
      <c r="BF135" s="173" t="str">
        <f>IFERROR(VLOOKUP(BE135,'CRUCE RIESGOS'!$C$8:$D$166,2,FALSE),"")</f>
        <v/>
      </c>
      <c r="BG135" s="173">
        <v>24.630000000000202</v>
      </c>
      <c r="BH135" s="173" t="str">
        <f>IFERROR(VLOOKUP(BG135,'CRUCE RIESGOS'!$C$8:$D$166,2,FALSE),"")</f>
        <v/>
      </c>
      <c r="BI135" s="173">
        <v>25.630000000000202</v>
      </c>
      <c r="BJ135" s="173" t="str">
        <f>IFERROR(VLOOKUP(BI135,'CRUCE RIESGOS'!$C$8:$D$166,2,FALSE),"")</f>
        <v/>
      </c>
    </row>
    <row r="136" spans="13:62" x14ac:dyDescent="0.25">
      <c r="N136" s="173" t="str">
        <f t="shared" si="0"/>
        <v/>
      </c>
      <c r="P136" s="173" t="str">
        <f>IF(P137&lt;&gt;""," -R","")</f>
        <v/>
      </c>
      <c r="R136" s="173" t="str">
        <f>IF(R137&lt;&gt;""," -R","")</f>
        <v/>
      </c>
      <c r="T136" s="173" t="str">
        <f>IF(T137&lt;&gt;""," -R","")</f>
        <v/>
      </c>
      <c r="V136" s="173" t="str">
        <f>IF(V137&lt;&gt;""," -R","")</f>
        <v/>
      </c>
      <c r="X136" s="173" t="str">
        <f>IF(X137&lt;&gt;""," -R","")</f>
        <v/>
      </c>
      <c r="Z136" s="173" t="str">
        <f>IF(Z137&lt;&gt;""," -R","")</f>
        <v/>
      </c>
      <c r="AB136" s="173" t="str">
        <f>IF(AB137&lt;&gt;""," -R","")</f>
        <v/>
      </c>
      <c r="AD136" s="173" t="str">
        <f>IF(AD137&lt;&gt;""," -R","")</f>
        <v/>
      </c>
      <c r="AF136" s="173" t="str">
        <f t="shared" si="1"/>
        <v/>
      </c>
      <c r="AH136" s="173" t="str">
        <f t="shared" si="2"/>
        <v/>
      </c>
      <c r="AJ136" s="173" t="str">
        <f t="shared" si="3"/>
        <v/>
      </c>
      <c r="AL136" s="173" t="str">
        <f t="shared" si="4"/>
        <v/>
      </c>
      <c r="AN136" s="173" t="str">
        <f t="shared" si="5"/>
        <v/>
      </c>
      <c r="AP136" s="173" t="str">
        <f t="shared" si="6"/>
        <v/>
      </c>
      <c r="AR136" s="173" t="str">
        <f t="shared" si="7"/>
        <v/>
      </c>
      <c r="AT136" s="173" t="str">
        <f t="shared" si="8"/>
        <v/>
      </c>
      <c r="AV136" s="173" t="str">
        <f t="shared" si="9"/>
        <v/>
      </c>
      <c r="AX136" s="173" t="str">
        <f t="shared" si="10"/>
        <v/>
      </c>
      <c r="AZ136" s="173" t="str">
        <f t="shared" si="11"/>
        <v/>
      </c>
      <c r="BB136" s="173" t="str">
        <f t="shared" si="12"/>
        <v/>
      </c>
      <c r="BD136" s="173" t="str">
        <f t="shared" si="13"/>
        <v/>
      </c>
      <c r="BF136" s="173" t="str">
        <f t="shared" si="14"/>
        <v/>
      </c>
      <c r="BH136" s="173" t="str">
        <f t="shared" si="15"/>
        <v/>
      </c>
      <c r="BJ136" s="173" t="str">
        <f t="shared" si="16"/>
        <v/>
      </c>
    </row>
    <row r="137" spans="13:62" x14ac:dyDescent="0.25">
      <c r="M137" s="173">
        <v>1.64</v>
      </c>
      <c r="N137" s="173" t="str">
        <f>IFERROR(VLOOKUP(M137,'CRUCE RIESGOS'!$C$8:$D$166,2,FALSE),"")</f>
        <v/>
      </c>
      <c r="O137" s="173">
        <v>2.6400000000000099</v>
      </c>
      <c r="P137" s="173" t="str">
        <f>IFERROR(VLOOKUP(O137,'CRUCE RIESGOS'!$C$8:$D$166,2,FALSE),"")</f>
        <v/>
      </c>
      <c r="Q137" s="173">
        <v>3.6400000000000201</v>
      </c>
      <c r="R137" s="173" t="str">
        <f>IFERROR(VLOOKUP(Q137,'CRUCE RIESGOS'!$C$8:$D$166,2,FALSE),"")</f>
        <v/>
      </c>
      <c r="S137" s="173">
        <v>4.6400000000000299</v>
      </c>
      <c r="T137" s="173" t="str">
        <f>IFERROR(VLOOKUP(S137,'CRUCE RIESGOS'!$C$8:$D$166,2,FALSE),"")</f>
        <v/>
      </c>
      <c r="U137" s="173">
        <v>5.6400000000000396</v>
      </c>
      <c r="V137" s="173" t="str">
        <f>IFERROR(VLOOKUP(U137,'CRUCE RIESGOS'!$C$8:$D$166,2,FALSE),"")</f>
        <v/>
      </c>
      <c r="W137" s="173">
        <v>6.6400000000000503</v>
      </c>
      <c r="X137" s="173" t="str">
        <f>IFERROR(VLOOKUP(W137,'CRUCE RIESGOS'!$C$8:$D$166,2,FALSE),"")</f>
        <v/>
      </c>
      <c r="Y137" s="173">
        <v>7.6400000000000601</v>
      </c>
      <c r="Z137" s="173" t="str">
        <f>IFERROR(VLOOKUP(Y137,'CRUCE RIESGOS'!$C$8:$D$166,2,FALSE),"")</f>
        <v/>
      </c>
      <c r="AA137" s="173">
        <v>8.6400000000000698</v>
      </c>
      <c r="AB137" s="173" t="str">
        <f>IFERROR(VLOOKUP(AA137,'CRUCE RIESGOS'!$C$8:$D$166,2,FALSE),"")</f>
        <v/>
      </c>
      <c r="AC137" s="173">
        <v>9.6400000000000805</v>
      </c>
      <c r="AD137" s="173" t="str">
        <f>IFERROR(VLOOKUP(AC137,'CRUCE RIESGOS'!$C$8:$D$166,2,FALSE),"")</f>
        <v/>
      </c>
      <c r="AE137" s="173">
        <v>10.6400000000001</v>
      </c>
      <c r="AF137" s="173" t="str">
        <f>IFERROR(VLOOKUP(AE137,'CRUCE RIESGOS'!$C$8:$D$166,2,FALSE),"")</f>
        <v/>
      </c>
      <c r="AG137" s="173">
        <v>11.6400000000001</v>
      </c>
      <c r="AH137" s="173" t="str">
        <f>IFERROR(VLOOKUP(AG137,'CRUCE RIESGOS'!$C$8:$D$166,2,FALSE),"")</f>
        <v/>
      </c>
      <c r="AI137" s="173">
        <v>12.6400000000001</v>
      </c>
      <c r="AJ137" s="173" t="str">
        <f>IFERROR(VLOOKUP(AI137,'CRUCE RIESGOS'!$C$8:$D$166,2,FALSE),"")</f>
        <v/>
      </c>
      <c r="AK137" s="173">
        <v>13.6400000000001</v>
      </c>
      <c r="AL137" s="173" t="str">
        <f>IFERROR(VLOOKUP(AK137,'CRUCE RIESGOS'!$C$8:$D$166,2,FALSE),"")</f>
        <v/>
      </c>
      <c r="AM137" s="173">
        <v>14.6400000000001</v>
      </c>
      <c r="AN137" s="173" t="str">
        <f>IFERROR(VLOOKUP(AM137,'CRUCE RIESGOS'!$C$8:$D$166,2,FALSE),"")</f>
        <v/>
      </c>
      <c r="AO137" s="173">
        <v>15.6400000000001</v>
      </c>
      <c r="AP137" s="173" t="str">
        <f>IFERROR(VLOOKUP(AO137,'CRUCE RIESGOS'!$C$8:$D$166,2,FALSE),"")</f>
        <v/>
      </c>
      <c r="AQ137" s="173">
        <v>16.6400000000001</v>
      </c>
      <c r="AR137" s="173" t="str">
        <f>IFERROR(VLOOKUP(AQ137,'CRUCE RIESGOS'!$C$8:$D$166,2,FALSE),"")</f>
        <v/>
      </c>
      <c r="AS137" s="173">
        <v>17.6400000000002</v>
      </c>
      <c r="AT137" s="173" t="str">
        <f>IFERROR(VLOOKUP(AS137,'CRUCE RIESGOS'!$C$8:$D$166,2,FALSE),"")</f>
        <v/>
      </c>
      <c r="AU137" s="173">
        <v>18.6400000000002</v>
      </c>
      <c r="AV137" s="173" t="str">
        <f>IFERROR(VLOOKUP(AU137,'CRUCE RIESGOS'!$C$8:$D$166,2,FALSE),"")</f>
        <v/>
      </c>
      <c r="AW137" s="173">
        <v>19.6400000000002</v>
      </c>
      <c r="AX137" s="173" t="str">
        <f>IFERROR(VLOOKUP(AW137,'CRUCE RIESGOS'!$C$8:$D$166,2,FALSE),"")</f>
        <v/>
      </c>
      <c r="AY137" s="173">
        <v>20.6400000000002</v>
      </c>
      <c r="AZ137" s="173" t="str">
        <f>IFERROR(VLOOKUP(AY137,'CRUCE RIESGOS'!$C$8:$D$166,2,FALSE),"")</f>
        <v/>
      </c>
      <c r="BA137" s="173">
        <v>21.6400000000002</v>
      </c>
      <c r="BB137" s="173" t="str">
        <f>IFERROR(VLOOKUP(BA137,'CRUCE RIESGOS'!$C$8:$D$166,2,FALSE),"")</f>
        <v/>
      </c>
      <c r="BC137" s="173">
        <v>22.6400000000002</v>
      </c>
      <c r="BD137" s="173" t="str">
        <f>IFERROR(VLOOKUP(BC137,'CRUCE RIESGOS'!$C$8:$D$166,2,FALSE),"")</f>
        <v/>
      </c>
      <c r="BE137" s="173">
        <v>23.6400000000002</v>
      </c>
      <c r="BF137" s="173" t="str">
        <f>IFERROR(VLOOKUP(BE137,'CRUCE RIESGOS'!$C$8:$D$166,2,FALSE),"")</f>
        <v/>
      </c>
      <c r="BG137" s="173">
        <v>24.6400000000002</v>
      </c>
      <c r="BH137" s="173" t="str">
        <f>IFERROR(VLOOKUP(BG137,'CRUCE RIESGOS'!$C$8:$D$166,2,FALSE),"")</f>
        <v/>
      </c>
      <c r="BI137" s="173">
        <v>25.6400000000002</v>
      </c>
      <c r="BJ137" s="173" t="str">
        <f>IFERROR(VLOOKUP(BI137,'CRUCE RIESGOS'!$C$8:$D$166,2,FALSE),"")</f>
        <v/>
      </c>
    </row>
    <row r="138" spans="13:62" x14ac:dyDescent="0.25">
      <c r="N138" s="173" t="str">
        <f t="shared" ref="N138:N200" si="17">IF(N139&lt;&gt;""," -R","")</f>
        <v/>
      </c>
      <c r="P138" s="173" t="str">
        <f>IF(P139&lt;&gt;""," -R","")</f>
        <v/>
      </c>
      <c r="R138" s="173" t="str">
        <f>IF(R139&lt;&gt;""," -R","")</f>
        <v/>
      </c>
      <c r="T138" s="173" t="str">
        <f>IF(T139&lt;&gt;""," -R","")</f>
        <v/>
      </c>
      <c r="V138" s="173" t="str">
        <f>IF(V139&lt;&gt;""," -R","")</f>
        <v/>
      </c>
      <c r="X138" s="173" t="str">
        <f>IF(X139&lt;&gt;""," -R","")</f>
        <v/>
      </c>
      <c r="Z138" s="173" t="str">
        <f>IF(Z139&lt;&gt;""," -R","")</f>
        <v/>
      </c>
      <c r="AB138" s="173" t="str">
        <f>IF(AB139&lt;&gt;""," -R","")</f>
        <v/>
      </c>
      <c r="AD138" s="173" t="str">
        <f>IF(AD139&lt;&gt;""," -R","")</f>
        <v/>
      </c>
      <c r="AF138" s="173" t="str">
        <f t="shared" ref="AF138:AF200" si="18">IF(AF139&lt;&gt;""," -R","")</f>
        <v/>
      </c>
      <c r="AH138" s="173" t="str">
        <f t="shared" ref="AH138:AH200" si="19">IF(AH139&lt;&gt;""," -R","")</f>
        <v/>
      </c>
      <c r="AJ138" s="173" t="str">
        <f t="shared" ref="AJ138:AJ200" si="20">IF(AJ139&lt;&gt;""," -R","")</f>
        <v/>
      </c>
      <c r="AL138" s="173" t="str">
        <f t="shared" ref="AL138:AL200" si="21">IF(AL139&lt;&gt;""," -R","")</f>
        <v/>
      </c>
      <c r="AN138" s="173" t="str">
        <f t="shared" ref="AN138:AN200" si="22">IF(AN139&lt;&gt;""," -R","")</f>
        <v/>
      </c>
      <c r="AP138" s="173" t="str">
        <f t="shared" ref="AP138:AP200" si="23">IF(AP139&lt;&gt;""," -R","")</f>
        <v/>
      </c>
      <c r="AR138" s="173" t="str">
        <f t="shared" ref="AR138:AR200" si="24">IF(AR139&lt;&gt;""," -R","")</f>
        <v/>
      </c>
      <c r="AT138" s="173" t="str">
        <f t="shared" ref="AT138:AT200" si="25">IF(AT139&lt;&gt;""," -R","")</f>
        <v/>
      </c>
      <c r="AV138" s="173" t="str">
        <f t="shared" ref="AV138:AV200" si="26">IF(AV139&lt;&gt;""," -R","")</f>
        <v/>
      </c>
      <c r="AX138" s="173" t="str">
        <f t="shared" ref="AX138:AX200" si="27">IF(AX139&lt;&gt;""," -R","")</f>
        <v/>
      </c>
      <c r="AZ138" s="173" t="str">
        <f t="shared" ref="AZ138:AZ200" si="28">IF(AZ139&lt;&gt;""," -R","")</f>
        <v/>
      </c>
      <c r="BB138" s="173" t="str">
        <f t="shared" ref="BB138:BB200" si="29">IF(BB139&lt;&gt;""," -R","")</f>
        <v/>
      </c>
      <c r="BD138" s="173" t="str">
        <f t="shared" ref="BD138:BD200" si="30">IF(BD139&lt;&gt;""," -R","")</f>
        <v/>
      </c>
      <c r="BF138" s="173" t="str">
        <f t="shared" ref="BF138:BF200" si="31">IF(BF139&lt;&gt;""," -R","")</f>
        <v/>
      </c>
      <c r="BH138" s="173" t="str">
        <f t="shared" ref="BH138:BH200" si="32">IF(BH139&lt;&gt;""," -R","")</f>
        <v/>
      </c>
      <c r="BJ138" s="173" t="str">
        <f t="shared" ref="BJ138:BJ200" si="33">IF(BJ139&lt;&gt;""," -R","")</f>
        <v/>
      </c>
    </row>
    <row r="139" spans="13:62" x14ac:dyDescent="0.25">
      <c r="M139" s="173">
        <v>1.65</v>
      </c>
      <c r="N139" s="173" t="str">
        <f>IFERROR(VLOOKUP(M139,'CRUCE RIESGOS'!$C$8:$D$166,2,FALSE),"")</f>
        <v/>
      </c>
      <c r="O139" s="173">
        <v>2.6500000000000101</v>
      </c>
      <c r="P139" s="173" t="str">
        <f>IFERROR(VLOOKUP(O139,'CRUCE RIESGOS'!$C$8:$D$166,2,FALSE),"")</f>
        <v/>
      </c>
      <c r="Q139" s="173">
        <v>3.6500000000000199</v>
      </c>
      <c r="R139" s="173" t="str">
        <f>IFERROR(VLOOKUP(Q139,'CRUCE RIESGOS'!$C$8:$D$166,2,FALSE),"")</f>
        <v/>
      </c>
      <c r="S139" s="173">
        <v>4.6500000000000297</v>
      </c>
      <c r="T139" s="173" t="str">
        <f>IFERROR(VLOOKUP(S139,'CRUCE RIESGOS'!$C$8:$D$166,2,FALSE),"")</f>
        <v/>
      </c>
      <c r="U139" s="173">
        <v>5.6500000000000403</v>
      </c>
      <c r="V139" s="173" t="str">
        <f>IFERROR(VLOOKUP(U139,'CRUCE RIESGOS'!$C$8:$D$166,2,FALSE),"")</f>
        <v/>
      </c>
      <c r="W139" s="173">
        <v>6.6500000000000501</v>
      </c>
      <c r="X139" s="173" t="str">
        <f>IFERROR(VLOOKUP(W139,'CRUCE RIESGOS'!$C$8:$D$166,2,FALSE),"")</f>
        <v/>
      </c>
      <c r="Y139" s="173">
        <v>7.6500000000000599</v>
      </c>
      <c r="Z139" s="173" t="str">
        <f>IFERROR(VLOOKUP(Y139,'CRUCE RIESGOS'!$C$8:$D$166,2,FALSE),"")</f>
        <v/>
      </c>
      <c r="AA139" s="173">
        <v>8.6500000000000696</v>
      </c>
      <c r="AB139" s="173" t="str">
        <f>IFERROR(VLOOKUP(AA139,'CRUCE RIESGOS'!$C$8:$D$166,2,FALSE),"")</f>
        <v/>
      </c>
      <c r="AC139" s="173">
        <v>9.6500000000000803</v>
      </c>
      <c r="AD139" s="173" t="str">
        <f>IFERROR(VLOOKUP(AC139,'CRUCE RIESGOS'!$C$8:$D$166,2,FALSE),"")</f>
        <v/>
      </c>
      <c r="AE139" s="173">
        <v>10.6500000000001</v>
      </c>
      <c r="AF139" s="173" t="str">
        <f>IFERROR(VLOOKUP(AE139,'CRUCE RIESGOS'!$C$8:$D$166,2,FALSE),"")</f>
        <v/>
      </c>
      <c r="AG139" s="173">
        <v>11.6500000000001</v>
      </c>
      <c r="AH139" s="173" t="str">
        <f>IFERROR(VLOOKUP(AG139,'CRUCE RIESGOS'!$C$8:$D$166,2,FALSE),"")</f>
        <v/>
      </c>
      <c r="AI139" s="173">
        <v>12.6500000000001</v>
      </c>
      <c r="AJ139" s="173" t="str">
        <f>IFERROR(VLOOKUP(AI139,'CRUCE RIESGOS'!$C$8:$D$166,2,FALSE),"")</f>
        <v/>
      </c>
      <c r="AK139" s="173">
        <v>13.6500000000001</v>
      </c>
      <c r="AL139" s="173" t="str">
        <f>IFERROR(VLOOKUP(AK139,'CRUCE RIESGOS'!$C$8:$D$166,2,FALSE),"")</f>
        <v/>
      </c>
      <c r="AM139" s="173">
        <v>14.6500000000001</v>
      </c>
      <c r="AN139" s="173" t="str">
        <f>IFERROR(VLOOKUP(AM139,'CRUCE RIESGOS'!$C$8:$D$166,2,FALSE),"")</f>
        <v/>
      </c>
      <c r="AO139" s="173">
        <v>15.6500000000001</v>
      </c>
      <c r="AP139" s="173" t="str">
        <f>IFERROR(VLOOKUP(AO139,'CRUCE RIESGOS'!$C$8:$D$166,2,FALSE),"")</f>
        <v/>
      </c>
      <c r="AQ139" s="173">
        <v>16.650000000000201</v>
      </c>
      <c r="AR139" s="173" t="str">
        <f>IFERROR(VLOOKUP(AQ139,'CRUCE RIESGOS'!$C$8:$D$166,2,FALSE),"")</f>
        <v/>
      </c>
      <c r="AS139" s="173">
        <v>17.650000000000201</v>
      </c>
      <c r="AT139" s="173" t="str">
        <f>IFERROR(VLOOKUP(AS139,'CRUCE RIESGOS'!$C$8:$D$166,2,FALSE),"")</f>
        <v/>
      </c>
      <c r="AU139" s="173">
        <v>18.650000000000201</v>
      </c>
      <c r="AV139" s="173" t="str">
        <f>IFERROR(VLOOKUP(AU139,'CRUCE RIESGOS'!$C$8:$D$166,2,FALSE),"")</f>
        <v/>
      </c>
      <c r="AW139" s="173">
        <v>19.650000000000201</v>
      </c>
      <c r="AX139" s="173" t="str">
        <f>IFERROR(VLOOKUP(AW139,'CRUCE RIESGOS'!$C$8:$D$166,2,FALSE),"")</f>
        <v/>
      </c>
      <c r="AY139" s="173">
        <v>20.650000000000201</v>
      </c>
      <c r="AZ139" s="173" t="str">
        <f>IFERROR(VLOOKUP(AY139,'CRUCE RIESGOS'!$C$8:$D$166,2,FALSE),"")</f>
        <v/>
      </c>
      <c r="BA139" s="173">
        <v>21.650000000000201</v>
      </c>
      <c r="BB139" s="173" t="str">
        <f>IFERROR(VLOOKUP(BA139,'CRUCE RIESGOS'!$C$8:$D$166,2,FALSE),"")</f>
        <v/>
      </c>
      <c r="BC139" s="173">
        <v>22.650000000000201</v>
      </c>
      <c r="BD139" s="173" t="str">
        <f>IFERROR(VLOOKUP(BC139,'CRUCE RIESGOS'!$C$8:$D$166,2,FALSE),"")</f>
        <v/>
      </c>
      <c r="BE139" s="173">
        <v>23.650000000000201</v>
      </c>
      <c r="BF139" s="173" t="str">
        <f>IFERROR(VLOOKUP(BE139,'CRUCE RIESGOS'!$C$8:$D$166,2,FALSE),"")</f>
        <v/>
      </c>
      <c r="BG139" s="173">
        <v>24.650000000000201</v>
      </c>
      <c r="BH139" s="173" t="str">
        <f>IFERROR(VLOOKUP(BG139,'CRUCE RIESGOS'!$C$8:$D$166,2,FALSE),"")</f>
        <v/>
      </c>
      <c r="BI139" s="173">
        <v>25.650000000000201</v>
      </c>
      <c r="BJ139" s="173" t="str">
        <f>IFERROR(VLOOKUP(BI139,'CRUCE RIESGOS'!$C$8:$D$166,2,FALSE),"")</f>
        <v/>
      </c>
    </row>
    <row r="140" spans="13:62" x14ac:dyDescent="0.25">
      <c r="N140" s="173" t="str">
        <f t="shared" si="17"/>
        <v/>
      </c>
      <c r="P140" s="173" t="str">
        <f>IF(P141&lt;&gt;""," -R","")</f>
        <v/>
      </c>
      <c r="R140" s="173" t="str">
        <f>IF(R141&lt;&gt;""," -R","")</f>
        <v/>
      </c>
      <c r="T140" s="173" t="str">
        <f>IF(T141&lt;&gt;""," -R","")</f>
        <v/>
      </c>
      <c r="V140" s="173" t="str">
        <f>IF(V141&lt;&gt;""," -R","")</f>
        <v/>
      </c>
      <c r="X140" s="173" t="str">
        <f>IF(X141&lt;&gt;""," -R","")</f>
        <v/>
      </c>
      <c r="Z140" s="173" t="str">
        <f>IF(Z141&lt;&gt;""," -R","")</f>
        <v/>
      </c>
      <c r="AB140" s="173" t="str">
        <f>IF(AB141&lt;&gt;""," -R","")</f>
        <v/>
      </c>
      <c r="AD140" s="173" t="str">
        <f>IF(AD141&lt;&gt;""," -R","")</f>
        <v/>
      </c>
      <c r="AF140" s="173" t="str">
        <f t="shared" si="18"/>
        <v/>
      </c>
      <c r="AH140" s="173" t="str">
        <f t="shared" si="19"/>
        <v/>
      </c>
      <c r="AJ140" s="173" t="str">
        <f t="shared" si="20"/>
        <v/>
      </c>
      <c r="AL140" s="173" t="str">
        <f t="shared" si="21"/>
        <v/>
      </c>
      <c r="AN140" s="173" t="str">
        <f t="shared" si="22"/>
        <v/>
      </c>
      <c r="AP140" s="173" t="str">
        <f t="shared" si="23"/>
        <v/>
      </c>
      <c r="AR140" s="173" t="str">
        <f t="shared" si="24"/>
        <v/>
      </c>
      <c r="AT140" s="173" t="str">
        <f t="shared" si="25"/>
        <v/>
      </c>
      <c r="AV140" s="173" t="str">
        <f t="shared" si="26"/>
        <v/>
      </c>
      <c r="AX140" s="173" t="str">
        <f t="shared" si="27"/>
        <v/>
      </c>
      <c r="AZ140" s="173" t="str">
        <f t="shared" si="28"/>
        <v/>
      </c>
      <c r="BB140" s="173" t="str">
        <f t="shared" si="29"/>
        <v/>
      </c>
      <c r="BD140" s="173" t="str">
        <f t="shared" si="30"/>
        <v/>
      </c>
      <c r="BF140" s="173" t="str">
        <f t="shared" si="31"/>
        <v/>
      </c>
      <c r="BH140" s="173" t="str">
        <f t="shared" si="32"/>
        <v/>
      </c>
      <c r="BJ140" s="173" t="str">
        <f t="shared" si="33"/>
        <v/>
      </c>
    </row>
    <row r="141" spans="13:62" x14ac:dyDescent="0.25">
      <c r="M141" s="173">
        <v>1.66</v>
      </c>
      <c r="N141" s="173" t="str">
        <f>IFERROR(VLOOKUP(M141,'CRUCE RIESGOS'!$C$8:$D$166,2,FALSE),"")</f>
        <v/>
      </c>
      <c r="O141" s="173">
        <v>2.6600000000000099</v>
      </c>
      <c r="P141" s="173" t="str">
        <f>IFERROR(VLOOKUP(O141,'CRUCE RIESGOS'!$C$8:$D$166,2,FALSE),"")</f>
        <v/>
      </c>
      <c r="Q141" s="173">
        <v>3.6600000000000201</v>
      </c>
      <c r="R141" s="173" t="str">
        <f>IFERROR(VLOOKUP(Q141,'CRUCE RIESGOS'!$C$8:$D$166,2,FALSE),"")</f>
        <v/>
      </c>
      <c r="S141" s="173">
        <v>4.6600000000000303</v>
      </c>
      <c r="T141" s="173" t="str">
        <f>IFERROR(VLOOKUP(S141,'CRUCE RIESGOS'!$C$8:$D$166,2,FALSE),"")</f>
        <v/>
      </c>
      <c r="U141" s="173">
        <v>5.6600000000000401</v>
      </c>
      <c r="V141" s="173" t="str">
        <f>IFERROR(VLOOKUP(U141,'CRUCE RIESGOS'!$C$8:$D$166,2,FALSE),"")</f>
        <v/>
      </c>
      <c r="W141" s="173">
        <v>6.6600000000000499</v>
      </c>
      <c r="X141" s="173" t="str">
        <f>IFERROR(VLOOKUP(W141,'CRUCE RIESGOS'!$C$8:$D$166,2,FALSE),"")</f>
        <v/>
      </c>
      <c r="Y141" s="173">
        <v>7.6600000000000597</v>
      </c>
      <c r="Z141" s="173" t="str">
        <f>IFERROR(VLOOKUP(Y141,'CRUCE RIESGOS'!$C$8:$D$166,2,FALSE),"")</f>
        <v/>
      </c>
      <c r="AA141" s="173">
        <v>8.6600000000000694</v>
      </c>
      <c r="AB141" s="173" t="str">
        <f>IFERROR(VLOOKUP(AA141,'CRUCE RIESGOS'!$C$8:$D$166,2,FALSE),"")</f>
        <v/>
      </c>
      <c r="AC141" s="173">
        <v>9.6600000000000801</v>
      </c>
      <c r="AD141" s="173" t="str">
        <f>IFERROR(VLOOKUP(AC141,'CRUCE RIESGOS'!$C$8:$D$166,2,FALSE),"")</f>
        <v/>
      </c>
      <c r="AE141" s="173">
        <v>10.6600000000001</v>
      </c>
      <c r="AF141" s="173" t="str">
        <f>IFERROR(VLOOKUP(AE141,'CRUCE RIESGOS'!$C$8:$D$166,2,FALSE),"")</f>
        <v/>
      </c>
      <c r="AG141" s="173">
        <v>11.6600000000001</v>
      </c>
      <c r="AH141" s="173" t="str">
        <f>IFERROR(VLOOKUP(AG141,'CRUCE RIESGOS'!$C$8:$D$166,2,FALSE),"")</f>
        <v/>
      </c>
      <c r="AI141" s="173">
        <v>12.6600000000001</v>
      </c>
      <c r="AJ141" s="173" t="str">
        <f>IFERROR(VLOOKUP(AI141,'CRUCE RIESGOS'!$C$8:$D$166,2,FALSE),"")</f>
        <v/>
      </c>
      <c r="AK141" s="173">
        <v>13.6600000000001</v>
      </c>
      <c r="AL141" s="173" t="str">
        <f>IFERROR(VLOOKUP(AK141,'CRUCE RIESGOS'!$C$8:$D$166,2,FALSE),"")</f>
        <v/>
      </c>
      <c r="AM141" s="173">
        <v>14.6600000000001</v>
      </c>
      <c r="AN141" s="173" t="str">
        <f>IFERROR(VLOOKUP(AM141,'CRUCE RIESGOS'!$C$8:$D$166,2,FALSE),"")</f>
        <v/>
      </c>
      <c r="AO141" s="173">
        <v>15.6600000000001</v>
      </c>
      <c r="AP141" s="173" t="str">
        <f>IFERROR(VLOOKUP(AO141,'CRUCE RIESGOS'!$C$8:$D$166,2,FALSE),"")</f>
        <v/>
      </c>
      <c r="AQ141" s="173">
        <v>16.6600000000001</v>
      </c>
      <c r="AR141" s="173" t="str">
        <f>IFERROR(VLOOKUP(AQ141,'CRUCE RIESGOS'!$C$8:$D$166,2,FALSE),"")</f>
        <v/>
      </c>
      <c r="AS141" s="173">
        <v>17.660000000000199</v>
      </c>
      <c r="AT141" s="173" t="str">
        <f>IFERROR(VLOOKUP(AS141,'CRUCE RIESGOS'!$C$8:$D$166,2,FALSE),"")</f>
        <v/>
      </c>
      <c r="AU141" s="173">
        <v>18.660000000000199</v>
      </c>
      <c r="AV141" s="173" t="str">
        <f>IFERROR(VLOOKUP(AU141,'CRUCE RIESGOS'!$C$8:$D$166,2,FALSE),"")</f>
        <v/>
      </c>
      <c r="AW141" s="173">
        <v>19.660000000000199</v>
      </c>
      <c r="AX141" s="173" t="str">
        <f>IFERROR(VLOOKUP(AW141,'CRUCE RIESGOS'!$C$8:$D$166,2,FALSE),"")</f>
        <v/>
      </c>
      <c r="AY141" s="173">
        <v>20.660000000000199</v>
      </c>
      <c r="AZ141" s="173" t="str">
        <f>IFERROR(VLOOKUP(AY141,'CRUCE RIESGOS'!$C$8:$D$166,2,FALSE),"")</f>
        <v/>
      </c>
      <c r="BA141" s="173">
        <v>21.660000000000199</v>
      </c>
      <c r="BB141" s="173" t="str">
        <f>IFERROR(VLOOKUP(BA141,'CRUCE RIESGOS'!$C$8:$D$166,2,FALSE),"")</f>
        <v/>
      </c>
      <c r="BC141" s="173">
        <v>22.660000000000199</v>
      </c>
      <c r="BD141" s="173" t="str">
        <f>IFERROR(VLOOKUP(BC141,'CRUCE RIESGOS'!$C$8:$D$166,2,FALSE),"")</f>
        <v/>
      </c>
      <c r="BE141" s="173">
        <v>23.660000000000199</v>
      </c>
      <c r="BF141" s="173" t="str">
        <f>IFERROR(VLOOKUP(BE141,'CRUCE RIESGOS'!$C$8:$D$166,2,FALSE),"")</f>
        <v/>
      </c>
      <c r="BG141" s="173">
        <v>24.660000000000199</v>
      </c>
      <c r="BH141" s="173" t="str">
        <f>IFERROR(VLOOKUP(BG141,'CRUCE RIESGOS'!$C$8:$D$166,2,FALSE),"")</f>
        <v/>
      </c>
      <c r="BI141" s="173">
        <v>25.660000000000199</v>
      </c>
      <c r="BJ141" s="173" t="str">
        <f>IFERROR(VLOOKUP(BI141,'CRUCE RIESGOS'!$C$8:$D$166,2,FALSE),"")</f>
        <v/>
      </c>
    </row>
    <row r="142" spans="13:62" x14ac:dyDescent="0.25">
      <c r="N142" s="173" t="str">
        <f t="shared" si="17"/>
        <v/>
      </c>
      <c r="P142" s="173" t="str">
        <f>IF(P143&lt;&gt;""," -R","")</f>
        <v/>
      </c>
      <c r="R142" s="173" t="str">
        <f>IF(R143&lt;&gt;""," -R","")</f>
        <v/>
      </c>
      <c r="T142" s="173" t="str">
        <f>IF(T143&lt;&gt;""," -R","")</f>
        <v/>
      </c>
      <c r="V142" s="173" t="str">
        <f>IF(V143&lt;&gt;""," -R","")</f>
        <v/>
      </c>
      <c r="X142" s="173" t="str">
        <f>IF(X143&lt;&gt;""," -R","")</f>
        <v/>
      </c>
      <c r="Z142" s="173" t="str">
        <f>IF(Z143&lt;&gt;""," -R","")</f>
        <v/>
      </c>
      <c r="AB142" s="173" t="str">
        <f>IF(AB143&lt;&gt;""," -R","")</f>
        <v/>
      </c>
      <c r="AD142" s="173" t="str">
        <f>IF(AD143&lt;&gt;""," -R","")</f>
        <v/>
      </c>
      <c r="AF142" s="173" t="str">
        <f t="shared" si="18"/>
        <v/>
      </c>
      <c r="AH142" s="173" t="str">
        <f t="shared" si="19"/>
        <v/>
      </c>
      <c r="AJ142" s="173" t="str">
        <f t="shared" si="20"/>
        <v/>
      </c>
      <c r="AL142" s="173" t="str">
        <f t="shared" si="21"/>
        <v/>
      </c>
      <c r="AN142" s="173" t="str">
        <f t="shared" si="22"/>
        <v/>
      </c>
      <c r="AP142" s="173" t="str">
        <f t="shared" si="23"/>
        <v/>
      </c>
      <c r="AR142" s="173" t="str">
        <f t="shared" si="24"/>
        <v/>
      </c>
      <c r="AT142" s="173" t="str">
        <f t="shared" si="25"/>
        <v/>
      </c>
      <c r="AV142" s="173" t="str">
        <f t="shared" si="26"/>
        <v/>
      </c>
      <c r="AX142" s="173" t="str">
        <f t="shared" si="27"/>
        <v/>
      </c>
      <c r="AZ142" s="173" t="str">
        <f t="shared" si="28"/>
        <v/>
      </c>
      <c r="BB142" s="173" t="str">
        <f t="shared" si="29"/>
        <v/>
      </c>
      <c r="BD142" s="173" t="str">
        <f t="shared" si="30"/>
        <v/>
      </c>
      <c r="BF142" s="173" t="str">
        <f t="shared" si="31"/>
        <v/>
      </c>
      <c r="BH142" s="173" t="str">
        <f t="shared" si="32"/>
        <v/>
      </c>
      <c r="BJ142" s="173" t="str">
        <f t="shared" si="33"/>
        <v/>
      </c>
    </row>
    <row r="143" spans="13:62" x14ac:dyDescent="0.25">
      <c r="M143" s="173">
        <v>1.67</v>
      </c>
      <c r="N143" s="173" t="str">
        <f>IFERROR(VLOOKUP(M143,'CRUCE RIESGOS'!$C$8:$D$166,2,FALSE),"")</f>
        <v/>
      </c>
      <c r="O143" s="173">
        <v>2.6700000000000199</v>
      </c>
      <c r="P143" s="173" t="str">
        <f>IFERROR(VLOOKUP(O143,'CRUCE RIESGOS'!$C$8:$D$166,2,FALSE),"")</f>
        <v/>
      </c>
      <c r="Q143" s="173">
        <v>3.6700000000000399</v>
      </c>
      <c r="R143" s="173" t="str">
        <f>IFERROR(VLOOKUP(Q143,'CRUCE RIESGOS'!$C$8:$D$166,2,FALSE),"")</f>
        <v/>
      </c>
      <c r="S143" s="173">
        <v>4.6700000000000603</v>
      </c>
      <c r="T143" s="173" t="str">
        <f>IFERROR(VLOOKUP(S143,'CRUCE RIESGOS'!$C$8:$D$166,2,FALSE),"")</f>
        <v/>
      </c>
      <c r="U143" s="173">
        <v>5.6700000000000799</v>
      </c>
      <c r="V143" s="173" t="str">
        <f>IFERROR(VLOOKUP(U143,'CRUCE RIESGOS'!$C$8:$D$166,2,FALSE),"")</f>
        <v/>
      </c>
      <c r="W143" s="173">
        <v>6.6700000000001003</v>
      </c>
      <c r="X143" s="173" t="str">
        <f>IFERROR(VLOOKUP(W143,'CRUCE RIESGOS'!$C$8:$D$166,2,FALSE),"")</f>
        <v/>
      </c>
      <c r="Y143" s="173">
        <v>7.6700000000001198</v>
      </c>
      <c r="Z143" s="173" t="str">
        <f>IFERROR(VLOOKUP(Y143,'CRUCE RIESGOS'!$C$8:$D$166,2,FALSE),"")</f>
        <v/>
      </c>
      <c r="AA143" s="173">
        <v>8.6700000000001403</v>
      </c>
      <c r="AB143" s="173" t="str">
        <f>IFERROR(VLOOKUP(AA143,'CRUCE RIESGOS'!$C$8:$D$166,2,FALSE),"")</f>
        <v/>
      </c>
      <c r="AC143" s="173">
        <v>9.6700000000001598</v>
      </c>
      <c r="AD143" s="173" t="str">
        <f>IFERROR(VLOOKUP(AC143,'CRUCE RIESGOS'!$C$8:$D$166,2,FALSE),"")</f>
        <v/>
      </c>
      <c r="AE143" s="173">
        <v>10.670000000000201</v>
      </c>
      <c r="AF143" s="173" t="str">
        <f>IFERROR(VLOOKUP(AE143,'CRUCE RIESGOS'!$C$8:$D$166,2,FALSE),"")</f>
        <v/>
      </c>
      <c r="AG143" s="173">
        <v>11.670000000000201</v>
      </c>
      <c r="AH143" s="173" t="str">
        <f>IFERROR(VLOOKUP(AG143,'CRUCE RIESGOS'!$C$8:$D$166,2,FALSE),"")</f>
        <v/>
      </c>
      <c r="AI143" s="173">
        <v>12.670000000000201</v>
      </c>
      <c r="AJ143" s="173" t="str">
        <f>IFERROR(VLOOKUP(AI143,'CRUCE RIESGOS'!$C$8:$D$166,2,FALSE),"")</f>
        <v/>
      </c>
      <c r="AK143" s="173">
        <v>13.670000000000201</v>
      </c>
      <c r="AL143" s="173" t="str">
        <f>IFERROR(VLOOKUP(AK143,'CRUCE RIESGOS'!$C$8:$D$166,2,FALSE),"")</f>
        <v/>
      </c>
      <c r="AM143" s="173">
        <v>14.6700000000003</v>
      </c>
      <c r="AN143" s="173" t="str">
        <f>IFERROR(VLOOKUP(AM143,'CRUCE RIESGOS'!$C$8:$D$166,2,FALSE),"")</f>
        <v/>
      </c>
      <c r="AO143" s="173">
        <v>15.6700000000003</v>
      </c>
      <c r="AP143" s="173" t="str">
        <f>IFERROR(VLOOKUP(AO143,'CRUCE RIESGOS'!$C$8:$D$166,2,FALSE),"")</f>
        <v/>
      </c>
      <c r="AQ143" s="173">
        <v>16.6700000000003</v>
      </c>
      <c r="AR143" s="173" t="str">
        <f>IFERROR(VLOOKUP(AQ143,'CRUCE RIESGOS'!$C$8:$D$166,2,FALSE),"")</f>
        <v/>
      </c>
      <c r="AS143" s="173">
        <v>17.6700000000003</v>
      </c>
      <c r="AT143" s="173" t="str">
        <f>IFERROR(VLOOKUP(AS143,'CRUCE RIESGOS'!$C$8:$D$166,2,FALSE),"")</f>
        <v/>
      </c>
      <c r="AU143" s="173">
        <v>18.6700000000003</v>
      </c>
      <c r="AV143" s="173" t="str">
        <f>IFERROR(VLOOKUP(AU143,'CRUCE RIESGOS'!$C$8:$D$166,2,FALSE),"")</f>
        <v/>
      </c>
      <c r="AW143" s="173">
        <v>19.6700000000004</v>
      </c>
      <c r="AX143" s="173" t="str">
        <f>IFERROR(VLOOKUP(AW143,'CRUCE RIESGOS'!$C$8:$D$166,2,FALSE),"")</f>
        <v/>
      </c>
      <c r="AY143" s="173">
        <v>20.6700000000004</v>
      </c>
      <c r="AZ143" s="173" t="str">
        <f>IFERROR(VLOOKUP(AY143,'CRUCE RIESGOS'!$C$8:$D$166,2,FALSE),"")</f>
        <v/>
      </c>
      <c r="BA143" s="173">
        <v>21.6700000000004</v>
      </c>
      <c r="BB143" s="173" t="str">
        <f>IFERROR(VLOOKUP(BA143,'CRUCE RIESGOS'!$C$8:$D$166,2,FALSE),"")</f>
        <v/>
      </c>
      <c r="BC143" s="173">
        <v>22.6700000000004</v>
      </c>
      <c r="BD143" s="173" t="str">
        <f>IFERROR(VLOOKUP(BC143,'CRUCE RIESGOS'!$C$8:$D$166,2,FALSE),"")</f>
        <v/>
      </c>
      <c r="BE143" s="173">
        <v>23.6700000000004</v>
      </c>
      <c r="BF143" s="173" t="str">
        <f>IFERROR(VLOOKUP(BE143,'CRUCE RIESGOS'!$C$8:$D$166,2,FALSE),"")</f>
        <v/>
      </c>
      <c r="BG143" s="173">
        <v>24.670000000000499</v>
      </c>
      <c r="BH143" s="173" t="str">
        <f>IFERROR(VLOOKUP(BG143,'CRUCE RIESGOS'!$C$8:$D$166,2,FALSE),"")</f>
        <v/>
      </c>
      <c r="BI143" s="173">
        <v>25.670000000000499</v>
      </c>
      <c r="BJ143" s="173" t="str">
        <f>IFERROR(VLOOKUP(BI143,'CRUCE RIESGOS'!$C$8:$D$166,2,FALSE),"")</f>
        <v/>
      </c>
    </row>
    <row r="144" spans="13:62" x14ac:dyDescent="0.25">
      <c r="N144" s="173" t="str">
        <f t="shared" si="17"/>
        <v/>
      </c>
      <c r="P144" s="173" t="str">
        <f>IF(P145&lt;&gt;""," -R","")</f>
        <v/>
      </c>
      <c r="R144" s="173" t="str">
        <f>IF(R145&lt;&gt;""," -R","")</f>
        <v/>
      </c>
      <c r="T144" s="173" t="str">
        <f>IF(T145&lt;&gt;""," -R","")</f>
        <v/>
      </c>
      <c r="V144" s="173" t="str">
        <f>IF(V145&lt;&gt;""," -R","")</f>
        <v/>
      </c>
      <c r="X144" s="173" t="str">
        <f>IF(X145&lt;&gt;""," -R","")</f>
        <v/>
      </c>
      <c r="Z144" s="173" t="str">
        <f>IF(Z145&lt;&gt;""," -R","")</f>
        <v/>
      </c>
      <c r="AB144" s="173" t="str">
        <f>IF(AB145&lt;&gt;""," -R","")</f>
        <v/>
      </c>
      <c r="AD144" s="173" t="str">
        <f>IF(AD145&lt;&gt;""," -R","")</f>
        <v/>
      </c>
      <c r="AF144" s="173" t="str">
        <f t="shared" si="18"/>
        <v/>
      </c>
      <c r="AH144" s="173" t="str">
        <f t="shared" si="19"/>
        <v/>
      </c>
      <c r="AJ144" s="173" t="str">
        <f t="shared" si="20"/>
        <v/>
      </c>
      <c r="AL144" s="173" t="str">
        <f t="shared" si="21"/>
        <v/>
      </c>
      <c r="AN144" s="173" t="str">
        <f t="shared" si="22"/>
        <v/>
      </c>
      <c r="AP144" s="173" t="str">
        <f t="shared" si="23"/>
        <v/>
      </c>
      <c r="AR144" s="173" t="str">
        <f t="shared" si="24"/>
        <v/>
      </c>
      <c r="AT144" s="173" t="str">
        <f t="shared" si="25"/>
        <v/>
      </c>
      <c r="AV144" s="173" t="str">
        <f t="shared" si="26"/>
        <v/>
      </c>
      <c r="AX144" s="173" t="str">
        <f t="shared" si="27"/>
        <v/>
      </c>
      <c r="AZ144" s="173" t="str">
        <f t="shared" si="28"/>
        <v/>
      </c>
      <c r="BB144" s="173" t="str">
        <f t="shared" si="29"/>
        <v/>
      </c>
      <c r="BD144" s="173" t="str">
        <f t="shared" si="30"/>
        <v/>
      </c>
      <c r="BF144" s="173" t="str">
        <f t="shared" si="31"/>
        <v/>
      </c>
      <c r="BH144" s="173" t="str">
        <f t="shared" si="32"/>
        <v/>
      </c>
      <c r="BJ144" s="173" t="str">
        <f t="shared" si="33"/>
        <v/>
      </c>
    </row>
    <row r="145" spans="13:62" x14ac:dyDescent="0.25">
      <c r="M145" s="173">
        <v>1.68</v>
      </c>
      <c r="N145" s="173" t="str">
        <f>IFERROR(VLOOKUP(M145,'CRUCE RIESGOS'!$C$8:$D$166,2,FALSE),"")</f>
        <v/>
      </c>
      <c r="O145" s="173">
        <v>2.6800000000000099</v>
      </c>
      <c r="P145" s="173" t="str">
        <f>IFERROR(VLOOKUP(O145,'CRUCE RIESGOS'!$C$8:$D$166,2,FALSE),"")</f>
        <v/>
      </c>
      <c r="Q145" s="173">
        <v>3.6800000000000201</v>
      </c>
      <c r="R145" s="173" t="str">
        <f>IFERROR(VLOOKUP(Q145,'CRUCE RIESGOS'!$C$8:$D$166,2,FALSE),"")</f>
        <v/>
      </c>
      <c r="S145" s="173">
        <v>4.6800000000000299</v>
      </c>
      <c r="T145" s="173" t="str">
        <f>IFERROR(VLOOKUP(S145,'CRUCE RIESGOS'!$C$8:$D$166,2,FALSE),"")</f>
        <v/>
      </c>
      <c r="U145" s="173">
        <v>5.6800000000000397</v>
      </c>
      <c r="V145" s="173" t="str">
        <f>IFERROR(VLOOKUP(U145,'CRUCE RIESGOS'!$C$8:$D$166,2,FALSE),"")</f>
        <v/>
      </c>
      <c r="W145" s="173">
        <v>6.6800000000000503</v>
      </c>
      <c r="X145" s="173" t="str">
        <f>IFERROR(VLOOKUP(W145,'CRUCE RIESGOS'!$C$8:$D$166,2,FALSE),"")</f>
        <v/>
      </c>
      <c r="Y145" s="173">
        <v>7.6800000000000601</v>
      </c>
      <c r="Z145" s="173" t="str">
        <f>IFERROR(VLOOKUP(Y145,'CRUCE RIESGOS'!$C$8:$D$166,2,FALSE),"")</f>
        <v/>
      </c>
      <c r="AA145" s="173">
        <v>8.6800000000000708</v>
      </c>
      <c r="AB145" s="173" t="str">
        <f>IFERROR(VLOOKUP(AA145,'CRUCE RIESGOS'!$C$8:$D$166,2,FALSE),"")</f>
        <v/>
      </c>
      <c r="AC145" s="173">
        <v>9.6800000000000797</v>
      </c>
      <c r="AD145" s="173" t="str">
        <f>IFERROR(VLOOKUP(AC145,'CRUCE RIESGOS'!$C$8:$D$166,2,FALSE),"")</f>
        <v/>
      </c>
      <c r="AE145" s="173">
        <v>10.680000000000099</v>
      </c>
      <c r="AF145" s="173" t="str">
        <f>IFERROR(VLOOKUP(AE145,'CRUCE RIESGOS'!$C$8:$D$166,2,FALSE),"")</f>
        <v/>
      </c>
      <c r="AG145" s="173">
        <v>11.680000000000099</v>
      </c>
      <c r="AH145" s="173" t="str">
        <f>IFERROR(VLOOKUP(AG145,'CRUCE RIESGOS'!$C$8:$D$166,2,FALSE),"")</f>
        <v/>
      </c>
      <c r="AI145" s="173">
        <v>12.680000000000099</v>
      </c>
      <c r="AJ145" s="173" t="str">
        <f>IFERROR(VLOOKUP(AI145,'CRUCE RIESGOS'!$C$8:$D$166,2,FALSE),"")</f>
        <v/>
      </c>
      <c r="AK145" s="173">
        <v>13.680000000000099</v>
      </c>
      <c r="AL145" s="173" t="str">
        <f>IFERROR(VLOOKUP(AK145,'CRUCE RIESGOS'!$C$8:$D$166,2,FALSE),"")</f>
        <v/>
      </c>
      <c r="AM145" s="173">
        <v>14.680000000000099</v>
      </c>
      <c r="AN145" s="173" t="str">
        <f>IFERROR(VLOOKUP(AM145,'CRUCE RIESGOS'!$C$8:$D$166,2,FALSE),"")</f>
        <v/>
      </c>
      <c r="AO145" s="173">
        <v>15.680000000000099</v>
      </c>
      <c r="AP145" s="173" t="str">
        <f>IFERROR(VLOOKUP(AO145,'CRUCE RIESGOS'!$C$8:$D$166,2,FALSE),"")</f>
        <v/>
      </c>
      <c r="AQ145" s="173">
        <v>16.680000000000099</v>
      </c>
      <c r="AR145" s="173" t="str">
        <f>IFERROR(VLOOKUP(AQ145,'CRUCE RIESGOS'!$C$8:$D$166,2,FALSE),"")</f>
        <v/>
      </c>
      <c r="AS145" s="173">
        <v>17.680000000000199</v>
      </c>
      <c r="AT145" s="173" t="str">
        <f>IFERROR(VLOOKUP(AS145,'CRUCE RIESGOS'!$C$8:$D$166,2,FALSE),"")</f>
        <v/>
      </c>
      <c r="AU145" s="173">
        <v>18.680000000000199</v>
      </c>
      <c r="AV145" s="173" t="str">
        <f>IFERROR(VLOOKUP(AU145,'CRUCE RIESGOS'!$C$8:$D$166,2,FALSE),"")</f>
        <v/>
      </c>
      <c r="AW145" s="173">
        <v>19.680000000000199</v>
      </c>
      <c r="AX145" s="173" t="str">
        <f>IFERROR(VLOOKUP(AW145,'CRUCE RIESGOS'!$C$8:$D$166,2,FALSE),"")</f>
        <v/>
      </c>
      <c r="AY145" s="173">
        <v>20.680000000000199</v>
      </c>
      <c r="AZ145" s="173" t="str">
        <f>IFERROR(VLOOKUP(AY145,'CRUCE RIESGOS'!$C$8:$D$166,2,FALSE),"")</f>
        <v/>
      </c>
      <c r="BA145" s="173">
        <v>21.680000000000199</v>
      </c>
      <c r="BB145" s="173" t="str">
        <f>IFERROR(VLOOKUP(BA145,'CRUCE RIESGOS'!$C$8:$D$166,2,FALSE),"")</f>
        <v/>
      </c>
      <c r="BC145" s="173">
        <v>22.680000000000199</v>
      </c>
      <c r="BD145" s="173" t="str">
        <f>IFERROR(VLOOKUP(BC145,'CRUCE RIESGOS'!$C$8:$D$166,2,FALSE),"")</f>
        <v/>
      </c>
      <c r="BE145" s="173">
        <v>23.680000000000199</v>
      </c>
      <c r="BF145" s="173" t="str">
        <f>IFERROR(VLOOKUP(BE145,'CRUCE RIESGOS'!$C$8:$D$166,2,FALSE),"")</f>
        <v/>
      </c>
      <c r="BG145" s="173">
        <v>24.680000000000199</v>
      </c>
      <c r="BH145" s="173" t="str">
        <f>IFERROR(VLOOKUP(BG145,'CRUCE RIESGOS'!$C$8:$D$166,2,FALSE),"")</f>
        <v/>
      </c>
      <c r="BI145" s="173">
        <v>25.680000000000199</v>
      </c>
      <c r="BJ145" s="173" t="str">
        <f>IFERROR(VLOOKUP(BI145,'CRUCE RIESGOS'!$C$8:$D$166,2,FALSE),"")</f>
        <v/>
      </c>
    </row>
    <row r="146" spans="13:62" x14ac:dyDescent="0.25">
      <c r="N146" s="173" t="str">
        <f t="shared" si="17"/>
        <v/>
      </c>
      <c r="P146" s="173" t="str">
        <f>IF(P147&lt;&gt;""," -R","")</f>
        <v/>
      </c>
      <c r="R146" s="173" t="str">
        <f>IF(R147&lt;&gt;""," -R","")</f>
        <v/>
      </c>
      <c r="T146" s="173" t="str">
        <f>IF(T147&lt;&gt;""," -R","")</f>
        <v/>
      </c>
      <c r="V146" s="173" t="str">
        <f>IF(V147&lt;&gt;""," -R","")</f>
        <v/>
      </c>
      <c r="X146" s="173" t="str">
        <f>IF(X147&lt;&gt;""," -R","")</f>
        <v/>
      </c>
      <c r="Z146" s="173" t="str">
        <f>IF(Z147&lt;&gt;""," -R","")</f>
        <v/>
      </c>
      <c r="AB146" s="173" t="str">
        <f>IF(AB147&lt;&gt;""," -R","")</f>
        <v/>
      </c>
      <c r="AD146" s="173" t="str">
        <f>IF(AD147&lt;&gt;""," -R","")</f>
        <v/>
      </c>
      <c r="AF146" s="173" t="str">
        <f t="shared" si="18"/>
        <v/>
      </c>
      <c r="AH146" s="173" t="str">
        <f t="shared" si="19"/>
        <v/>
      </c>
      <c r="AJ146" s="173" t="str">
        <f t="shared" si="20"/>
        <v/>
      </c>
      <c r="AL146" s="173" t="str">
        <f t="shared" si="21"/>
        <v/>
      </c>
      <c r="AN146" s="173" t="str">
        <f t="shared" si="22"/>
        <v/>
      </c>
      <c r="AP146" s="173" t="str">
        <f t="shared" si="23"/>
        <v/>
      </c>
      <c r="AR146" s="173" t="str">
        <f t="shared" si="24"/>
        <v/>
      </c>
      <c r="AT146" s="173" t="str">
        <f t="shared" si="25"/>
        <v/>
      </c>
      <c r="AV146" s="173" t="str">
        <f t="shared" si="26"/>
        <v/>
      </c>
      <c r="AX146" s="173" t="str">
        <f t="shared" si="27"/>
        <v/>
      </c>
      <c r="AZ146" s="173" t="str">
        <f t="shared" si="28"/>
        <v/>
      </c>
      <c r="BB146" s="173" t="str">
        <f t="shared" si="29"/>
        <v/>
      </c>
      <c r="BD146" s="173" t="str">
        <f t="shared" si="30"/>
        <v/>
      </c>
      <c r="BF146" s="173" t="str">
        <f t="shared" si="31"/>
        <v/>
      </c>
      <c r="BH146" s="173" t="str">
        <f t="shared" si="32"/>
        <v/>
      </c>
      <c r="BJ146" s="173" t="str">
        <f t="shared" si="33"/>
        <v/>
      </c>
    </row>
    <row r="147" spans="13:62" x14ac:dyDescent="0.25">
      <c r="M147" s="173">
        <v>1.69</v>
      </c>
      <c r="N147" s="173" t="str">
        <f>IFERROR(VLOOKUP(M147,'CRUCE RIESGOS'!$C$8:$D$166,2,FALSE),"")</f>
        <v/>
      </c>
      <c r="O147" s="173">
        <v>2.6900000000000102</v>
      </c>
      <c r="P147" s="173" t="str">
        <f>IFERROR(VLOOKUP(O147,'CRUCE RIESGOS'!$C$8:$D$166,2,FALSE),"")</f>
        <v/>
      </c>
      <c r="Q147" s="173">
        <v>3.6900000000000199</v>
      </c>
      <c r="R147" s="173" t="str">
        <f>IFERROR(VLOOKUP(Q147,'CRUCE RIESGOS'!$C$8:$D$166,2,FALSE),"")</f>
        <v/>
      </c>
      <c r="S147" s="173">
        <v>4.6900000000000297</v>
      </c>
      <c r="T147" s="173" t="str">
        <f>IFERROR(VLOOKUP(S147,'CRUCE RIESGOS'!$C$8:$D$166,2,FALSE),"")</f>
        <v/>
      </c>
      <c r="U147" s="173">
        <v>5.6900000000000404</v>
      </c>
      <c r="V147" s="173" t="str">
        <f>IFERROR(VLOOKUP(U147,'CRUCE RIESGOS'!$C$8:$D$166,2,FALSE),"")</f>
        <v/>
      </c>
      <c r="W147" s="173">
        <v>6.6900000000000501</v>
      </c>
      <c r="X147" s="173" t="str">
        <f>IFERROR(VLOOKUP(W147,'CRUCE RIESGOS'!$C$8:$D$166,2,FALSE),"")</f>
        <v/>
      </c>
      <c r="Y147" s="173">
        <v>7.6900000000000599</v>
      </c>
      <c r="Z147" s="173" t="str">
        <f>IFERROR(VLOOKUP(Y147,'CRUCE RIESGOS'!$C$8:$D$166,2,FALSE),"")</f>
        <v/>
      </c>
      <c r="AA147" s="173">
        <v>8.6900000000000706</v>
      </c>
      <c r="AB147" s="173" t="str">
        <f>IFERROR(VLOOKUP(AA147,'CRUCE RIESGOS'!$C$8:$D$166,2,FALSE),"")</f>
        <v/>
      </c>
      <c r="AC147" s="173">
        <v>9.6900000000000794</v>
      </c>
      <c r="AD147" s="173" t="str">
        <f>IFERROR(VLOOKUP(AC147,'CRUCE RIESGOS'!$C$8:$D$166,2,FALSE),"")</f>
        <v/>
      </c>
      <c r="AE147" s="173">
        <v>10.690000000000101</v>
      </c>
      <c r="AF147" s="173" t="str">
        <f>IFERROR(VLOOKUP(AE147,'CRUCE RIESGOS'!$C$8:$D$166,2,FALSE),"")</f>
        <v/>
      </c>
      <c r="AG147" s="173">
        <v>11.690000000000101</v>
      </c>
      <c r="AH147" s="173" t="str">
        <f>IFERROR(VLOOKUP(AG147,'CRUCE RIESGOS'!$C$8:$D$166,2,FALSE),"")</f>
        <v/>
      </c>
      <c r="AI147" s="173">
        <v>12.690000000000101</v>
      </c>
      <c r="AJ147" s="173" t="str">
        <f>IFERROR(VLOOKUP(AI147,'CRUCE RIESGOS'!$C$8:$D$166,2,FALSE),"")</f>
        <v/>
      </c>
      <c r="AK147" s="173">
        <v>13.690000000000101</v>
      </c>
      <c r="AL147" s="173" t="str">
        <f>IFERROR(VLOOKUP(AK147,'CRUCE RIESGOS'!$C$8:$D$166,2,FALSE),"")</f>
        <v/>
      </c>
      <c r="AM147" s="173">
        <v>14.690000000000101</v>
      </c>
      <c r="AN147" s="173" t="str">
        <f>IFERROR(VLOOKUP(AM147,'CRUCE RIESGOS'!$C$8:$D$166,2,FALSE),"")</f>
        <v/>
      </c>
      <c r="AO147" s="173">
        <v>15.690000000000101</v>
      </c>
      <c r="AP147" s="173" t="str">
        <f>IFERROR(VLOOKUP(AO147,'CRUCE RIESGOS'!$C$8:$D$166,2,FALSE),"")</f>
        <v/>
      </c>
      <c r="AQ147" s="173">
        <v>16.6900000000002</v>
      </c>
      <c r="AR147" s="173" t="str">
        <f>IFERROR(VLOOKUP(AQ147,'CRUCE RIESGOS'!$C$8:$D$166,2,FALSE),"")</f>
        <v/>
      </c>
      <c r="AS147" s="173">
        <v>17.6900000000002</v>
      </c>
      <c r="AT147" s="173" t="str">
        <f>IFERROR(VLOOKUP(AS147,'CRUCE RIESGOS'!$C$8:$D$166,2,FALSE),"")</f>
        <v/>
      </c>
      <c r="AU147" s="173">
        <v>18.6900000000002</v>
      </c>
      <c r="AV147" s="173" t="str">
        <f>IFERROR(VLOOKUP(AU147,'CRUCE RIESGOS'!$C$8:$D$166,2,FALSE),"")</f>
        <v/>
      </c>
      <c r="AW147" s="173">
        <v>19.6900000000002</v>
      </c>
      <c r="AX147" s="173" t="str">
        <f>IFERROR(VLOOKUP(AW147,'CRUCE RIESGOS'!$C$8:$D$166,2,FALSE),"")</f>
        <v/>
      </c>
      <c r="AY147" s="173">
        <v>20.6900000000002</v>
      </c>
      <c r="AZ147" s="173" t="str">
        <f>IFERROR(VLOOKUP(AY147,'CRUCE RIESGOS'!$C$8:$D$166,2,FALSE),"")</f>
        <v/>
      </c>
      <c r="BA147" s="173">
        <v>21.6900000000002</v>
      </c>
      <c r="BB147" s="173" t="str">
        <f>IFERROR(VLOOKUP(BA147,'CRUCE RIESGOS'!$C$8:$D$166,2,FALSE),"")</f>
        <v/>
      </c>
      <c r="BC147" s="173">
        <v>22.6900000000002</v>
      </c>
      <c r="BD147" s="173" t="str">
        <f>IFERROR(VLOOKUP(BC147,'CRUCE RIESGOS'!$C$8:$D$166,2,FALSE),"")</f>
        <v/>
      </c>
      <c r="BE147" s="173">
        <v>23.6900000000002</v>
      </c>
      <c r="BF147" s="173" t="str">
        <f>IFERROR(VLOOKUP(BE147,'CRUCE RIESGOS'!$C$8:$D$166,2,FALSE),"")</f>
        <v/>
      </c>
      <c r="BG147" s="173">
        <v>24.6900000000002</v>
      </c>
      <c r="BH147" s="173" t="str">
        <f>IFERROR(VLOOKUP(BG147,'CRUCE RIESGOS'!$C$8:$D$166,2,FALSE),"")</f>
        <v/>
      </c>
      <c r="BI147" s="173">
        <v>25.6900000000002</v>
      </c>
      <c r="BJ147" s="173" t="str">
        <f>IFERROR(VLOOKUP(BI147,'CRUCE RIESGOS'!$C$8:$D$166,2,FALSE),"")</f>
        <v/>
      </c>
    </row>
    <row r="148" spans="13:62" x14ac:dyDescent="0.25">
      <c r="N148" s="173" t="str">
        <f t="shared" si="17"/>
        <v/>
      </c>
      <c r="P148" s="173" t="str">
        <f>IF(P149&lt;&gt;""," -R","")</f>
        <v/>
      </c>
      <c r="R148" s="173" t="str">
        <f>IF(R149&lt;&gt;""," -R","")</f>
        <v/>
      </c>
      <c r="T148" s="173" t="str">
        <f>IF(T149&lt;&gt;""," -R","")</f>
        <v/>
      </c>
      <c r="V148" s="173" t="str">
        <f>IF(V149&lt;&gt;""," -R","")</f>
        <v/>
      </c>
      <c r="X148" s="173" t="str">
        <f>IF(X149&lt;&gt;""," -R","")</f>
        <v/>
      </c>
      <c r="Z148" s="173" t="str">
        <f>IF(Z149&lt;&gt;""," -R","")</f>
        <v/>
      </c>
      <c r="AB148" s="173" t="str">
        <f>IF(AB149&lt;&gt;""," -R","")</f>
        <v/>
      </c>
      <c r="AD148" s="173" t="str">
        <f>IF(AD149&lt;&gt;""," -R","")</f>
        <v/>
      </c>
      <c r="AF148" s="173" t="str">
        <f t="shared" si="18"/>
        <v/>
      </c>
      <c r="AH148" s="173" t="str">
        <f t="shared" si="19"/>
        <v/>
      </c>
      <c r="AJ148" s="173" t="str">
        <f t="shared" si="20"/>
        <v/>
      </c>
      <c r="AL148" s="173" t="str">
        <f t="shared" si="21"/>
        <v/>
      </c>
      <c r="AN148" s="173" t="str">
        <f t="shared" si="22"/>
        <v/>
      </c>
      <c r="AP148" s="173" t="str">
        <f t="shared" si="23"/>
        <v/>
      </c>
      <c r="AR148" s="173" t="str">
        <f t="shared" si="24"/>
        <v/>
      </c>
      <c r="AT148" s="173" t="str">
        <f t="shared" si="25"/>
        <v/>
      </c>
      <c r="AV148" s="173" t="str">
        <f t="shared" si="26"/>
        <v/>
      </c>
      <c r="AX148" s="173" t="str">
        <f t="shared" si="27"/>
        <v/>
      </c>
      <c r="AZ148" s="173" t="str">
        <f t="shared" si="28"/>
        <v/>
      </c>
      <c r="BB148" s="173" t="str">
        <f t="shared" si="29"/>
        <v/>
      </c>
      <c r="BD148" s="173" t="str">
        <f t="shared" si="30"/>
        <v/>
      </c>
      <c r="BF148" s="173" t="str">
        <f t="shared" si="31"/>
        <v/>
      </c>
      <c r="BH148" s="173" t="str">
        <f t="shared" si="32"/>
        <v/>
      </c>
      <c r="BJ148" s="173" t="str">
        <f t="shared" si="33"/>
        <v/>
      </c>
    </row>
    <row r="149" spans="13:62" x14ac:dyDescent="0.25">
      <c r="M149" s="173">
        <v>1.7</v>
      </c>
      <c r="N149" s="173" t="str">
        <f>IFERROR(VLOOKUP(M149,'CRUCE RIESGOS'!$C$8:$D$166,2,FALSE),"")</f>
        <v/>
      </c>
      <c r="O149" s="173">
        <v>2.7000000000000099</v>
      </c>
      <c r="P149" s="173" t="str">
        <f>IFERROR(VLOOKUP(O149,'CRUCE RIESGOS'!$C$8:$D$166,2,FALSE),"")</f>
        <v/>
      </c>
      <c r="Q149" s="173">
        <v>3.7000000000000202</v>
      </c>
      <c r="R149" s="173" t="str">
        <f>IFERROR(VLOOKUP(Q149,'CRUCE RIESGOS'!$C$8:$D$166,2,FALSE),"")</f>
        <v/>
      </c>
      <c r="S149" s="173">
        <v>4.7000000000000304</v>
      </c>
      <c r="T149" s="173" t="str">
        <f>IFERROR(VLOOKUP(S149,'CRUCE RIESGOS'!$C$8:$D$166,2,FALSE),"")</f>
        <v/>
      </c>
      <c r="U149" s="173">
        <v>5.7000000000000401</v>
      </c>
      <c r="V149" s="173" t="str">
        <f>IFERROR(VLOOKUP(U149,'CRUCE RIESGOS'!$C$8:$D$166,2,FALSE),"")</f>
        <v/>
      </c>
      <c r="W149" s="173">
        <v>6.7000000000000499</v>
      </c>
      <c r="X149" s="173" t="str">
        <f>IFERROR(VLOOKUP(W149,'CRUCE RIESGOS'!$C$8:$D$166,2,FALSE),"")</f>
        <v/>
      </c>
      <c r="Y149" s="173">
        <v>7.7000000000000597</v>
      </c>
      <c r="Z149" s="173" t="str">
        <f>IFERROR(VLOOKUP(Y149,'CRUCE RIESGOS'!$C$8:$D$166,2,FALSE),"")</f>
        <v/>
      </c>
      <c r="AA149" s="173">
        <v>8.7000000000000703</v>
      </c>
      <c r="AB149" s="173" t="str">
        <f>IFERROR(VLOOKUP(AA149,'CRUCE RIESGOS'!$C$8:$D$166,2,FALSE),"")</f>
        <v/>
      </c>
      <c r="AC149" s="173">
        <v>9.7000000000000792</v>
      </c>
      <c r="AD149" s="173" t="str">
        <f>IFERROR(VLOOKUP(AC149,'CRUCE RIESGOS'!$C$8:$D$166,2,FALSE),"")</f>
        <v/>
      </c>
      <c r="AE149" s="173">
        <v>10.700000000000101</v>
      </c>
      <c r="AF149" s="173" t="str">
        <f>IFERROR(VLOOKUP(AE149,'CRUCE RIESGOS'!$C$8:$D$166,2,FALSE),"")</f>
        <v/>
      </c>
      <c r="AG149" s="173">
        <v>11.700000000000101</v>
      </c>
      <c r="AH149" s="173" t="str">
        <f>IFERROR(VLOOKUP(AG149,'CRUCE RIESGOS'!$C$8:$D$166,2,FALSE),"")</f>
        <v/>
      </c>
      <c r="AI149" s="173">
        <v>12.700000000000101</v>
      </c>
      <c r="AJ149" s="173" t="str">
        <f>IFERROR(VLOOKUP(AI149,'CRUCE RIESGOS'!$C$8:$D$166,2,FALSE),"")</f>
        <v/>
      </c>
      <c r="AK149" s="173">
        <v>13.700000000000101</v>
      </c>
      <c r="AL149" s="173" t="str">
        <f>IFERROR(VLOOKUP(AK149,'CRUCE RIESGOS'!$C$8:$D$166,2,FALSE),"")</f>
        <v/>
      </c>
      <c r="AM149" s="173">
        <v>14.700000000000101</v>
      </c>
      <c r="AN149" s="173" t="str">
        <f>IFERROR(VLOOKUP(AM149,'CRUCE RIESGOS'!$C$8:$D$166,2,FALSE),"")</f>
        <v/>
      </c>
      <c r="AO149" s="173">
        <v>15.700000000000101</v>
      </c>
      <c r="AP149" s="173" t="str">
        <f>IFERROR(VLOOKUP(AO149,'CRUCE RIESGOS'!$C$8:$D$166,2,FALSE),"")</f>
        <v/>
      </c>
      <c r="AQ149" s="173">
        <v>16.700000000000099</v>
      </c>
      <c r="AR149" s="173" t="str">
        <f>IFERROR(VLOOKUP(AQ149,'CRUCE RIESGOS'!$C$8:$D$166,2,FALSE),"")</f>
        <v/>
      </c>
      <c r="AS149" s="173">
        <v>17.700000000000198</v>
      </c>
      <c r="AT149" s="173" t="str">
        <f>IFERROR(VLOOKUP(AS149,'CRUCE RIESGOS'!$C$8:$D$166,2,FALSE),"")</f>
        <v/>
      </c>
      <c r="AU149" s="173">
        <v>18.700000000000198</v>
      </c>
      <c r="AV149" s="173" t="str">
        <f>IFERROR(VLOOKUP(AU149,'CRUCE RIESGOS'!$C$8:$D$166,2,FALSE),"")</f>
        <v/>
      </c>
      <c r="AW149" s="173">
        <v>19.700000000000198</v>
      </c>
      <c r="AX149" s="173" t="str">
        <f>IFERROR(VLOOKUP(AW149,'CRUCE RIESGOS'!$C$8:$D$166,2,FALSE),"")</f>
        <v/>
      </c>
      <c r="AY149" s="173">
        <v>20.700000000000198</v>
      </c>
      <c r="AZ149" s="173" t="str">
        <f>IFERROR(VLOOKUP(AY149,'CRUCE RIESGOS'!$C$8:$D$166,2,FALSE),"")</f>
        <v/>
      </c>
      <c r="BA149" s="173">
        <v>21.700000000000198</v>
      </c>
      <c r="BB149" s="173" t="str">
        <f>IFERROR(VLOOKUP(BA149,'CRUCE RIESGOS'!$C$8:$D$166,2,FALSE),"")</f>
        <v/>
      </c>
      <c r="BC149" s="173">
        <v>22.700000000000198</v>
      </c>
      <c r="BD149" s="173" t="str">
        <f>IFERROR(VLOOKUP(BC149,'CRUCE RIESGOS'!$C$8:$D$166,2,FALSE),"")</f>
        <v/>
      </c>
      <c r="BE149" s="173">
        <v>23.700000000000198</v>
      </c>
      <c r="BF149" s="173" t="str">
        <f>IFERROR(VLOOKUP(BE149,'CRUCE RIESGOS'!$C$8:$D$166,2,FALSE),"")</f>
        <v/>
      </c>
      <c r="BG149" s="173">
        <v>24.700000000000198</v>
      </c>
      <c r="BH149" s="173" t="str">
        <f>IFERROR(VLOOKUP(BG149,'CRUCE RIESGOS'!$C$8:$D$166,2,FALSE),"")</f>
        <v/>
      </c>
      <c r="BI149" s="173">
        <v>25.700000000000198</v>
      </c>
      <c r="BJ149" s="173" t="str">
        <f>IFERROR(VLOOKUP(BI149,'CRUCE RIESGOS'!$C$8:$D$166,2,FALSE),"")</f>
        <v/>
      </c>
    </row>
    <row r="150" spans="13:62" x14ac:dyDescent="0.25">
      <c r="N150" s="173" t="str">
        <f t="shared" si="17"/>
        <v/>
      </c>
      <c r="P150" s="173" t="str">
        <f>IF(P151&lt;&gt;""," -R","")</f>
        <v/>
      </c>
      <c r="R150" s="173" t="str">
        <f>IF(R151&lt;&gt;""," -R","")</f>
        <v/>
      </c>
      <c r="T150" s="173" t="str">
        <f>IF(T151&lt;&gt;""," -R","")</f>
        <v/>
      </c>
      <c r="V150" s="173" t="str">
        <f>IF(V151&lt;&gt;""," -R","")</f>
        <v/>
      </c>
      <c r="X150" s="173" t="str">
        <f>IF(X151&lt;&gt;""," -R","")</f>
        <v/>
      </c>
      <c r="Z150" s="173" t="str">
        <f>IF(Z151&lt;&gt;""," -R","")</f>
        <v/>
      </c>
      <c r="AB150" s="173" t="str">
        <f>IF(AB151&lt;&gt;""," -R","")</f>
        <v/>
      </c>
      <c r="AD150" s="173" t="str">
        <f>IF(AD151&lt;&gt;""," -R","")</f>
        <v/>
      </c>
      <c r="AF150" s="173" t="str">
        <f t="shared" si="18"/>
        <v/>
      </c>
      <c r="AH150" s="173" t="str">
        <f t="shared" si="19"/>
        <v/>
      </c>
      <c r="AJ150" s="173" t="str">
        <f t="shared" si="20"/>
        <v/>
      </c>
      <c r="AL150" s="173" t="str">
        <f t="shared" si="21"/>
        <v/>
      </c>
      <c r="AN150" s="173" t="str">
        <f t="shared" si="22"/>
        <v/>
      </c>
      <c r="AP150" s="173" t="str">
        <f t="shared" si="23"/>
        <v/>
      </c>
      <c r="AR150" s="173" t="str">
        <f t="shared" si="24"/>
        <v/>
      </c>
      <c r="AT150" s="173" t="str">
        <f t="shared" si="25"/>
        <v/>
      </c>
      <c r="AV150" s="173" t="str">
        <f t="shared" si="26"/>
        <v/>
      </c>
      <c r="AX150" s="173" t="str">
        <f t="shared" si="27"/>
        <v/>
      </c>
      <c r="AZ150" s="173" t="str">
        <f t="shared" si="28"/>
        <v/>
      </c>
      <c r="BB150" s="173" t="str">
        <f t="shared" si="29"/>
        <v/>
      </c>
      <c r="BD150" s="173" t="str">
        <f t="shared" si="30"/>
        <v/>
      </c>
      <c r="BF150" s="173" t="str">
        <f t="shared" si="31"/>
        <v/>
      </c>
      <c r="BH150" s="173" t="str">
        <f t="shared" si="32"/>
        <v/>
      </c>
      <c r="BJ150" s="173" t="str">
        <f t="shared" si="33"/>
        <v/>
      </c>
    </row>
    <row r="151" spans="13:62" x14ac:dyDescent="0.25">
      <c r="M151" s="173">
        <v>1.71</v>
      </c>
      <c r="N151" s="173" t="str">
        <f>IFERROR(VLOOKUP(M151,'CRUCE RIESGOS'!$C$8:$D$166,2,FALSE),"")</f>
        <v/>
      </c>
      <c r="O151" s="173">
        <v>2.7100000000000199</v>
      </c>
      <c r="P151" s="173" t="str">
        <f>IFERROR(VLOOKUP(O151,'CRUCE RIESGOS'!$C$8:$D$166,2,FALSE),"")</f>
        <v/>
      </c>
      <c r="Q151" s="173">
        <v>3.7100000000000399</v>
      </c>
      <c r="R151" s="173" t="str">
        <f>IFERROR(VLOOKUP(Q151,'CRUCE RIESGOS'!$C$8:$D$166,2,FALSE),"")</f>
        <v/>
      </c>
      <c r="S151" s="173">
        <v>4.7100000000000604</v>
      </c>
      <c r="T151" s="173" t="str">
        <f>IFERROR(VLOOKUP(S151,'CRUCE RIESGOS'!$C$8:$D$166,2,FALSE),"")</f>
        <v/>
      </c>
      <c r="U151" s="173">
        <v>5.7100000000000799</v>
      </c>
      <c r="V151" s="173" t="str">
        <f>IFERROR(VLOOKUP(U151,'CRUCE RIESGOS'!$C$8:$D$166,2,FALSE),"")</f>
        <v/>
      </c>
      <c r="W151" s="173">
        <v>6.7100000000001003</v>
      </c>
      <c r="X151" s="173" t="str">
        <f>IFERROR(VLOOKUP(W151,'CRUCE RIESGOS'!$C$8:$D$166,2,FALSE),"")</f>
        <v/>
      </c>
      <c r="Y151" s="173">
        <v>7.7100000000001199</v>
      </c>
      <c r="Z151" s="173" t="str">
        <f>IFERROR(VLOOKUP(Y151,'CRUCE RIESGOS'!$C$8:$D$166,2,FALSE),"")</f>
        <v/>
      </c>
      <c r="AA151" s="173">
        <v>8.7100000000001394</v>
      </c>
      <c r="AB151" s="173" t="str">
        <f>IFERROR(VLOOKUP(AA151,'CRUCE RIESGOS'!$C$8:$D$166,2,FALSE),"")</f>
        <v/>
      </c>
      <c r="AC151" s="173">
        <v>9.7100000000001607</v>
      </c>
      <c r="AD151" s="173" t="str">
        <f>IFERROR(VLOOKUP(AC151,'CRUCE RIESGOS'!$C$8:$D$166,2,FALSE),"")</f>
        <v/>
      </c>
      <c r="AE151" s="173">
        <v>10.7100000000002</v>
      </c>
      <c r="AF151" s="173" t="str">
        <f>IFERROR(VLOOKUP(AE151,'CRUCE RIESGOS'!$C$8:$D$166,2,FALSE),"")</f>
        <v/>
      </c>
      <c r="AG151" s="173">
        <v>11.7100000000002</v>
      </c>
      <c r="AH151" s="173" t="str">
        <f>IFERROR(VLOOKUP(AG151,'CRUCE RIESGOS'!$C$8:$D$166,2,FALSE),"")</f>
        <v/>
      </c>
      <c r="AI151" s="173">
        <v>12.7100000000002</v>
      </c>
      <c r="AJ151" s="173" t="str">
        <f>IFERROR(VLOOKUP(AI151,'CRUCE RIESGOS'!$C$8:$D$166,2,FALSE),"")</f>
        <v/>
      </c>
      <c r="AK151" s="173">
        <v>13.7100000000002</v>
      </c>
      <c r="AL151" s="173" t="str">
        <f>IFERROR(VLOOKUP(AK151,'CRUCE RIESGOS'!$C$8:$D$166,2,FALSE),"")</f>
        <v/>
      </c>
      <c r="AM151" s="173">
        <v>14.710000000000299</v>
      </c>
      <c r="AN151" s="173" t="str">
        <f>IFERROR(VLOOKUP(AM151,'CRUCE RIESGOS'!$C$8:$D$166,2,FALSE),"")</f>
        <v/>
      </c>
      <c r="AO151" s="173">
        <v>15.710000000000299</v>
      </c>
      <c r="AP151" s="173" t="str">
        <f>IFERROR(VLOOKUP(AO151,'CRUCE RIESGOS'!$C$8:$D$166,2,FALSE),"")</f>
        <v/>
      </c>
      <c r="AQ151" s="173">
        <v>16.710000000000299</v>
      </c>
      <c r="AR151" s="173" t="str">
        <f>IFERROR(VLOOKUP(AQ151,'CRUCE RIESGOS'!$C$8:$D$166,2,FALSE),"")</f>
        <v/>
      </c>
      <c r="AS151" s="173">
        <v>17.710000000000299</v>
      </c>
      <c r="AT151" s="173" t="str">
        <f>IFERROR(VLOOKUP(AS151,'CRUCE RIESGOS'!$C$8:$D$166,2,FALSE),"")</f>
        <v/>
      </c>
      <c r="AU151" s="173">
        <v>18.710000000000299</v>
      </c>
      <c r="AV151" s="173" t="str">
        <f>IFERROR(VLOOKUP(AU151,'CRUCE RIESGOS'!$C$8:$D$166,2,FALSE),"")</f>
        <v/>
      </c>
      <c r="AW151" s="173">
        <v>19.710000000000399</v>
      </c>
      <c r="AX151" s="173" t="str">
        <f>IFERROR(VLOOKUP(AW151,'CRUCE RIESGOS'!$C$8:$D$166,2,FALSE),"")</f>
        <v/>
      </c>
      <c r="AY151" s="173">
        <v>20.710000000000399</v>
      </c>
      <c r="AZ151" s="173" t="str">
        <f>IFERROR(VLOOKUP(AY151,'CRUCE RIESGOS'!$C$8:$D$166,2,FALSE),"")</f>
        <v/>
      </c>
      <c r="BA151" s="173">
        <v>21.710000000000399</v>
      </c>
      <c r="BB151" s="173" t="str">
        <f>IFERROR(VLOOKUP(BA151,'CRUCE RIESGOS'!$C$8:$D$166,2,FALSE),"")</f>
        <v/>
      </c>
      <c r="BC151" s="173">
        <v>22.710000000000399</v>
      </c>
      <c r="BD151" s="173" t="str">
        <f>IFERROR(VLOOKUP(BC151,'CRUCE RIESGOS'!$C$8:$D$166,2,FALSE),"")</f>
        <v/>
      </c>
      <c r="BE151" s="173">
        <v>23.710000000000399</v>
      </c>
      <c r="BF151" s="173" t="str">
        <f>IFERROR(VLOOKUP(BE151,'CRUCE RIESGOS'!$C$8:$D$166,2,FALSE),"")</f>
        <v/>
      </c>
      <c r="BG151" s="173">
        <v>24.710000000000498</v>
      </c>
      <c r="BH151" s="173" t="str">
        <f>IFERROR(VLOOKUP(BG151,'CRUCE RIESGOS'!$C$8:$D$166,2,FALSE),"")</f>
        <v/>
      </c>
      <c r="BI151" s="173">
        <v>25.710000000000498</v>
      </c>
      <c r="BJ151" s="173" t="str">
        <f>IFERROR(VLOOKUP(BI151,'CRUCE RIESGOS'!$C$8:$D$166,2,FALSE),"")</f>
        <v/>
      </c>
    </row>
    <row r="152" spans="13:62" x14ac:dyDescent="0.25">
      <c r="N152" s="173" t="str">
        <f t="shared" si="17"/>
        <v/>
      </c>
      <c r="P152" s="173" t="str">
        <f>IF(P153&lt;&gt;""," -R","")</f>
        <v/>
      </c>
      <c r="R152" s="173" t="str">
        <f>IF(R153&lt;&gt;""," -R","")</f>
        <v/>
      </c>
      <c r="T152" s="173" t="str">
        <f>IF(T153&lt;&gt;""," -R","")</f>
        <v/>
      </c>
      <c r="V152" s="173" t="str">
        <f>IF(V153&lt;&gt;""," -R","")</f>
        <v/>
      </c>
      <c r="X152" s="173" t="str">
        <f>IF(X153&lt;&gt;""," -R","")</f>
        <v/>
      </c>
      <c r="Z152" s="173" t="str">
        <f>IF(Z153&lt;&gt;""," -R","")</f>
        <v/>
      </c>
      <c r="AB152" s="173" t="str">
        <f>IF(AB153&lt;&gt;""," -R","")</f>
        <v/>
      </c>
      <c r="AD152" s="173" t="str">
        <f>IF(AD153&lt;&gt;""," -R","")</f>
        <v/>
      </c>
      <c r="AF152" s="173" t="str">
        <f t="shared" si="18"/>
        <v/>
      </c>
      <c r="AH152" s="173" t="str">
        <f t="shared" si="19"/>
        <v/>
      </c>
      <c r="AJ152" s="173" t="str">
        <f t="shared" si="20"/>
        <v/>
      </c>
      <c r="AL152" s="173" t="str">
        <f t="shared" si="21"/>
        <v/>
      </c>
      <c r="AN152" s="173" t="str">
        <f t="shared" si="22"/>
        <v/>
      </c>
      <c r="AP152" s="173" t="str">
        <f t="shared" si="23"/>
        <v/>
      </c>
      <c r="AR152" s="173" t="str">
        <f t="shared" si="24"/>
        <v/>
      </c>
      <c r="AT152" s="173" t="str">
        <f t="shared" si="25"/>
        <v/>
      </c>
      <c r="AV152" s="173" t="str">
        <f t="shared" si="26"/>
        <v/>
      </c>
      <c r="AX152" s="173" t="str">
        <f t="shared" si="27"/>
        <v/>
      </c>
      <c r="AZ152" s="173" t="str">
        <f t="shared" si="28"/>
        <v/>
      </c>
      <c r="BB152" s="173" t="str">
        <f t="shared" si="29"/>
        <v/>
      </c>
      <c r="BD152" s="173" t="str">
        <f t="shared" si="30"/>
        <v/>
      </c>
      <c r="BF152" s="173" t="str">
        <f t="shared" si="31"/>
        <v/>
      </c>
      <c r="BH152" s="173" t="str">
        <f t="shared" si="32"/>
        <v/>
      </c>
      <c r="BJ152" s="173" t="str">
        <f t="shared" si="33"/>
        <v/>
      </c>
    </row>
    <row r="153" spans="13:62" x14ac:dyDescent="0.25">
      <c r="M153" s="173">
        <v>1.72</v>
      </c>
      <c r="N153" s="173" t="str">
        <f>IFERROR(VLOOKUP(M153,'CRUCE RIESGOS'!$C$8:$D$166,2,FALSE),"")</f>
        <v/>
      </c>
      <c r="O153" s="173">
        <v>2.7200000000000202</v>
      </c>
      <c r="P153" s="173" t="str">
        <f>IFERROR(VLOOKUP(O153,'CRUCE RIESGOS'!$C$8:$D$166,2,FALSE),"")</f>
        <v/>
      </c>
      <c r="Q153" s="173">
        <v>3.7200000000000402</v>
      </c>
      <c r="R153" s="173" t="str">
        <f>IFERROR(VLOOKUP(Q153,'CRUCE RIESGOS'!$C$8:$D$166,2,FALSE),"")</f>
        <v/>
      </c>
      <c r="S153" s="173">
        <v>4.7200000000000601</v>
      </c>
      <c r="T153" s="173" t="str">
        <f>IFERROR(VLOOKUP(S153,'CRUCE RIESGOS'!$C$8:$D$166,2,FALSE),"")</f>
        <v/>
      </c>
      <c r="U153" s="173">
        <v>5.7200000000000797</v>
      </c>
      <c r="V153" s="173" t="str">
        <f>IFERROR(VLOOKUP(U153,'CRUCE RIESGOS'!$C$8:$D$166,2,FALSE),"")</f>
        <v/>
      </c>
      <c r="W153" s="173">
        <v>6.7200000000001001</v>
      </c>
      <c r="X153" s="173" t="str">
        <f>IFERROR(VLOOKUP(W153,'CRUCE RIESGOS'!$C$8:$D$166,2,FALSE),"")</f>
        <v/>
      </c>
      <c r="Y153" s="173">
        <v>7.7200000000001197</v>
      </c>
      <c r="Z153" s="173" t="str">
        <f>IFERROR(VLOOKUP(Y153,'CRUCE RIESGOS'!$C$8:$D$166,2,FALSE),"")</f>
        <v/>
      </c>
      <c r="AA153" s="173">
        <v>8.7200000000001392</v>
      </c>
      <c r="AB153" s="173" t="str">
        <f>IFERROR(VLOOKUP(AA153,'CRUCE RIESGOS'!$C$8:$D$166,2,FALSE),"")</f>
        <v/>
      </c>
      <c r="AC153" s="173">
        <v>9.7200000000001605</v>
      </c>
      <c r="AD153" s="173" t="str">
        <f>IFERROR(VLOOKUP(AC153,'CRUCE RIESGOS'!$C$8:$D$166,2,FALSE),"")</f>
        <v/>
      </c>
      <c r="AE153" s="173">
        <v>10.7200000000002</v>
      </c>
      <c r="AF153" s="173" t="str">
        <f>IFERROR(VLOOKUP(AE153,'CRUCE RIESGOS'!$C$8:$D$166,2,FALSE),"")</f>
        <v/>
      </c>
      <c r="AG153" s="173">
        <v>11.7200000000002</v>
      </c>
      <c r="AH153" s="173" t="str">
        <f>IFERROR(VLOOKUP(AG153,'CRUCE RIESGOS'!$C$8:$D$166,2,FALSE),"")</f>
        <v/>
      </c>
      <c r="AI153" s="173">
        <v>12.7200000000002</v>
      </c>
      <c r="AJ153" s="173" t="str">
        <f>IFERROR(VLOOKUP(AI153,'CRUCE RIESGOS'!$C$8:$D$166,2,FALSE),"")</f>
        <v/>
      </c>
      <c r="AK153" s="173">
        <v>13.7200000000002</v>
      </c>
      <c r="AL153" s="173" t="str">
        <f>IFERROR(VLOOKUP(AK153,'CRUCE RIESGOS'!$C$8:$D$166,2,FALSE),"")</f>
        <v/>
      </c>
      <c r="AM153" s="173">
        <v>14.720000000000301</v>
      </c>
      <c r="AN153" s="173" t="str">
        <f>IFERROR(VLOOKUP(AM153,'CRUCE RIESGOS'!$C$8:$D$166,2,FALSE),"")</f>
        <v/>
      </c>
      <c r="AO153" s="173">
        <v>15.720000000000301</v>
      </c>
      <c r="AP153" s="173" t="str">
        <f>IFERROR(VLOOKUP(AO153,'CRUCE RIESGOS'!$C$8:$D$166,2,FALSE),"")</f>
        <v/>
      </c>
      <c r="AQ153" s="173">
        <v>16.720000000000301</v>
      </c>
      <c r="AR153" s="173" t="str">
        <f>IFERROR(VLOOKUP(AQ153,'CRUCE RIESGOS'!$C$8:$D$166,2,FALSE),"")</f>
        <v/>
      </c>
      <c r="AS153" s="173">
        <v>17.720000000000301</v>
      </c>
      <c r="AT153" s="173" t="str">
        <f>IFERROR(VLOOKUP(AS153,'CRUCE RIESGOS'!$C$8:$D$166,2,FALSE),"")</f>
        <v/>
      </c>
      <c r="AU153" s="173">
        <v>18.720000000000301</v>
      </c>
      <c r="AV153" s="173" t="str">
        <f>IFERROR(VLOOKUP(AU153,'CRUCE RIESGOS'!$C$8:$D$166,2,FALSE),"")</f>
        <v/>
      </c>
      <c r="AW153" s="173">
        <v>19.7200000000004</v>
      </c>
      <c r="AX153" s="173" t="str">
        <f>IFERROR(VLOOKUP(AW153,'CRUCE RIESGOS'!$C$8:$D$166,2,FALSE),"")</f>
        <v/>
      </c>
      <c r="AY153" s="173">
        <v>20.7200000000004</v>
      </c>
      <c r="AZ153" s="173" t="str">
        <f>IFERROR(VLOOKUP(AY153,'CRUCE RIESGOS'!$C$8:$D$166,2,FALSE),"")</f>
        <v/>
      </c>
      <c r="BA153" s="173">
        <v>21.7200000000004</v>
      </c>
      <c r="BB153" s="173" t="str">
        <f>IFERROR(VLOOKUP(BA153,'CRUCE RIESGOS'!$C$8:$D$166,2,FALSE),"")</f>
        <v/>
      </c>
      <c r="BC153" s="173">
        <v>22.7200000000004</v>
      </c>
      <c r="BD153" s="173" t="str">
        <f>IFERROR(VLOOKUP(BC153,'CRUCE RIESGOS'!$C$8:$D$166,2,FALSE),"")</f>
        <v/>
      </c>
      <c r="BE153" s="173">
        <v>23.7200000000004</v>
      </c>
      <c r="BF153" s="173" t="str">
        <f>IFERROR(VLOOKUP(BE153,'CRUCE RIESGOS'!$C$8:$D$166,2,FALSE),"")</f>
        <v/>
      </c>
      <c r="BG153" s="173">
        <v>24.7200000000005</v>
      </c>
      <c r="BH153" s="173" t="str">
        <f>IFERROR(VLOOKUP(BG153,'CRUCE RIESGOS'!$C$8:$D$166,2,FALSE),"")</f>
        <v/>
      </c>
      <c r="BI153" s="173">
        <v>25.7200000000005</v>
      </c>
      <c r="BJ153" s="173" t="str">
        <f>IFERROR(VLOOKUP(BI153,'CRUCE RIESGOS'!$C$8:$D$166,2,FALSE),"")</f>
        <v/>
      </c>
    </row>
    <row r="154" spans="13:62" x14ac:dyDescent="0.25">
      <c r="N154" s="173" t="str">
        <f t="shared" si="17"/>
        <v/>
      </c>
      <c r="P154" s="173" t="str">
        <f>IF(P155&lt;&gt;""," -R","")</f>
        <v/>
      </c>
      <c r="R154" s="173" t="str">
        <f>IF(R155&lt;&gt;""," -R","")</f>
        <v/>
      </c>
      <c r="T154" s="173" t="str">
        <f>IF(T155&lt;&gt;""," -R","")</f>
        <v/>
      </c>
      <c r="V154" s="173" t="str">
        <f>IF(V155&lt;&gt;""," -R","")</f>
        <v/>
      </c>
      <c r="X154" s="173" t="str">
        <f>IF(X155&lt;&gt;""," -R","")</f>
        <v/>
      </c>
      <c r="Z154" s="173" t="str">
        <f>IF(Z155&lt;&gt;""," -R","")</f>
        <v/>
      </c>
      <c r="AB154" s="173" t="str">
        <f>IF(AB155&lt;&gt;""," -R","")</f>
        <v/>
      </c>
      <c r="AD154" s="173" t="str">
        <f>IF(AD155&lt;&gt;""," -R","")</f>
        <v/>
      </c>
      <c r="AF154" s="173" t="str">
        <f t="shared" si="18"/>
        <v/>
      </c>
      <c r="AH154" s="173" t="str">
        <f t="shared" si="19"/>
        <v/>
      </c>
      <c r="AJ154" s="173" t="str">
        <f t="shared" si="20"/>
        <v/>
      </c>
      <c r="AL154" s="173" t="str">
        <f t="shared" si="21"/>
        <v/>
      </c>
      <c r="AN154" s="173" t="str">
        <f t="shared" si="22"/>
        <v/>
      </c>
      <c r="AP154" s="173" t="str">
        <f t="shared" si="23"/>
        <v/>
      </c>
      <c r="AR154" s="173" t="str">
        <f t="shared" si="24"/>
        <v/>
      </c>
      <c r="AT154" s="173" t="str">
        <f t="shared" si="25"/>
        <v/>
      </c>
      <c r="AV154" s="173" t="str">
        <f t="shared" si="26"/>
        <v/>
      </c>
      <c r="AX154" s="173" t="str">
        <f t="shared" si="27"/>
        <v/>
      </c>
      <c r="AZ154" s="173" t="str">
        <f t="shared" si="28"/>
        <v/>
      </c>
      <c r="BB154" s="173" t="str">
        <f t="shared" si="29"/>
        <v/>
      </c>
      <c r="BD154" s="173" t="str">
        <f t="shared" si="30"/>
        <v/>
      </c>
      <c r="BF154" s="173" t="str">
        <f t="shared" si="31"/>
        <v/>
      </c>
      <c r="BH154" s="173" t="str">
        <f t="shared" si="32"/>
        <v/>
      </c>
      <c r="BJ154" s="173" t="str">
        <f t="shared" si="33"/>
        <v/>
      </c>
    </row>
    <row r="155" spans="13:62" x14ac:dyDescent="0.25">
      <c r="M155" s="173">
        <v>1.73</v>
      </c>
      <c r="N155" s="173" t="str">
        <f>IFERROR(VLOOKUP(M155,'CRUCE RIESGOS'!$C$8:$D$166,2,FALSE),"")</f>
        <v/>
      </c>
      <c r="O155" s="173">
        <v>2.73000000000002</v>
      </c>
      <c r="P155" s="173" t="str">
        <f>IFERROR(VLOOKUP(O155,'CRUCE RIESGOS'!$C$8:$D$166,2,FALSE),"")</f>
        <v/>
      </c>
      <c r="Q155" s="173">
        <v>3.73000000000004</v>
      </c>
      <c r="R155" s="173" t="str">
        <f>IFERROR(VLOOKUP(Q155,'CRUCE RIESGOS'!$C$8:$D$166,2,FALSE),"")</f>
        <v/>
      </c>
      <c r="S155" s="173">
        <v>4.7300000000000599</v>
      </c>
      <c r="T155" s="173" t="str">
        <f>IFERROR(VLOOKUP(S155,'CRUCE RIESGOS'!$C$8:$D$166,2,FALSE),"")</f>
        <v/>
      </c>
      <c r="U155" s="173">
        <v>5.7300000000000804</v>
      </c>
      <c r="V155" s="173" t="str">
        <f>IFERROR(VLOOKUP(U155,'CRUCE RIESGOS'!$C$8:$D$166,2,FALSE),"")</f>
        <v/>
      </c>
      <c r="W155" s="173">
        <v>6.7300000000000999</v>
      </c>
      <c r="X155" s="173" t="str">
        <f>IFERROR(VLOOKUP(W155,'CRUCE RIESGOS'!$C$8:$D$166,2,FALSE),"")</f>
        <v/>
      </c>
      <c r="Y155" s="173">
        <v>7.7300000000001203</v>
      </c>
      <c r="Z155" s="173" t="str">
        <f>IFERROR(VLOOKUP(Y155,'CRUCE RIESGOS'!$C$8:$D$166,2,FALSE),"")</f>
        <v/>
      </c>
      <c r="AA155" s="173">
        <v>8.7300000000001408</v>
      </c>
      <c r="AB155" s="173" t="str">
        <f>IFERROR(VLOOKUP(AA155,'CRUCE RIESGOS'!$C$8:$D$166,2,FALSE),"")</f>
        <v/>
      </c>
      <c r="AC155" s="173">
        <v>9.7300000000001603</v>
      </c>
      <c r="AD155" s="173" t="str">
        <f>IFERROR(VLOOKUP(AC155,'CRUCE RIESGOS'!$C$8:$D$166,2,FALSE),"")</f>
        <v/>
      </c>
      <c r="AE155" s="173">
        <v>10.730000000000199</v>
      </c>
      <c r="AF155" s="173" t="str">
        <f>IFERROR(VLOOKUP(AE155,'CRUCE RIESGOS'!$C$8:$D$166,2,FALSE),"")</f>
        <v/>
      </c>
      <c r="AG155" s="173">
        <v>11.730000000000199</v>
      </c>
      <c r="AH155" s="173" t="str">
        <f>IFERROR(VLOOKUP(AG155,'CRUCE RIESGOS'!$C$8:$D$166,2,FALSE),"")</f>
        <v/>
      </c>
      <c r="AI155" s="173">
        <v>12.730000000000199</v>
      </c>
      <c r="AJ155" s="173" t="str">
        <f>IFERROR(VLOOKUP(AI155,'CRUCE RIESGOS'!$C$8:$D$166,2,FALSE),"")</f>
        <v/>
      </c>
      <c r="AK155" s="173">
        <v>13.730000000000199</v>
      </c>
      <c r="AL155" s="173" t="str">
        <f>IFERROR(VLOOKUP(AK155,'CRUCE RIESGOS'!$C$8:$D$166,2,FALSE),"")</f>
        <v/>
      </c>
      <c r="AM155" s="173">
        <v>14.730000000000301</v>
      </c>
      <c r="AN155" s="173" t="str">
        <f>IFERROR(VLOOKUP(AM155,'CRUCE RIESGOS'!$C$8:$D$166,2,FALSE),"")</f>
        <v/>
      </c>
      <c r="AO155" s="173">
        <v>15.730000000000301</v>
      </c>
      <c r="AP155" s="173" t="str">
        <f>IFERROR(VLOOKUP(AO155,'CRUCE RIESGOS'!$C$8:$D$166,2,FALSE),"")</f>
        <v/>
      </c>
      <c r="AQ155" s="173">
        <v>16.730000000000299</v>
      </c>
      <c r="AR155" s="173" t="str">
        <f>IFERROR(VLOOKUP(AQ155,'CRUCE RIESGOS'!$C$8:$D$166,2,FALSE),"")</f>
        <v/>
      </c>
      <c r="AS155" s="173">
        <v>17.730000000000299</v>
      </c>
      <c r="AT155" s="173" t="str">
        <f>IFERROR(VLOOKUP(AS155,'CRUCE RIESGOS'!$C$8:$D$166,2,FALSE),"")</f>
        <v/>
      </c>
      <c r="AU155" s="173">
        <v>18.730000000000299</v>
      </c>
      <c r="AV155" s="173" t="str">
        <f>IFERROR(VLOOKUP(AU155,'CRUCE RIESGOS'!$C$8:$D$166,2,FALSE),"")</f>
        <v/>
      </c>
      <c r="AW155" s="173">
        <v>19.730000000000398</v>
      </c>
      <c r="AX155" s="173" t="str">
        <f>IFERROR(VLOOKUP(AW155,'CRUCE RIESGOS'!$C$8:$D$166,2,FALSE),"")</f>
        <v/>
      </c>
      <c r="AY155" s="173">
        <v>20.730000000000398</v>
      </c>
      <c r="AZ155" s="173" t="str">
        <f>IFERROR(VLOOKUP(AY155,'CRUCE RIESGOS'!$C$8:$D$166,2,FALSE),"")</f>
        <v/>
      </c>
      <c r="BA155" s="173">
        <v>21.730000000000398</v>
      </c>
      <c r="BB155" s="173" t="str">
        <f>IFERROR(VLOOKUP(BA155,'CRUCE RIESGOS'!$C$8:$D$166,2,FALSE),"")</f>
        <v/>
      </c>
      <c r="BC155" s="173">
        <v>22.730000000000398</v>
      </c>
      <c r="BD155" s="173" t="str">
        <f>IFERROR(VLOOKUP(BC155,'CRUCE RIESGOS'!$C$8:$D$166,2,FALSE),"")</f>
        <v/>
      </c>
      <c r="BE155" s="173">
        <v>23.730000000000398</v>
      </c>
      <c r="BF155" s="173" t="str">
        <f>IFERROR(VLOOKUP(BE155,'CRUCE RIESGOS'!$C$8:$D$166,2,FALSE),"")</f>
        <v/>
      </c>
      <c r="BG155" s="173">
        <v>24.730000000000501</v>
      </c>
      <c r="BH155" s="173" t="str">
        <f>IFERROR(VLOOKUP(BG155,'CRUCE RIESGOS'!$C$8:$D$166,2,FALSE),"")</f>
        <v/>
      </c>
      <c r="BI155" s="173">
        <v>25.730000000000501</v>
      </c>
      <c r="BJ155" s="173" t="str">
        <f>IFERROR(VLOOKUP(BI155,'CRUCE RIESGOS'!$C$8:$D$166,2,FALSE),"")</f>
        <v/>
      </c>
    </row>
    <row r="156" spans="13:62" x14ac:dyDescent="0.25">
      <c r="N156" s="173" t="str">
        <f t="shared" si="17"/>
        <v/>
      </c>
      <c r="P156" s="173" t="str">
        <f>IF(P157&lt;&gt;""," -R","")</f>
        <v/>
      </c>
      <c r="R156" s="173" t="str">
        <f>IF(R157&lt;&gt;""," -R","")</f>
        <v/>
      </c>
      <c r="T156" s="173" t="str">
        <f>IF(T157&lt;&gt;""," -R","")</f>
        <v/>
      </c>
      <c r="V156" s="173" t="str">
        <f>IF(V157&lt;&gt;""," -R","")</f>
        <v/>
      </c>
      <c r="X156" s="173" t="str">
        <f>IF(X157&lt;&gt;""," -R","")</f>
        <v/>
      </c>
      <c r="Z156" s="173" t="str">
        <f>IF(Z157&lt;&gt;""," -R","")</f>
        <v/>
      </c>
      <c r="AB156" s="173" t="str">
        <f>IF(AB157&lt;&gt;""," -R","")</f>
        <v/>
      </c>
      <c r="AD156" s="173" t="str">
        <f>IF(AD157&lt;&gt;""," -R","")</f>
        <v/>
      </c>
      <c r="AF156" s="173" t="str">
        <f t="shared" si="18"/>
        <v/>
      </c>
      <c r="AH156" s="173" t="str">
        <f t="shared" si="19"/>
        <v/>
      </c>
      <c r="AJ156" s="173" t="str">
        <f t="shared" si="20"/>
        <v/>
      </c>
      <c r="AL156" s="173" t="str">
        <f t="shared" si="21"/>
        <v/>
      </c>
      <c r="AN156" s="173" t="str">
        <f t="shared" si="22"/>
        <v/>
      </c>
      <c r="AP156" s="173" t="str">
        <f t="shared" si="23"/>
        <v/>
      </c>
      <c r="AR156" s="173" t="str">
        <f t="shared" si="24"/>
        <v/>
      </c>
      <c r="AT156" s="173" t="str">
        <f t="shared" si="25"/>
        <v/>
      </c>
      <c r="AV156" s="173" t="str">
        <f t="shared" si="26"/>
        <v/>
      </c>
      <c r="AX156" s="173" t="str">
        <f t="shared" si="27"/>
        <v/>
      </c>
      <c r="AZ156" s="173" t="str">
        <f t="shared" si="28"/>
        <v/>
      </c>
      <c r="BB156" s="173" t="str">
        <f t="shared" si="29"/>
        <v/>
      </c>
      <c r="BD156" s="173" t="str">
        <f t="shared" si="30"/>
        <v/>
      </c>
      <c r="BF156" s="173" t="str">
        <f t="shared" si="31"/>
        <v/>
      </c>
      <c r="BH156" s="173" t="str">
        <f t="shared" si="32"/>
        <v/>
      </c>
      <c r="BJ156" s="173" t="str">
        <f t="shared" si="33"/>
        <v/>
      </c>
    </row>
    <row r="157" spans="13:62" x14ac:dyDescent="0.25">
      <c r="M157" s="173">
        <v>1.74</v>
      </c>
      <c r="N157" s="173" t="str">
        <f>IFERROR(VLOOKUP(M157,'CRUCE RIESGOS'!$C$8:$D$166,2,FALSE),"")</f>
        <v/>
      </c>
      <c r="O157" s="173">
        <v>2.7400000000000202</v>
      </c>
      <c r="P157" s="173" t="str">
        <f>IFERROR(VLOOKUP(O157,'CRUCE RIESGOS'!$C$8:$D$166,2,FALSE),"")</f>
        <v/>
      </c>
      <c r="Q157" s="173">
        <v>3.7400000000000402</v>
      </c>
      <c r="R157" s="173" t="str">
        <f>IFERROR(VLOOKUP(Q157,'CRUCE RIESGOS'!$C$8:$D$166,2,FALSE),"")</f>
        <v/>
      </c>
      <c r="S157" s="173">
        <v>4.7400000000000597</v>
      </c>
      <c r="T157" s="173" t="str">
        <f>IFERROR(VLOOKUP(S157,'CRUCE RIESGOS'!$C$8:$D$166,2,FALSE),"")</f>
        <v/>
      </c>
      <c r="U157" s="173">
        <v>5.7400000000000801</v>
      </c>
      <c r="V157" s="173" t="str">
        <f>IFERROR(VLOOKUP(U157,'CRUCE RIESGOS'!$C$8:$D$166,2,FALSE),"")</f>
        <v/>
      </c>
      <c r="W157" s="173">
        <v>6.7400000000000997</v>
      </c>
      <c r="X157" s="173" t="str">
        <f>IFERROR(VLOOKUP(W157,'CRUCE RIESGOS'!$C$8:$D$166,2,FALSE),"")</f>
        <v/>
      </c>
      <c r="Y157" s="173">
        <v>7.7400000000001201</v>
      </c>
      <c r="Z157" s="173" t="str">
        <f>IFERROR(VLOOKUP(Y157,'CRUCE RIESGOS'!$C$8:$D$166,2,FALSE),"")</f>
        <v/>
      </c>
      <c r="AA157" s="173">
        <v>8.7400000000001405</v>
      </c>
      <c r="AB157" s="173" t="str">
        <f>IFERROR(VLOOKUP(AA157,'CRUCE RIESGOS'!$C$8:$D$166,2,FALSE),"")</f>
        <v/>
      </c>
      <c r="AC157" s="173">
        <v>9.7400000000001601</v>
      </c>
      <c r="AD157" s="173" t="str">
        <f>IFERROR(VLOOKUP(AC157,'CRUCE RIESGOS'!$C$8:$D$166,2,FALSE),"")</f>
        <v/>
      </c>
      <c r="AE157" s="173">
        <v>10.740000000000199</v>
      </c>
      <c r="AF157" s="173" t="str">
        <f>IFERROR(VLOOKUP(AE157,'CRUCE RIESGOS'!$C$8:$D$166,2,FALSE),"")</f>
        <v/>
      </c>
      <c r="AG157" s="173">
        <v>11.740000000000199</v>
      </c>
      <c r="AH157" s="173" t="str">
        <f>IFERROR(VLOOKUP(AG157,'CRUCE RIESGOS'!$C$8:$D$166,2,FALSE),"")</f>
        <v/>
      </c>
      <c r="AI157" s="173">
        <v>12.740000000000199</v>
      </c>
      <c r="AJ157" s="173" t="str">
        <f>IFERROR(VLOOKUP(AI157,'CRUCE RIESGOS'!$C$8:$D$166,2,FALSE),"")</f>
        <v/>
      </c>
      <c r="AK157" s="173">
        <v>13.740000000000199</v>
      </c>
      <c r="AL157" s="173" t="str">
        <f>IFERROR(VLOOKUP(AK157,'CRUCE RIESGOS'!$C$8:$D$166,2,FALSE),"")</f>
        <v/>
      </c>
      <c r="AM157" s="173">
        <v>14.7400000000003</v>
      </c>
      <c r="AN157" s="173" t="str">
        <f>IFERROR(VLOOKUP(AM157,'CRUCE RIESGOS'!$C$8:$D$166,2,FALSE),"")</f>
        <v/>
      </c>
      <c r="AO157" s="173">
        <v>15.7400000000003</v>
      </c>
      <c r="AP157" s="173" t="str">
        <f>IFERROR(VLOOKUP(AO157,'CRUCE RIESGOS'!$C$8:$D$166,2,FALSE),"")</f>
        <v/>
      </c>
      <c r="AQ157" s="173">
        <v>16.7400000000003</v>
      </c>
      <c r="AR157" s="173" t="str">
        <f>IFERROR(VLOOKUP(AQ157,'CRUCE RIESGOS'!$C$8:$D$166,2,FALSE),"")</f>
        <v/>
      </c>
      <c r="AS157" s="173">
        <v>17.7400000000003</v>
      </c>
      <c r="AT157" s="173" t="str">
        <f>IFERROR(VLOOKUP(AS157,'CRUCE RIESGOS'!$C$8:$D$166,2,FALSE),"")</f>
        <v/>
      </c>
      <c r="AU157" s="173">
        <v>18.7400000000003</v>
      </c>
      <c r="AV157" s="173" t="str">
        <f>IFERROR(VLOOKUP(AU157,'CRUCE RIESGOS'!$C$8:$D$166,2,FALSE),"")</f>
        <v/>
      </c>
      <c r="AW157" s="173">
        <v>19.7400000000004</v>
      </c>
      <c r="AX157" s="173" t="str">
        <f>IFERROR(VLOOKUP(AW157,'CRUCE RIESGOS'!$C$8:$D$166,2,FALSE),"")</f>
        <v/>
      </c>
      <c r="AY157" s="173">
        <v>20.7400000000004</v>
      </c>
      <c r="AZ157" s="173" t="str">
        <f>IFERROR(VLOOKUP(AY157,'CRUCE RIESGOS'!$C$8:$D$166,2,FALSE),"")</f>
        <v/>
      </c>
      <c r="BA157" s="173">
        <v>21.7400000000004</v>
      </c>
      <c r="BB157" s="173" t="str">
        <f>IFERROR(VLOOKUP(BA157,'CRUCE RIESGOS'!$C$8:$D$166,2,FALSE),"")</f>
        <v/>
      </c>
      <c r="BC157" s="173">
        <v>22.7400000000004</v>
      </c>
      <c r="BD157" s="173" t="str">
        <f>IFERROR(VLOOKUP(BC157,'CRUCE RIESGOS'!$C$8:$D$166,2,FALSE),"")</f>
        <v/>
      </c>
      <c r="BE157" s="173">
        <v>23.7400000000004</v>
      </c>
      <c r="BF157" s="173" t="str">
        <f>IFERROR(VLOOKUP(BE157,'CRUCE RIESGOS'!$C$8:$D$166,2,FALSE),"")</f>
        <v/>
      </c>
      <c r="BG157" s="173">
        <v>24.740000000000499</v>
      </c>
      <c r="BH157" s="173" t="str">
        <f>IFERROR(VLOOKUP(BG157,'CRUCE RIESGOS'!$C$8:$D$166,2,FALSE),"")</f>
        <v/>
      </c>
      <c r="BI157" s="173">
        <v>25.740000000000499</v>
      </c>
      <c r="BJ157" s="173" t="str">
        <f>IFERROR(VLOOKUP(BI157,'CRUCE RIESGOS'!$C$8:$D$166,2,FALSE),"")</f>
        <v/>
      </c>
    </row>
    <row r="158" spans="13:62" x14ac:dyDescent="0.25">
      <c r="N158" s="173" t="str">
        <f t="shared" si="17"/>
        <v/>
      </c>
      <c r="P158" s="173" t="str">
        <f>IF(P159&lt;&gt;""," -R","")</f>
        <v/>
      </c>
      <c r="R158" s="173" t="str">
        <f>IF(R159&lt;&gt;""," -R","")</f>
        <v/>
      </c>
      <c r="T158" s="173" t="str">
        <f>IF(T159&lt;&gt;""," -R","")</f>
        <v/>
      </c>
      <c r="V158" s="173" t="str">
        <f>IF(V159&lt;&gt;""," -R","")</f>
        <v/>
      </c>
      <c r="X158" s="173" t="str">
        <f>IF(X159&lt;&gt;""," -R","")</f>
        <v/>
      </c>
      <c r="Z158" s="173" t="str">
        <f>IF(Z159&lt;&gt;""," -R","")</f>
        <v/>
      </c>
      <c r="AB158" s="173" t="str">
        <f>IF(AB159&lt;&gt;""," -R","")</f>
        <v/>
      </c>
      <c r="AD158" s="173" t="str">
        <f>IF(AD159&lt;&gt;""," -R","")</f>
        <v/>
      </c>
      <c r="AF158" s="173" t="str">
        <f t="shared" si="18"/>
        <v/>
      </c>
      <c r="AH158" s="173" t="str">
        <f t="shared" si="19"/>
        <v/>
      </c>
      <c r="AJ158" s="173" t="str">
        <f t="shared" si="20"/>
        <v/>
      </c>
      <c r="AL158" s="173" t="str">
        <f t="shared" si="21"/>
        <v/>
      </c>
      <c r="AN158" s="173" t="str">
        <f t="shared" si="22"/>
        <v/>
      </c>
      <c r="AP158" s="173" t="str">
        <f t="shared" si="23"/>
        <v/>
      </c>
      <c r="AR158" s="173" t="str">
        <f t="shared" si="24"/>
        <v/>
      </c>
      <c r="AT158" s="173" t="str">
        <f t="shared" si="25"/>
        <v/>
      </c>
      <c r="AV158" s="173" t="str">
        <f t="shared" si="26"/>
        <v/>
      </c>
      <c r="AX158" s="173" t="str">
        <f t="shared" si="27"/>
        <v/>
      </c>
      <c r="AZ158" s="173" t="str">
        <f t="shared" si="28"/>
        <v/>
      </c>
      <c r="BB158" s="173" t="str">
        <f t="shared" si="29"/>
        <v/>
      </c>
      <c r="BD158" s="173" t="str">
        <f t="shared" si="30"/>
        <v/>
      </c>
      <c r="BF158" s="173" t="str">
        <f t="shared" si="31"/>
        <v/>
      </c>
      <c r="BH158" s="173" t="str">
        <f t="shared" si="32"/>
        <v/>
      </c>
      <c r="BJ158" s="173" t="str">
        <f t="shared" si="33"/>
        <v/>
      </c>
    </row>
    <row r="159" spans="13:62" x14ac:dyDescent="0.25">
      <c r="M159" s="173">
        <v>1.75</v>
      </c>
      <c r="N159" s="173" t="str">
        <f>IFERROR(VLOOKUP(M159,'CRUCE RIESGOS'!$C$8:$D$166,2,FALSE),"")</f>
        <v/>
      </c>
      <c r="O159" s="173">
        <v>2.75000000000002</v>
      </c>
      <c r="P159" s="173" t="str">
        <f>IFERROR(VLOOKUP(O159,'CRUCE RIESGOS'!$C$8:$D$166,2,FALSE),"")</f>
        <v/>
      </c>
      <c r="Q159" s="173">
        <v>3.75000000000004</v>
      </c>
      <c r="R159" s="173" t="str">
        <f>IFERROR(VLOOKUP(Q159,'CRUCE RIESGOS'!$C$8:$D$166,2,FALSE),"")</f>
        <v/>
      </c>
      <c r="S159" s="173">
        <v>4.7500000000000604</v>
      </c>
      <c r="T159" s="173" t="str">
        <f>IFERROR(VLOOKUP(S159,'CRUCE RIESGOS'!$C$8:$D$166,2,FALSE),"")</f>
        <v/>
      </c>
      <c r="U159" s="173">
        <v>5.7500000000000799</v>
      </c>
      <c r="V159" s="173" t="str">
        <f>IFERROR(VLOOKUP(U159,'CRUCE RIESGOS'!$C$8:$D$166,2,FALSE),"")</f>
        <v/>
      </c>
      <c r="W159" s="173">
        <v>6.7500000000001004</v>
      </c>
      <c r="X159" s="173" t="str">
        <f>IFERROR(VLOOKUP(W159,'CRUCE RIESGOS'!$C$8:$D$166,2,FALSE),"")</f>
        <v/>
      </c>
      <c r="Y159" s="173">
        <v>7.7500000000001199</v>
      </c>
      <c r="Z159" s="173" t="str">
        <f>IFERROR(VLOOKUP(Y159,'CRUCE RIESGOS'!$C$8:$D$166,2,FALSE),"")</f>
        <v/>
      </c>
      <c r="AA159" s="173">
        <v>8.7500000000001403</v>
      </c>
      <c r="AB159" s="173" t="str">
        <f>IFERROR(VLOOKUP(AA159,'CRUCE RIESGOS'!$C$8:$D$166,2,FALSE),"")</f>
        <v/>
      </c>
      <c r="AC159" s="173">
        <v>9.7500000000001599</v>
      </c>
      <c r="AD159" s="173" t="str">
        <f>IFERROR(VLOOKUP(AC159,'CRUCE RIESGOS'!$C$8:$D$166,2,FALSE),"")</f>
        <v/>
      </c>
      <c r="AE159" s="173">
        <v>10.750000000000201</v>
      </c>
      <c r="AF159" s="173" t="str">
        <f>IFERROR(VLOOKUP(AE159,'CRUCE RIESGOS'!$C$8:$D$166,2,FALSE),"")</f>
        <v/>
      </c>
      <c r="AG159" s="173">
        <v>11.750000000000201</v>
      </c>
      <c r="AH159" s="173" t="str">
        <f>IFERROR(VLOOKUP(AG159,'CRUCE RIESGOS'!$C$8:$D$166,2,FALSE),"")</f>
        <v/>
      </c>
      <c r="AI159" s="173">
        <v>12.750000000000201</v>
      </c>
      <c r="AJ159" s="173" t="str">
        <f>IFERROR(VLOOKUP(AI159,'CRUCE RIESGOS'!$C$8:$D$166,2,FALSE),"")</f>
        <v/>
      </c>
      <c r="AK159" s="173">
        <v>13.750000000000201</v>
      </c>
      <c r="AL159" s="173" t="str">
        <f>IFERROR(VLOOKUP(AK159,'CRUCE RIESGOS'!$C$8:$D$166,2,FALSE),"")</f>
        <v/>
      </c>
      <c r="AM159" s="173">
        <v>14.7500000000003</v>
      </c>
      <c r="AN159" s="173" t="str">
        <f>IFERROR(VLOOKUP(AM159,'CRUCE RIESGOS'!$C$8:$D$166,2,FALSE),"")</f>
        <v/>
      </c>
      <c r="AO159" s="173">
        <v>15.7500000000003</v>
      </c>
      <c r="AP159" s="173" t="str">
        <f>IFERROR(VLOOKUP(AO159,'CRUCE RIESGOS'!$C$8:$D$166,2,FALSE),"")</f>
        <v/>
      </c>
      <c r="AQ159" s="173">
        <v>16.750000000000298</v>
      </c>
      <c r="AR159" s="173" t="str">
        <f>IFERROR(VLOOKUP(AQ159,'CRUCE RIESGOS'!$C$8:$D$166,2,FALSE),"")</f>
        <v/>
      </c>
      <c r="AS159" s="173">
        <v>17.750000000000298</v>
      </c>
      <c r="AT159" s="173" t="str">
        <f>IFERROR(VLOOKUP(AS159,'CRUCE RIESGOS'!$C$8:$D$166,2,FALSE),"")</f>
        <v/>
      </c>
      <c r="AU159" s="173">
        <v>18.750000000000298</v>
      </c>
      <c r="AV159" s="173" t="str">
        <f>IFERROR(VLOOKUP(AU159,'CRUCE RIESGOS'!$C$8:$D$166,2,FALSE),"")</f>
        <v/>
      </c>
      <c r="AW159" s="173">
        <v>19.750000000000401</v>
      </c>
      <c r="AX159" s="173" t="str">
        <f>IFERROR(VLOOKUP(AW159,'CRUCE RIESGOS'!$C$8:$D$166,2,FALSE),"")</f>
        <v/>
      </c>
      <c r="AY159" s="173">
        <v>20.750000000000401</v>
      </c>
      <c r="AZ159" s="173" t="str">
        <f>IFERROR(VLOOKUP(AY159,'CRUCE RIESGOS'!$C$8:$D$166,2,FALSE),"")</f>
        <v/>
      </c>
      <c r="BA159" s="173">
        <v>21.750000000000401</v>
      </c>
      <c r="BB159" s="173" t="str">
        <f>IFERROR(VLOOKUP(BA159,'CRUCE RIESGOS'!$C$8:$D$166,2,FALSE),"")</f>
        <v/>
      </c>
      <c r="BC159" s="173">
        <v>22.750000000000401</v>
      </c>
      <c r="BD159" s="173" t="str">
        <f>IFERROR(VLOOKUP(BC159,'CRUCE RIESGOS'!$C$8:$D$166,2,FALSE),"")</f>
        <v/>
      </c>
      <c r="BE159" s="173">
        <v>23.750000000000401</v>
      </c>
      <c r="BF159" s="173" t="str">
        <f>IFERROR(VLOOKUP(BE159,'CRUCE RIESGOS'!$C$8:$D$166,2,FALSE),"")</f>
        <v/>
      </c>
      <c r="BG159" s="173">
        <v>24.750000000000501</v>
      </c>
      <c r="BH159" s="173" t="str">
        <f>IFERROR(VLOOKUP(BG159,'CRUCE RIESGOS'!$C$8:$D$166,2,FALSE),"")</f>
        <v/>
      </c>
      <c r="BI159" s="173">
        <v>25.750000000000501</v>
      </c>
      <c r="BJ159" s="173" t="str">
        <f>IFERROR(VLOOKUP(BI159,'CRUCE RIESGOS'!$C$8:$D$166,2,FALSE),"")</f>
        <v/>
      </c>
    </row>
    <row r="160" spans="13:62" x14ac:dyDescent="0.25">
      <c r="N160" s="173" t="str">
        <f t="shared" si="17"/>
        <v/>
      </c>
      <c r="P160" s="173" t="str">
        <f>IF(P161&lt;&gt;""," -R","")</f>
        <v/>
      </c>
      <c r="R160" s="173" t="str">
        <f>IF(R161&lt;&gt;""," -R","")</f>
        <v/>
      </c>
      <c r="T160" s="173" t="str">
        <f>IF(T161&lt;&gt;""," -R","")</f>
        <v/>
      </c>
      <c r="V160" s="173" t="str">
        <f>IF(V161&lt;&gt;""," -R","")</f>
        <v/>
      </c>
      <c r="X160" s="173" t="str">
        <f>IF(X161&lt;&gt;""," -R","")</f>
        <v/>
      </c>
      <c r="Z160" s="173" t="str">
        <f>IF(Z161&lt;&gt;""," -R","")</f>
        <v/>
      </c>
      <c r="AB160" s="173" t="str">
        <f>IF(AB161&lt;&gt;""," -R","")</f>
        <v/>
      </c>
      <c r="AD160" s="173" t="str">
        <f>IF(AD161&lt;&gt;""," -R","")</f>
        <v/>
      </c>
      <c r="AF160" s="173" t="str">
        <f t="shared" si="18"/>
        <v/>
      </c>
      <c r="AH160" s="173" t="str">
        <f t="shared" si="19"/>
        <v/>
      </c>
      <c r="AJ160" s="173" t="str">
        <f t="shared" si="20"/>
        <v/>
      </c>
      <c r="AL160" s="173" t="str">
        <f t="shared" si="21"/>
        <v/>
      </c>
      <c r="AN160" s="173" t="str">
        <f t="shared" si="22"/>
        <v/>
      </c>
      <c r="AP160" s="173" t="str">
        <f t="shared" si="23"/>
        <v/>
      </c>
      <c r="AR160" s="173" t="str">
        <f t="shared" si="24"/>
        <v/>
      </c>
      <c r="AT160" s="173" t="str">
        <f t="shared" si="25"/>
        <v/>
      </c>
      <c r="AV160" s="173" t="str">
        <f t="shared" si="26"/>
        <v/>
      </c>
      <c r="AX160" s="173" t="str">
        <f t="shared" si="27"/>
        <v/>
      </c>
      <c r="AZ160" s="173" t="str">
        <f t="shared" si="28"/>
        <v/>
      </c>
      <c r="BB160" s="173" t="str">
        <f t="shared" si="29"/>
        <v/>
      </c>
      <c r="BD160" s="173" t="str">
        <f t="shared" si="30"/>
        <v/>
      </c>
      <c r="BF160" s="173" t="str">
        <f t="shared" si="31"/>
        <v/>
      </c>
      <c r="BH160" s="173" t="str">
        <f t="shared" si="32"/>
        <v/>
      </c>
      <c r="BJ160" s="173" t="str">
        <f t="shared" si="33"/>
        <v/>
      </c>
    </row>
    <row r="161" spans="13:62" x14ac:dyDescent="0.25">
      <c r="M161" s="173">
        <v>1.76</v>
      </c>
      <c r="N161" s="173" t="str">
        <f>IFERROR(VLOOKUP(M161,'CRUCE RIESGOS'!$C$8:$D$166,2,FALSE),"")</f>
        <v/>
      </c>
      <c r="O161" s="173">
        <v>2.7600000000000202</v>
      </c>
      <c r="P161" s="173" t="str">
        <f>IFERROR(VLOOKUP(O161,'CRUCE RIESGOS'!$C$8:$D$166,2,FALSE),"")</f>
        <v/>
      </c>
      <c r="Q161" s="173">
        <v>3.7600000000000402</v>
      </c>
      <c r="R161" s="173" t="str">
        <f>IFERROR(VLOOKUP(Q161,'CRUCE RIESGOS'!$C$8:$D$166,2,FALSE),"")</f>
        <v/>
      </c>
      <c r="S161" s="173">
        <v>4.7600000000000602</v>
      </c>
      <c r="T161" s="173" t="str">
        <f>IFERROR(VLOOKUP(S161,'CRUCE RIESGOS'!$C$8:$D$166,2,FALSE),"")</f>
        <v/>
      </c>
      <c r="U161" s="173">
        <v>5.7600000000000797</v>
      </c>
      <c r="V161" s="173" t="str">
        <f>IFERROR(VLOOKUP(U161,'CRUCE RIESGOS'!$C$8:$D$166,2,FALSE),"")</f>
        <v/>
      </c>
      <c r="W161" s="173">
        <v>6.7600000000001002</v>
      </c>
      <c r="X161" s="173" t="str">
        <f>IFERROR(VLOOKUP(W161,'CRUCE RIESGOS'!$C$8:$D$166,2,FALSE),"")</f>
        <v/>
      </c>
      <c r="Y161" s="173">
        <v>7.7600000000001197</v>
      </c>
      <c r="Z161" s="173" t="str">
        <f>IFERROR(VLOOKUP(Y161,'CRUCE RIESGOS'!$C$8:$D$166,2,FALSE),"")</f>
        <v/>
      </c>
      <c r="AA161" s="173">
        <v>8.7600000000001401</v>
      </c>
      <c r="AB161" s="173" t="str">
        <f>IFERROR(VLOOKUP(AA161,'CRUCE RIESGOS'!$C$8:$D$166,2,FALSE),"")</f>
        <v/>
      </c>
      <c r="AC161" s="173">
        <v>9.7600000000001597</v>
      </c>
      <c r="AD161" s="173" t="str">
        <f>IFERROR(VLOOKUP(AC161,'CRUCE RIESGOS'!$C$8:$D$166,2,FALSE),"")</f>
        <v/>
      </c>
      <c r="AE161" s="173">
        <v>10.760000000000201</v>
      </c>
      <c r="AF161" s="173" t="str">
        <f>IFERROR(VLOOKUP(AE161,'CRUCE RIESGOS'!$C$8:$D$166,2,FALSE),"")</f>
        <v/>
      </c>
      <c r="AG161" s="173">
        <v>11.760000000000201</v>
      </c>
      <c r="AH161" s="173" t="str">
        <f>IFERROR(VLOOKUP(AG161,'CRUCE RIESGOS'!$C$8:$D$166,2,FALSE),"")</f>
        <v/>
      </c>
      <c r="AI161" s="173">
        <v>12.760000000000201</v>
      </c>
      <c r="AJ161" s="173" t="str">
        <f>IFERROR(VLOOKUP(AI161,'CRUCE RIESGOS'!$C$8:$D$166,2,FALSE),"")</f>
        <v/>
      </c>
      <c r="AK161" s="173">
        <v>13.760000000000201</v>
      </c>
      <c r="AL161" s="173" t="str">
        <f>IFERROR(VLOOKUP(AK161,'CRUCE RIESGOS'!$C$8:$D$166,2,FALSE),"")</f>
        <v/>
      </c>
      <c r="AM161" s="173">
        <v>14.7600000000003</v>
      </c>
      <c r="AN161" s="173" t="str">
        <f>IFERROR(VLOOKUP(AM161,'CRUCE RIESGOS'!$C$8:$D$166,2,FALSE),"")</f>
        <v/>
      </c>
      <c r="AO161" s="173">
        <v>15.7600000000003</v>
      </c>
      <c r="AP161" s="173" t="str">
        <f>IFERROR(VLOOKUP(AO161,'CRUCE RIESGOS'!$C$8:$D$166,2,FALSE),"")</f>
        <v/>
      </c>
      <c r="AQ161" s="173">
        <v>16.7600000000003</v>
      </c>
      <c r="AR161" s="173" t="str">
        <f>IFERROR(VLOOKUP(AQ161,'CRUCE RIESGOS'!$C$8:$D$166,2,FALSE),"")</f>
        <v/>
      </c>
      <c r="AS161" s="173">
        <v>17.7600000000003</v>
      </c>
      <c r="AT161" s="173" t="str">
        <f>IFERROR(VLOOKUP(AS161,'CRUCE RIESGOS'!$C$8:$D$166,2,FALSE),"")</f>
        <v/>
      </c>
      <c r="AU161" s="173">
        <v>18.7600000000003</v>
      </c>
      <c r="AV161" s="173" t="str">
        <f>IFERROR(VLOOKUP(AU161,'CRUCE RIESGOS'!$C$8:$D$166,2,FALSE),"")</f>
        <v/>
      </c>
      <c r="AW161" s="173">
        <v>19.760000000000399</v>
      </c>
      <c r="AX161" s="173" t="str">
        <f>IFERROR(VLOOKUP(AW161,'CRUCE RIESGOS'!$C$8:$D$166,2,FALSE),"")</f>
        <v/>
      </c>
      <c r="AY161" s="173">
        <v>20.760000000000399</v>
      </c>
      <c r="AZ161" s="173" t="str">
        <f>IFERROR(VLOOKUP(AY161,'CRUCE RIESGOS'!$C$8:$D$166,2,FALSE),"")</f>
        <v/>
      </c>
      <c r="BA161" s="173">
        <v>21.760000000000399</v>
      </c>
      <c r="BB161" s="173" t="str">
        <f>IFERROR(VLOOKUP(BA161,'CRUCE RIESGOS'!$C$8:$D$166,2,FALSE),"")</f>
        <v/>
      </c>
      <c r="BC161" s="173">
        <v>22.760000000000399</v>
      </c>
      <c r="BD161" s="173" t="str">
        <f>IFERROR(VLOOKUP(BC161,'CRUCE RIESGOS'!$C$8:$D$166,2,FALSE),"")</f>
        <v/>
      </c>
      <c r="BE161" s="173">
        <v>23.760000000000399</v>
      </c>
      <c r="BF161" s="173" t="str">
        <f>IFERROR(VLOOKUP(BE161,'CRUCE RIESGOS'!$C$8:$D$166,2,FALSE),"")</f>
        <v/>
      </c>
      <c r="BG161" s="173">
        <v>24.760000000000499</v>
      </c>
      <c r="BH161" s="173" t="str">
        <f>IFERROR(VLOOKUP(BG161,'CRUCE RIESGOS'!$C$8:$D$166,2,FALSE),"")</f>
        <v/>
      </c>
      <c r="BI161" s="173">
        <v>25.760000000000499</v>
      </c>
      <c r="BJ161" s="173" t="str">
        <f>IFERROR(VLOOKUP(BI161,'CRUCE RIESGOS'!$C$8:$D$166,2,FALSE),"")</f>
        <v/>
      </c>
    </row>
    <row r="162" spans="13:62" x14ac:dyDescent="0.25">
      <c r="N162" s="173" t="str">
        <f t="shared" si="17"/>
        <v/>
      </c>
      <c r="P162" s="173" t="str">
        <f>IF(P163&lt;&gt;""," -R","")</f>
        <v/>
      </c>
      <c r="R162" s="173" t="str">
        <f>IF(R163&lt;&gt;""," -R","")</f>
        <v/>
      </c>
      <c r="T162" s="173" t="str">
        <f>IF(T163&lt;&gt;""," -R","")</f>
        <v/>
      </c>
      <c r="V162" s="173" t="str">
        <f>IF(V163&lt;&gt;""," -R","")</f>
        <v/>
      </c>
      <c r="X162" s="173" t="str">
        <f>IF(X163&lt;&gt;""," -R","")</f>
        <v/>
      </c>
      <c r="Z162" s="173" t="str">
        <f>IF(Z163&lt;&gt;""," -R","")</f>
        <v/>
      </c>
      <c r="AB162" s="173" t="str">
        <f>IF(AB163&lt;&gt;""," -R","")</f>
        <v/>
      </c>
      <c r="AD162" s="173" t="str">
        <f>IF(AD163&lt;&gt;""," -R","")</f>
        <v/>
      </c>
      <c r="AF162" s="173" t="str">
        <f t="shared" si="18"/>
        <v/>
      </c>
      <c r="AH162" s="173" t="str">
        <f t="shared" si="19"/>
        <v/>
      </c>
      <c r="AJ162" s="173" t="str">
        <f t="shared" si="20"/>
        <v/>
      </c>
      <c r="AL162" s="173" t="str">
        <f t="shared" si="21"/>
        <v/>
      </c>
      <c r="AN162" s="173" t="str">
        <f t="shared" si="22"/>
        <v/>
      </c>
      <c r="AP162" s="173" t="str">
        <f t="shared" si="23"/>
        <v/>
      </c>
      <c r="AR162" s="173" t="str">
        <f t="shared" si="24"/>
        <v/>
      </c>
      <c r="AT162" s="173" t="str">
        <f t="shared" si="25"/>
        <v/>
      </c>
      <c r="AV162" s="173" t="str">
        <f t="shared" si="26"/>
        <v/>
      </c>
      <c r="AX162" s="173" t="str">
        <f t="shared" si="27"/>
        <v/>
      </c>
      <c r="AZ162" s="173" t="str">
        <f t="shared" si="28"/>
        <v/>
      </c>
      <c r="BB162" s="173" t="str">
        <f t="shared" si="29"/>
        <v/>
      </c>
      <c r="BD162" s="173" t="str">
        <f t="shared" si="30"/>
        <v/>
      </c>
      <c r="BF162" s="173" t="str">
        <f t="shared" si="31"/>
        <v/>
      </c>
      <c r="BH162" s="173" t="str">
        <f t="shared" si="32"/>
        <v/>
      </c>
      <c r="BJ162" s="173" t="str">
        <f t="shared" si="33"/>
        <v/>
      </c>
    </row>
    <row r="163" spans="13:62" x14ac:dyDescent="0.25">
      <c r="M163" s="173">
        <v>1.77</v>
      </c>
      <c r="N163" s="173" t="str">
        <f>IFERROR(VLOOKUP(M163,'CRUCE RIESGOS'!$C$8:$D$166,2,FALSE),"")</f>
        <v/>
      </c>
      <c r="O163" s="173">
        <v>2.77000000000002</v>
      </c>
      <c r="P163" s="173" t="str">
        <f>IFERROR(VLOOKUP(O163,'CRUCE RIESGOS'!$C$8:$D$166,2,FALSE),"")</f>
        <v/>
      </c>
      <c r="Q163" s="173">
        <v>3.77000000000004</v>
      </c>
      <c r="R163" s="173" t="str">
        <f>IFERROR(VLOOKUP(Q163,'CRUCE RIESGOS'!$C$8:$D$166,2,FALSE),"")</f>
        <v/>
      </c>
      <c r="S163" s="173">
        <v>4.77000000000006</v>
      </c>
      <c r="T163" s="173" t="str">
        <f>IFERROR(VLOOKUP(S163,'CRUCE RIESGOS'!$C$8:$D$166,2,FALSE),"")</f>
        <v/>
      </c>
      <c r="U163" s="173">
        <v>5.7700000000000804</v>
      </c>
      <c r="V163" s="173" t="str">
        <f>IFERROR(VLOOKUP(U163,'CRUCE RIESGOS'!$C$8:$D$166,2,FALSE),"")</f>
        <v/>
      </c>
      <c r="W163" s="173">
        <v>6.7700000000000999</v>
      </c>
      <c r="X163" s="173" t="str">
        <f>IFERROR(VLOOKUP(W163,'CRUCE RIESGOS'!$C$8:$D$166,2,FALSE),"")</f>
        <v/>
      </c>
      <c r="Y163" s="173">
        <v>7.7700000000001204</v>
      </c>
      <c r="Z163" s="173" t="str">
        <f>IFERROR(VLOOKUP(Y163,'CRUCE RIESGOS'!$C$8:$D$166,2,FALSE),"")</f>
        <v/>
      </c>
      <c r="AA163" s="173">
        <v>8.7700000000001399</v>
      </c>
      <c r="AB163" s="173" t="str">
        <f>IFERROR(VLOOKUP(AA163,'CRUCE RIESGOS'!$C$8:$D$166,2,FALSE),"")</f>
        <v/>
      </c>
      <c r="AC163" s="173">
        <v>9.7700000000001594</v>
      </c>
      <c r="AD163" s="173" t="str">
        <f>IFERROR(VLOOKUP(AC163,'CRUCE RIESGOS'!$C$8:$D$166,2,FALSE),"")</f>
        <v/>
      </c>
      <c r="AE163" s="173">
        <v>10.7700000000002</v>
      </c>
      <c r="AF163" s="173" t="str">
        <f>IFERROR(VLOOKUP(AE163,'CRUCE RIESGOS'!$C$8:$D$166,2,FALSE),"")</f>
        <v/>
      </c>
      <c r="AG163" s="173">
        <v>11.7700000000002</v>
      </c>
      <c r="AH163" s="173" t="str">
        <f>IFERROR(VLOOKUP(AG163,'CRUCE RIESGOS'!$C$8:$D$166,2,FALSE),"")</f>
        <v/>
      </c>
      <c r="AI163" s="173">
        <v>12.7700000000002</v>
      </c>
      <c r="AJ163" s="173" t="str">
        <f>IFERROR(VLOOKUP(AI163,'CRUCE RIESGOS'!$C$8:$D$166,2,FALSE),"")</f>
        <v/>
      </c>
      <c r="AK163" s="173">
        <v>13.7700000000002</v>
      </c>
      <c r="AL163" s="173" t="str">
        <f>IFERROR(VLOOKUP(AK163,'CRUCE RIESGOS'!$C$8:$D$166,2,FALSE),"")</f>
        <v/>
      </c>
      <c r="AM163" s="173">
        <v>14.7700000000003</v>
      </c>
      <c r="AN163" s="173" t="str">
        <f>IFERROR(VLOOKUP(AM163,'CRUCE RIESGOS'!$C$8:$D$166,2,FALSE),"")</f>
        <v/>
      </c>
      <c r="AO163" s="173">
        <v>15.7700000000003</v>
      </c>
      <c r="AP163" s="173" t="str">
        <f>IFERROR(VLOOKUP(AO163,'CRUCE RIESGOS'!$C$8:$D$166,2,FALSE),"")</f>
        <v/>
      </c>
      <c r="AQ163" s="173">
        <v>16.770000000000302</v>
      </c>
      <c r="AR163" s="173" t="str">
        <f>IFERROR(VLOOKUP(AQ163,'CRUCE RIESGOS'!$C$8:$D$166,2,FALSE),"")</f>
        <v/>
      </c>
      <c r="AS163" s="173">
        <v>17.770000000000302</v>
      </c>
      <c r="AT163" s="173" t="str">
        <f>IFERROR(VLOOKUP(AS163,'CRUCE RIESGOS'!$C$8:$D$166,2,FALSE),"")</f>
        <v/>
      </c>
      <c r="AU163" s="173">
        <v>18.770000000000302</v>
      </c>
      <c r="AV163" s="173" t="str">
        <f>IFERROR(VLOOKUP(AU163,'CRUCE RIESGOS'!$C$8:$D$166,2,FALSE),"")</f>
        <v/>
      </c>
      <c r="AW163" s="173">
        <v>19.770000000000401</v>
      </c>
      <c r="AX163" s="173" t="str">
        <f>IFERROR(VLOOKUP(AW163,'CRUCE RIESGOS'!$C$8:$D$166,2,FALSE),"")</f>
        <v/>
      </c>
      <c r="AY163" s="173">
        <v>20.770000000000401</v>
      </c>
      <c r="AZ163" s="173" t="str">
        <f>IFERROR(VLOOKUP(AY163,'CRUCE RIESGOS'!$C$8:$D$166,2,FALSE),"")</f>
        <v/>
      </c>
      <c r="BA163" s="173">
        <v>21.770000000000401</v>
      </c>
      <c r="BB163" s="173" t="str">
        <f>IFERROR(VLOOKUP(BA163,'CRUCE RIESGOS'!$C$8:$D$166,2,FALSE),"")</f>
        <v/>
      </c>
      <c r="BC163" s="173">
        <v>22.770000000000401</v>
      </c>
      <c r="BD163" s="173" t="str">
        <f>IFERROR(VLOOKUP(BC163,'CRUCE RIESGOS'!$C$8:$D$166,2,FALSE),"")</f>
        <v/>
      </c>
      <c r="BE163" s="173">
        <v>23.770000000000401</v>
      </c>
      <c r="BF163" s="173" t="str">
        <f>IFERROR(VLOOKUP(BE163,'CRUCE RIESGOS'!$C$8:$D$166,2,FALSE),"")</f>
        <v/>
      </c>
      <c r="BG163" s="173">
        <v>24.770000000000501</v>
      </c>
      <c r="BH163" s="173" t="str">
        <f>IFERROR(VLOOKUP(BG163,'CRUCE RIESGOS'!$C$8:$D$166,2,FALSE),"")</f>
        <v/>
      </c>
      <c r="BI163" s="173">
        <v>25.770000000000501</v>
      </c>
      <c r="BJ163" s="173" t="str">
        <f>IFERROR(VLOOKUP(BI163,'CRUCE RIESGOS'!$C$8:$D$166,2,FALSE),"")</f>
        <v/>
      </c>
    </row>
    <row r="164" spans="13:62" x14ac:dyDescent="0.25">
      <c r="N164" s="173" t="str">
        <f t="shared" si="17"/>
        <v/>
      </c>
      <c r="P164" s="173" t="str">
        <f>IF(P165&lt;&gt;""," -R","")</f>
        <v/>
      </c>
      <c r="R164" s="173" t="str">
        <f>IF(R165&lt;&gt;""," -R","")</f>
        <v/>
      </c>
      <c r="T164" s="173" t="str">
        <f>IF(T165&lt;&gt;""," -R","")</f>
        <v/>
      </c>
      <c r="V164" s="173" t="str">
        <f>IF(V165&lt;&gt;""," -R","")</f>
        <v/>
      </c>
      <c r="X164" s="173" t="str">
        <f>IF(X165&lt;&gt;""," -R","")</f>
        <v/>
      </c>
      <c r="Z164" s="173" t="str">
        <f>IF(Z165&lt;&gt;""," -R","")</f>
        <v/>
      </c>
      <c r="AB164" s="173" t="str">
        <f>IF(AB165&lt;&gt;""," -R","")</f>
        <v/>
      </c>
      <c r="AD164" s="173" t="str">
        <f>IF(AD165&lt;&gt;""," -R","")</f>
        <v/>
      </c>
      <c r="AF164" s="173" t="str">
        <f t="shared" si="18"/>
        <v/>
      </c>
      <c r="AH164" s="173" t="str">
        <f t="shared" si="19"/>
        <v/>
      </c>
      <c r="AJ164" s="173" t="str">
        <f t="shared" si="20"/>
        <v/>
      </c>
      <c r="AL164" s="173" t="str">
        <f t="shared" si="21"/>
        <v/>
      </c>
      <c r="AN164" s="173" t="str">
        <f t="shared" si="22"/>
        <v/>
      </c>
      <c r="AP164" s="173" t="str">
        <f t="shared" si="23"/>
        <v/>
      </c>
      <c r="AR164" s="173" t="str">
        <f t="shared" si="24"/>
        <v/>
      </c>
      <c r="AT164" s="173" t="str">
        <f t="shared" si="25"/>
        <v/>
      </c>
      <c r="AV164" s="173" t="str">
        <f t="shared" si="26"/>
        <v/>
      </c>
      <c r="AX164" s="173" t="str">
        <f t="shared" si="27"/>
        <v/>
      </c>
      <c r="AZ164" s="173" t="str">
        <f t="shared" si="28"/>
        <v/>
      </c>
      <c r="BB164" s="173" t="str">
        <f t="shared" si="29"/>
        <v/>
      </c>
      <c r="BD164" s="173" t="str">
        <f t="shared" si="30"/>
        <v/>
      </c>
      <c r="BF164" s="173" t="str">
        <f t="shared" si="31"/>
        <v/>
      </c>
      <c r="BH164" s="173" t="str">
        <f t="shared" si="32"/>
        <v/>
      </c>
      <c r="BJ164" s="173" t="str">
        <f t="shared" si="33"/>
        <v/>
      </c>
    </row>
    <row r="165" spans="13:62" x14ac:dyDescent="0.25">
      <c r="M165" s="173">
        <v>1.78</v>
      </c>
      <c r="N165" s="173" t="str">
        <f>IFERROR(VLOOKUP(M165,'CRUCE RIESGOS'!$C$8:$D$166,2,FALSE),"")</f>
        <v/>
      </c>
      <c r="O165" s="173">
        <v>2.7800000000000198</v>
      </c>
      <c r="P165" s="173" t="str">
        <f>IFERROR(VLOOKUP(O165,'CRUCE RIESGOS'!$C$8:$D$166,2,FALSE),"")</f>
        <v/>
      </c>
      <c r="Q165" s="173">
        <v>3.7800000000000402</v>
      </c>
      <c r="R165" s="173" t="str">
        <f>IFERROR(VLOOKUP(Q165,'CRUCE RIESGOS'!$C$8:$D$166,2,FALSE),"")</f>
        <v/>
      </c>
      <c r="S165" s="173">
        <v>4.7800000000000598</v>
      </c>
      <c r="T165" s="173" t="str">
        <f>IFERROR(VLOOKUP(S165,'CRUCE RIESGOS'!$C$8:$D$166,2,FALSE),"")</f>
        <v/>
      </c>
      <c r="U165" s="173">
        <v>5.7800000000000802</v>
      </c>
      <c r="V165" s="173" t="str">
        <f>IFERROR(VLOOKUP(U165,'CRUCE RIESGOS'!$C$8:$D$166,2,FALSE),"")</f>
        <v/>
      </c>
      <c r="W165" s="173">
        <v>6.7800000000000997</v>
      </c>
      <c r="X165" s="173" t="str">
        <f>IFERROR(VLOOKUP(W165,'CRUCE RIESGOS'!$C$8:$D$166,2,FALSE),"")</f>
        <v/>
      </c>
      <c r="Y165" s="173">
        <v>7.7800000000001202</v>
      </c>
      <c r="Z165" s="173" t="str">
        <f>IFERROR(VLOOKUP(Y165,'CRUCE RIESGOS'!$C$8:$D$166,2,FALSE),"")</f>
        <v/>
      </c>
      <c r="AA165" s="173">
        <v>8.7800000000001397</v>
      </c>
      <c r="AB165" s="173" t="str">
        <f>IFERROR(VLOOKUP(AA165,'CRUCE RIESGOS'!$C$8:$D$166,2,FALSE),"")</f>
        <v/>
      </c>
      <c r="AC165" s="173">
        <v>9.7800000000001592</v>
      </c>
      <c r="AD165" s="173" t="str">
        <f>IFERROR(VLOOKUP(AC165,'CRUCE RIESGOS'!$C$8:$D$166,2,FALSE),"")</f>
        <v/>
      </c>
      <c r="AE165" s="173">
        <v>10.7800000000002</v>
      </c>
      <c r="AF165" s="173" t="str">
        <f>IFERROR(VLOOKUP(AE165,'CRUCE RIESGOS'!$C$8:$D$166,2,FALSE),"")</f>
        <v/>
      </c>
      <c r="AG165" s="173">
        <v>11.7800000000002</v>
      </c>
      <c r="AH165" s="173" t="str">
        <f>IFERROR(VLOOKUP(AG165,'CRUCE RIESGOS'!$C$8:$D$166,2,FALSE),"")</f>
        <v/>
      </c>
      <c r="AI165" s="173">
        <v>12.7800000000002</v>
      </c>
      <c r="AJ165" s="173" t="str">
        <f>IFERROR(VLOOKUP(AI165,'CRUCE RIESGOS'!$C$8:$D$166,2,FALSE),"")</f>
        <v/>
      </c>
      <c r="AK165" s="173">
        <v>13.7800000000002</v>
      </c>
      <c r="AL165" s="173" t="str">
        <f>IFERROR(VLOOKUP(AK165,'CRUCE RIESGOS'!$C$8:$D$166,2,FALSE),"")</f>
        <v/>
      </c>
      <c r="AM165" s="173">
        <v>14.7800000000003</v>
      </c>
      <c r="AN165" s="173" t="str">
        <f>IFERROR(VLOOKUP(AM165,'CRUCE RIESGOS'!$C$8:$D$166,2,FALSE),"")</f>
        <v/>
      </c>
      <c r="AO165" s="173">
        <v>15.7800000000003</v>
      </c>
      <c r="AP165" s="173" t="str">
        <f>IFERROR(VLOOKUP(AO165,'CRUCE RIESGOS'!$C$8:$D$166,2,FALSE),"")</f>
        <v/>
      </c>
      <c r="AQ165" s="173">
        <v>16.7800000000003</v>
      </c>
      <c r="AR165" s="173" t="str">
        <f>IFERROR(VLOOKUP(AQ165,'CRUCE RIESGOS'!$C$8:$D$166,2,FALSE),"")</f>
        <v/>
      </c>
      <c r="AS165" s="173">
        <v>17.7800000000003</v>
      </c>
      <c r="AT165" s="173" t="str">
        <f>IFERROR(VLOOKUP(AS165,'CRUCE RIESGOS'!$C$8:$D$166,2,FALSE),"")</f>
        <v/>
      </c>
      <c r="AU165" s="173">
        <v>18.7800000000003</v>
      </c>
      <c r="AV165" s="173" t="str">
        <f>IFERROR(VLOOKUP(AU165,'CRUCE RIESGOS'!$C$8:$D$166,2,FALSE),"")</f>
        <v/>
      </c>
      <c r="AW165" s="173">
        <v>19.780000000000399</v>
      </c>
      <c r="AX165" s="173" t="str">
        <f>IFERROR(VLOOKUP(AW165,'CRUCE RIESGOS'!$C$8:$D$166,2,FALSE),"")</f>
        <v/>
      </c>
      <c r="AY165" s="173">
        <v>20.780000000000399</v>
      </c>
      <c r="AZ165" s="173" t="str">
        <f>IFERROR(VLOOKUP(AY165,'CRUCE RIESGOS'!$C$8:$D$166,2,FALSE),"")</f>
        <v/>
      </c>
      <c r="BA165" s="173">
        <v>21.780000000000399</v>
      </c>
      <c r="BB165" s="173" t="str">
        <f>IFERROR(VLOOKUP(BA165,'CRUCE RIESGOS'!$C$8:$D$166,2,FALSE),"")</f>
        <v/>
      </c>
      <c r="BC165" s="173">
        <v>22.780000000000399</v>
      </c>
      <c r="BD165" s="173" t="str">
        <f>IFERROR(VLOOKUP(BC165,'CRUCE RIESGOS'!$C$8:$D$166,2,FALSE),"")</f>
        <v/>
      </c>
      <c r="BE165" s="173">
        <v>23.780000000000399</v>
      </c>
      <c r="BF165" s="173" t="str">
        <f>IFERROR(VLOOKUP(BE165,'CRUCE RIESGOS'!$C$8:$D$166,2,FALSE),"")</f>
        <v/>
      </c>
      <c r="BG165" s="173">
        <v>24.780000000000499</v>
      </c>
      <c r="BH165" s="173" t="str">
        <f>IFERROR(VLOOKUP(BG165,'CRUCE RIESGOS'!$C$8:$D$166,2,FALSE),"")</f>
        <v/>
      </c>
      <c r="BI165" s="173">
        <v>25.780000000000499</v>
      </c>
      <c r="BJ165" s="173" t="str">
        <f>IFERROR(VLOOKUP(BI165,'CRUCE RIESGOS'!$C$8:$D$166,2,FALSE),"")</f>
        <v/>
      </c>
    </row>
    <row r="166" spans="13:62" x14ac:dyDescent="0.25">
      <c r="N166" s="173" t="str">
        <f t="shared" si="17"/>
        <v/>
      </c>
      <c r="P166" s="173" t="str">
        <f>IF(P167&lt;&gt;""," -R","")</f>
        <v/>
      </c>
      <c r="R166" s="173" t="str">
        <f>IF(R167&lt;&gt;""," -R","")</f>
        <v/>
      </c>
      <c r="T166" s="173" t="str">
        <f>IF(T167&lt;&gt;""," -R","")</f>
        <v/>
      </c>
      <c r="V166" s="173" t="str">
        <f>IF(V167&lt;&gt;""," -R","")</f>
        <v/>
      </c>
      <c r="X166" s="173" t="str">
        <f>IF(X167&lt;&gt;""," -R","")</f>
        <v/>
      </c>
      <c r="Z166" s="173" t="str">
        <f>IF(Z167&lt;&gt;""," -R","")</f>
        <v/>
      </c>
      <c r="AB166" s="173" t="str">
        <f>IF(AB167&lt;&gt;""," -R","")</f>
        <v/>
      </c>
      <c r="AD166" s="173" t="str">
        <f>IF(AD167&lt;&gt;""," -R","")</f>
        <v/>
      </c>
      <c r="AF166" s="173" t="str">
        <f t="shared" si="18"/>
        <v/>
      </c>
      <c r="AH166" s="173" t="str">
        <f t="shared" si="19"/>
        <v/>
      </c>
      <c r="AJ166" s="173" t="str">
        <f t="shared" si="20"/>
        <v/>
      </c>
      <c r="AL166" s="173" t="str">
        <f t="shared" si="21"/>
        <v/>
      </c>
      <c r="AN166" s="173" t="str">
        <f t="shared" si="22"/>
        <v/>
      </c>
      <c r="AP166" s="173" t="str">
        <f t="shared" si="23"/>
        <v/>
      </c>
      <c r="AR166" s="173" t="str">
        <f t="shared" si="24"/>
        <v/>
      </c>
      <c r="AT166" s="173" t="str">
        <f t="shared" si="25"/>
        <v/>
      </c>
      <c r="AV166" s="173" t="str">
        <f t="shared" si="26"/>
        <v/>
      </c>
      <c r="AX166" s="173" t="str">
        <f t="shared" si="27"/>
        <v/>
      </c>
      <c r="AZ166" s="173" t="str">
        <f t="shared" si="28"/>
        <v/>
      </c>
      <c r="BB166" s="173" t="str">
        <f t="shared" si="29"/>
        <v/>
      </c>
      <c r="BD166" s="173" t="str">
        <f t="shared" si="30"/>
        <v/>
      </c>
      <c r="BF166" s="173" t="str">
        <f t="shared" si="31"/>
        <v/>
      </c>
      <c r="BH166" s="173" t="str">
        <f t="shared" si="32"/>
        <v/>
      </c>
      <c r="BJ166" s="173" t="str">
        <f t="shared" si="33"/>
        <v/>
      </c>
    </row>
    <row r="167" spans="13:62" x14ac:dyDescent="0.25">
      <c r="M167" s="173">
        <v>1.79</v>
      </c>
      <c r="N167" s="173" t="str">
        <f>IFERROR(VLOOKUP(M167,'CRUCE RIESGOS'!$C$8:$D$166,2,FALSE),"")</f>
        <v/>
      </c>
      <c r="O167" s="173">
        <v>2.79000000000002</v>
      </c>
      <c r="P167" s="173" t="str">
        <f>IFERROR(VLOOKUP(O167,'CRUCE RIESGOS'!$C$8:$D$166,2,FALSE),"")</f>
        <v/>
      </c>
      <c r="Q167" s="173">
        <v>3.79000000000004</v>
      </c>
      <c r="R167" s="173" t="str">
        <f>IFERROR(VLOOKUP(Q167,'CRUCE RIESGOS'!$C$8:$D$166,2,FALSE),"")</f>
        <v/>
      </c>
      <c r="S167" s="173">
        <v>4.7900000000000604</v>
      </c>
      <c r="T167" s="173" t="str">
        <f>IFERROR(VLOOKUP(S167,'CRUCE RIESGOS'!$C$8:$D$166,2,FALSE),"")</f>
        <v/>
      </c>
      <c r="U167" s="173">
        <v>5.79000000000008</v>
      </c>
      <c r="V167" s="173" t="str">
        <f>IFERROR(VLOOKUP(U167,'CRUCE RIESGOS'!$C$8:$D$166,2,FALSE),"")</f>
        <v/>
      </c>
      <c r="W167" s="173">
        <v>6.7900000000001004</v>
      </c>
      <c r="X167" s="173" t="str">
        <f>IFERROR(VLOOKUP(W167,'CRUCE RIESGOS'!$C$8:$D$166,2,FALSE),"")</f>
        <v/>
      </c>
      <c r="Y167" s="173">
        <v>7.7900000000001199</v>
      </c>
      <c r="Z167" s="173" t="str">
        <f>IFERROR(VLOOKUP(Y167,'CRUCE RIESGOS'!$C$8:$D$166,2,FALSE),"")</f>
        <v/>
      </c>
      <c r="AA167" s="173">
        <v>8.7900000000001395</v>
      </c>
      <c r="AB167" s="173" t="str">
        <f>IFERROR(VLOOKUP(AA167,'CRUCE RIESGOS'!$C$8:$D$166,2,FALSE),"")</f>
        <v/>
      </c>
      <c r="AC167" s="173">
        <v>9.7900000000001608</v>
      </c>
      <c r="AD167" s="173" t="str">
        <f>IFERROR(VLOOKUP(AC167,'CRUCE RIESGOS'!$C$8:$D$166,2,FALSE),"")</f>
        <v/>
      </c>
      <c r="AE167" s="173">
        <v>10.7900000000002</v>
      </c>
      <c r="AF167" s="173" t="str">
        <f>IFERROR(VLOOKUP(AE167,'CRUCE RIESGOS'!$C$8:$D$166,2,FALSE),"")</f>
        <v/>
      </c>
      <c r="AG167" s="173">
        <v>11.7900000000002</v>
      </c>
      <c r="AH167" s="173" t="str">
        <f>IFERROR(VLOOKUP(AG167,'CRUCE RIESGOS'!$C$8:$D$166,2,FALSE),"")</f>
        <v/>
      </c>
      <c r="AI167" s="173">
        <v>12.7900000000002</v>
      </c>
      <c r="AJ167" s="173" t="str">
        <f>IFERROR(VLOOKUP(AI167,'CRUCE RIESGOS'!$C$8:$D$166,2,FALSE),"")</f>
        <v/>
      </c>
      <c r="AK167" s="173">
        <v>13.7900000000002</v>
      </c>
      <c r="AL167" s="173" t="str">
        <f>IFERROR(VLOOKUP(AK167,'CRUCE RIESGOS'!$C$8:$D$166,2,FALSE),"")</f>
        <v/>
      </c>
      <c r="AM167" s="173">
        <v>14.790000000000299</v>
      </c>
      <c r="AN167" s="173" t="str">
        <f>IFERROR(VLOOKUP(AM167,'CRUCE RIESGOS'!$C$8:$D$166,2,FALSE),"")</f>
        <v/>
      </c>
      <c r="AO167" s="173">
        <v>15.790000000000299</v>
      </c>
      <c r="AP167" s="173" t="str">
        <f>IFERROR(VLOOKUP(AO167,'CRUCE RIESGOS'!$C$8:$D$166,2,FALSE),"")</f>
        <v/>
      </c>
      <c r="AQ167" s="173">
        <v>16.790000000000301</v>
      </c>
      <c r="AR167" s="173" t="str">
        <f>IFERROR(VLOOKUP(AQ167,'CRUCE RIESGOS'!$C$8:$D$166,2,FALSE),"")</f>
        <v/>
      </c>
      <c r="AS167" s="173">
        <v>17.790000000000301</v>
      </c>
      <c r="AT167" s="173" t="str">
        <f>IFERROR(VLOOKUP(AS167,'CRUCE RIESGOS'!$C$8:$D$166,2,FALSE),"")</f>
        <v/>
      </c>
      <c r="AU167" s="173">
        <v>18.790000000000301</v>
      </c>
      <c r="AV167" s="173" t="str">
        <f>IFERROR(VLOOKUP(AU167,'CRUCE RIESGOS'!$C$8:$D$166,2,FALSE),"")</f>
        <v/>
      </c>
      <c r="AW167" s="173">
        <v>19.790000000000401</v>
      </c>
      <c r="AX167" s="173" t="str">
        <f>IFERROR(VLOOKUP(AW167,'CRUCE RIESGOS'!$C$8:$D$166,2,FALSE),"")</f>
        <v/>
      </c>
      <c r="AY167" s="173">
        <v>20.790000000000401</v>
      </c>
      <c r="AZ167" s="173" t="str">
        <f>IFERROR(VLOOKUP(AY167,'CRUCE RIESGOS'!$C$8:$D$166,2,FALSE),"")</f>
        <v/>
      </c>
      <c r="BA167" s="173">
        <v>21.790000000000401</v>
      </c>
      <c r="BB167" s="173" t="str">
        <f>IFERROR(VLOOKUP(BA167,'CRUCE RIESGOS'!$C$8:$D$166,2,FALSE),"")</f>
        <v/>
      </c>
      <c r="BC167" s="173">
        <v>22.790000000000401</v>
      </c>
      <c r="BD167" s="173" t="str">
        <f>IFERROR(VLOOKUP(BC167,'CRUCE RIESGOS'!$C$8:$D$166,2,FALSE),"")</f>
        <v/>
      </c>
      <c r="BE167" s="173">
        <v>23.790000000000401</v>
      </c>
      <c r="BF167" s="173" t="str">
        <f>IFERROR(VLOOKUP(BE167,'CRUCE RIESGOS'!$C$8:$D$166,2,FALSE),"")</f>
        <v/>
      </c>
      <c r="BG167" s="173">
        <v>24.7900000000005</v>
      </c>
      <c r="BH167" s="173" t="str">
        <f>IFERROR(VLOOKUP(BG167,'CRUCE RIESGOS'!$C$8:$D$166,2,FALSE),"")</f>
        <v/>
      </c>
      <c r="BI167" s="173">
        <v>25.7900000000005</v>
      </c>
      <c r="BJ167" s="173" t="str">
        <f>IFERROR(VLOOKUP(BI167,'CRUCE RIESGOS'!$C$8:$D$166,2,FALSE),"")</f>
        <v/>
      </c>
    </row>
    <row r="168" spans="13:62" x14ac:dyDescent="0.25">
      <c r="N168" s="173" t="str">
        <f t="shared" si="17"/>
        <v/>
      </c>
      <c r="P168" s="173" t="str">
        <f>IF(P169&lt;&gt;""," -R","")</f>
        <v/>
      </c>
      <c r="R168" s="173" t="str">
        <f>IF(R169&lt;&gt;""," -R","")</f>
        <v/>
      </c>
      <c r="T168" s="173" t="str">
        <f>IF(T169&lt;&gt;""," -R","")</f>
        <v/>
      </c>
      <c r="V168" s="173" t="str">
        <f>IF(V169&lt;&gt;""," -R","")</f>
        <v/>
      </c>
      <c r="X168" s="173" t="str">
        <f>IF(X169&lt;&gt;""," -R","")</f>
        <v/>
      </c>
      <c r="Z168" s="173" t="str">
        <f>IF(Z169&lt;&gt;""," -R","")</f>
        <v/>
      </c>
      <c r="AB168" s="173" t="str">
        <f>IF(AB169&lt;&gt;""," -R","")</f>
        <v/>
      </c>
      <c r="AD168" s="173" t="str">
        <f>IF(AD169&lt;&gt;""," -R","")</f>
        <v/>
      </c>
      <c r="AF168" s="173" t="str">
        <f t="shared" si="18"/>
        <v/>
      </c>
      <c r="AH168" s="173" t="str">
        <f t="shared" si="19"/>
        <v/>
      </c>
      <c r="AJ168" s="173" t="str">
        <f t="shared" si="20"/>
        <v/>
      </c>
      <c r="AL168" s="173" t="str">
        <f t="shared" si="21"/>
        <v/>
      </c>
      <c r="AN168" s="173" t="str">
        <f t="shared" si="22"/>
        <v/>
      </c>
      <c r="AP168" s="173" t="str">
        <f t="shared" si="23"/>
        <v/>
      </c>
      <c r="AR168" s="173" t="str">
        <f t="shared" si="24"/>
        <v/>
      </c>
      <c r="AT168" s="173" t="str">
        <f t="shared" si="25"/>
        <v/>
      </c>
      <c r="AV168" s="173" t="str">
        <f t="shared" si="26"/>
        <v/>
      </c>
      <c r="AX168" s="173" t="str">
        <f t="shared" si="27"/>
        <v/>
      </c>
      <c r="AZ168" s="173" t="str">
        <f t="shared" si="28"/>
        <v/>
      </c>
      <c r="BB168" s="173" t="str">
        <f t="shared" si="29"/>
        <v/>
      </c>
      <c r="BD168" s="173" t="str">
        <f t="shared" si="30"/>
        <v/>
      </c>
      <c r="BF168" s="173" t="str">
        <f t="shared" si="31"/>
        <v/>
      </c>
      <c r="BH168" s="173" t="str">
        <f t="shared" si="32"/>
        <v/>
      </c>
      <c r="BJ168" s="173" t="str">
        <f t="shared" si="33"/>
        <v/>
      </c>
    </row>
    <row r="169" spans="13:62" x14ac:dyDescent="0.25">
      <c r="M169" s="173">
        <v>1.8</v>
      </c>
      <c r="N169" s="173" t="str">
        <f>IFERROR(VLOOKUP(M169,'CRUCE RIESGOS'!$C$8:$D$166,2,FALSE),"")</f>
        <v/>
      </c>
      <c r="O169" s="173">
        <v>2.8000000000000198</v>
      </c>
      <c r="P169" s="173" t="str">
        <f>IFERROR(VLOOKUP(O169,'CRUCE RIESGOS'!$C$8:$D$166,2,FALSE),"")</f>
        <v/>
      </c>
      <c r="Q169" s="173">
        <v>3.8000000000000398</v>
      </c>
      <c r="R169" s="173" t="str">
        <f>IFERROR(VLOOKUP(Q169,'CRUCE RIESGOS'!$C$8:$D$166,2,FALSE),"")</f>
        <v/>
      </c>
      <c r="S169" s="173">
        <v>4.8000000000000602</v>
      </c>
      <c r="T169" s="173" t="str">
        <f>IFERROR(VLOOKUP(S169,'CRUCE RIESGOS'!$C$8:$D$166,2,FALSE),"")</f>
        <v/>
      </c>
      <c r="U169" s="173">
        <v>5.8000000000000798</v>
      </c>
      <c r="V169" s="173" t="str">
        <f>IFERROR(VLOOKUP(U169,'CRUCE RIESGOS'!$C$8:$D$166,2,FALSE),"")</f>
        <v/>
      </c>
      <c r="W169" s="173">
        <v>6.8000000000001002</v>
      </c>
      <c r="X169" s="173" t="str">
        <f>IFERROR(VLOOKUP(W169,'CRUCE RIESGOS'!$C$8:$D$166,2,FALSE),"")</f>
        <v/>
      </c>
      <c r="Y169" s="173">
        <v>7.8000000000001197</v>
      </c>
      <c r="Z169" s="173" t="str">
        <f>IFERROR(VLOOKUP(Y169,'CRUCE RIESGOS'!$C$8:$D$166,2,FALSE),"")</f>
        <v/>
      </c>
      <c r="AA169" s="173">
        <v>8.8000000000001393</v>
      </c>
      <c r="AB169" s="173" t="str">
        <f>IFERROR(VLOOKUP(AA169,'CRUCE RIESGOS'!$C$8:$D$166,2,FALSE),"")</f>
        <v/>
      </c>
      <c r="AC169" s="173">
        <v>9.8000000000001606</v>
      </c>
      <c r="AD169" s="173" t="str">
        <f>IFERROR(VLOOKUP(AC169,'CRUCE RIESGOS'!$C$8:$D$166,2,FALSE),"")</f>
        <v/>
      </c>
      <c r="AE169" s="173">
        <v>10.8000000000002</v>
      </c>
      <c r="AF169" s="173" t="str">
        <f>IFERROR(VLOOKUP(AE169,'CRUCE RIESGOS'!$C$8:$D$166,2,FALSE),"")</f>
        <v/>
      </c>
      <c r="AG169" s="173">
        <v>11.8000000000002</v>
      </c>
      <c r="AH169" s="173" t="str">
        <f>IFERROR(VLOOKUP(AG169,'CRUCE RIESGOS'!$C$8:$D$166,2,FALSE),"")</f>
        <v/>
      </c>
      <c r="AI169" s="173">
        <v>12.8000000000002</v>
      </c>
      <c r="AJ169" s="173" t="str">
        <f>IFERROR(VLOOKUP(AI169,'CRUCE RIESGOS'!$C$8:$D$166,2,FALSE),"")</f>
        <v/>
      </c>
      <c r="AK169" s="173">
        <v>13.8000000000002</v>
      </c>
      <c r="AL169" s="173" t="str">
        <f>IFERROR(VLOOKUP(AK169,'CRUCE RIESGOS'!$C$8:$D$166,2,FALSE),"")</f>
        <v/>
      </c>
      <c r="AM169" s="173">
        <v>14.800000000000299</v>
      </c>
      <c r="AN169" s="173" t="str">
        <f>IFERROR(VLOOKUP(AM169,'CRUCE RIESGOS'!$C$8:$D$166,2,FALSE),"")</f>
        <v/>
      </c>
      <c r="AO169" s="173">
        <v>15.800000000000299</v>
      </c>
      <c r="AP169" s="173" t="str">
        <f>IFERROR(VLOOKUP(AO169,'CRUCE RIESGOS'!$C$8:$D$166,2,FALSE),"")</f>
        <v/>
      </c>
      <c r="AQ169" s="173">
        <v>16.800000000000299</v>
      </c>
      <c r="AR169" s="173" t="str">
        <f>IFERROR(VLOOKUP(AQ169,'CRUCE RIESGOS'!$C$8:$D$166,2,FALSE),"")</f>
        <v/>
      </c>
      <c r="AS169" s="173">
        <v>17.800000000000299</v>
      </c>
      <c r="AT169" s="173" t="str">
        <f>IFERROR(VLOOKUP(AS169,'CRUCE RIESGOS'!$C$8:$D$166,2,FALSE),"")</f>
        <v/>
      </c>
      <c r="AU169" s="173">
        <v>18.800000000000299</v>
      </c>
      <c r="AV169" s="173" t="str">
        <f>IFERROR(VLOOKUP(AU169,'CRUCE RIESGOS'!$C$8:$D$166,2,FALSE),"")</f>
        <v/>
      </c>
      <c r="AW169" s="173">
        <v>19.800000000000399</v>
      </c>
      <c r="AX169" s="173" t="str">
        <f>IFERROR(VLOOKUP(AW169,'CRUCE RIESGOS'!$C$8:$D$166,2,FALSE),"")</f>
        <v/>
      </c>
      <c r="AY169" s="173">
        <v>20.800000000000399</v>
      </c>
      <c r="AZ169" s="173" t="str">
        <f>IFERROR(VLOOKUP(AY169,'CRUCE RIESGOS'!$C$8:$D$166,2,FALSE),"")</f>
        <v/>
      </c>
      <c r="BA169" s="173">
        <v>21.800000000000399</v>
      </c>
      <c r="BB169" s="173" t="str">
        <f>IFERROR(VLOOKUP(BA169,'CRUCE RIESGOS'!$C$8:$D$166,2,FALSE),"")</f>
        <v/>
      </c>
      <c r="BC169" s="173">
        <v>22.800000000000399</v>
      </c>
      <c r="BD169" s="173" t="str">
        <f>IFERROR(VLOOKUP(BC169,'CRUCE RIESGOS'!$C$8:$D$166,2,FALSE),"")</f>
        <v/>
      </c>
      <c r="BE169" s="173">
        <v>23.800000000000399</v>
      </c>
      <c r="BF169" s="173" t="str">
        <f>IFERROR(VLOOKUP(BE169,'CRUCE RIESGOS'!$C$8:$D$166,2,FALSE),"")</f>
        <v/>
      </c>
      <c r="BG169" s="173">
        <v>24.800000000000502</v>
      </c>
      <c r="BH169" s="173" t="str">
        <f>IFERROR(VLOOKUP(BG169,'CRUCE RIESGOS'!$C$8:$D$166,2,FALSE),"")</f>
        <v/>
      </c>
      <c r="BI169" s="173">
        <v>25.800000000000502</v>
      </c>
      <c r="BJ169" s="173" t="str">
        <f>IFERROR(VLOOKUP(BI169,'CRUCE RIESGOS'!$C$8:$D$166,2,FALSE),"")</f>
        <v/>
      </c>
    </row>
    <row r="170" spans="13:62" x14ac:dyDescent="0.25">
      <c r="N170" s="173" t="str">
        <f t="shared" si="17"/>
        <v/>
      </c>
      <c r="P170" s="173" t="str">
        <f>IF(P171&lt;&gt;""," -R","")</f>
        <v/>
      </c>
      <c r="R170" s="173" t="str">
        <f>IF(R171&lt;&gt;""," -R","")</f>
        <v/>
      </c>
      <c r="T170" s="173" t="str">
        <f>IF(T171&lt;&gt;""," -R","")</f>
        <v/>
      </c>
      <c r="V170" s="173" t="str">
        <f>IF(V171&lt;&gt;""," -R","")</f>
        <v/>
      </c>
      <c r="X170" s="173" t="str">
        <f>IF(X171&lt;&gt;""," -R","")</f>
        <v/>
      </c>
      <c r="Z170" s="173" t="str">
        <f>IF(Z171&lt;&gt;""," -R","")</f>
        <v/>
      </c>
      <c r="AB170" s="173" t="str">
        <f>IF(AB171&lt;&gt;""," -R","")</f>
        <v/>
      </c>
      <c r="AD170" s="173" t="str">
        <f>IF(AD171&lt;&gt;""," -R","")</f>
        <v/>
      </c>
      <c r="AF170" s="173" t="str">
        <f t="shared" si="18"/>
        <v/>
      </c>
      <c r="AH170" s="173" t="str">
        <f t="shared" si="19"/>
        <v/>
      </c>
      <c r="AJ170" s="173" t="str">
        <f t="shared" si="20"/>
        <v/>
      </c>
      <c r="AL170" s="173" t="str">
        <f t="shared" si="21"/>
        <v/>
      </c>
      <c r="AN170" s="173" t="str">
        <f t="shared" si="22"/>
        <v/>
      </c>
      <c r="AP170" s="173" t="str">
        <f t="shared" si="23"/>
        <v/>
      </c>
      <c r="AR170" s="173" t="str">
        <f t="shared" si="24"/>
        <v/>
      </c>
      <c r="AT170" s="173" t="str">
        <f t="shared" si="25"/>
        <v/>
      </c>
      <c r="AV170" s="173" t="str">
        <f t="shared" si="26"/>
        <v/>
      </c>
      <c r="AX170" s="173" t="str">
        <f t="shared" si="27"/>
        <v/>
      </c>
      <c r="AZ170" s="173" t="str">
        <f t="shared" si="28"/>
        <v/>
      </c>
      <c r="BB170" s="173" t="str">
        <f t="shared" si="29"/>
        <v/>
      </c>
      <c r="BD170" s="173" t="str">
        <f t="shared" si="30"/>
        <v/>
      </c>
      <c r="BF170" s="173" t="str">
        <f t="shared" si="31"/>
        <v/>
      </c>
      <c r="BH170" s="173" t="str">
        <f t="shared" si="32"/>
        <v/>
      </c>
      <c r="BJ170" s="173" t="str">
        <f t="shared" si="33"/>
        <v/>
      </c>
    </row>
    <row r="171" spans="13:62" x14ac:dyDescent="0.25">
      <c r="M171" s="173">
        <v>1.81</v>
      </c>
      <c r="N171" s="173" t="str">
        <f>IFERROR(VLOOKUP(M171,'CRUCE RIESGOS'!$C$8:$D$166,2,FALSE),"")</f>
        <v/>
      </c>
      <c r="O171" s="173">
        <v>2.81000000000002</v>
      </c>
      <c r="P171" s="173" t="str">
        <f>IFERROR(VLOOKUP(O171,'CRUCE RIESGOS'!$C$8:$D$166,2,FALSE),"")</f>
        <v/>
      </c>
      <c r="Q171" s="173">
        <v>3.81000000000004</v>
      </c>
      <c r="R171" s="173" t="str">
        <f>IFERROR(VLOOKUP(Q171,'CRUCE RIESGOS'!$C$8:$D$166,2,FALSE),"")</f>
        <v/>
      </c>
      <c r="S171" s="173">
        <v>4.81000000000006</v>
      </c>
      <c r="T171" s="173" t="str">
        <f>IFERROR(VLOOKUP(S171,'CRUCE RIESGOS'!$C$8:$D$166,2,FALSE),"")</f>
        <v/>
      </c>
      <c r="U171" s="173">
        <v>5.8100000000000804</v>
      </c>
      <c r="V171" s="173" t="str">
        <f>IFERROR(VLOOKUP(U171,'CRUCE RIESGOS'!$C$8:$D$166,2,FALSE),"")</f>
        <v/>
      </c>
      <c r="W171" s="173">
        <v>6.8100000000001</v>
      </c>
      <c r="X171" s="173" t="str">
        <f>IFERROR(VLOOKUP(W171,'CRUCE RIESGOS'!$C$8:$D$166,2,FALSE),"")</f>
        <v/>
      </c>
      <c r="Y171" s="173">
        <v>7.8100000000001204</v>
      </c>
      <c r="Z171" s="173" t="str">
        <f>IFERROR(VLOOKUP(Y171,'CRUCE RIESGOS'!$C$8:$D$166,2,FALSE),"")</f>
        <v/>
      </c>
      <c r="AA171" s="173">
        <v>8.8100000000001408</v>
      </c>
      <c r="AB171" s="173" t="str">
        <f>IFERROR(VLOOKUP(AA171,'CRUCE RIESGOS'!$C$8:$D$166,2,FALSE),"")</f>
        <v/>
      </c>
      <c r="AC171" s="173">
        <v>9.8100000000001604</v>
      </c>
      <c r="AD171" s="173" t="str">
        <f>IFERROR(VLOOKUP(AC171,'CRUCE RIESGOS'!$C$8:$D$166,2,FALSE),"")</f>
        <v/>
      </c>
      <c r="AE171" s="173">
        <v>10.810000000000199</v>
      </c>
      <c r="AF171" s="173" t="str">
        <f>IFERROR(VLOOKUP(AE171,'CRUCE RIESGOS'!$C$8:$D$166,2,FALSE),"")</f>
        <v/>
      </c>
      <c r="AG171" s="173">
        <v>11.810000000000199</v>
      </c>
      <c r="AH171" s="173" t="str">
        <f>IFERROR(VLOOKUP(AG171,'CRUCE RIESGOS'!$C$8:$D$166,2,FALSE),"")</f>
        <v/>
      </c>
      <c r="AI171" s="173">
        <v>12.810000000000199</v>
      </c>
      <c r="AJ171" s="173" t="str">
        <f>IFERROR(VLOOKUP(AI171,'CRUCE RIESGOS'!$C$8:$D$166,2,FALSE),"")</f>
        <v/>
      </c>
      <c r="AK171" s="173">
        <v>13.810000000000199</v>
      </c>
      <c r="AL171" s="173" t="str">
        <f>IFERROR(VLOOKUP(AK171,'CRUCE RIESGOS'!$C$8:$D$166,2,FALSE),"")</f>
        <v/>
      </c>
      <c r="AM171" s="173">
        <v>14.810000000000301</v>
      </c>
      <c r="AN171" s="173" t="str">
        <f>IFERROR(VLOOKUP(AM171,'CRUCE RIESGOS'!$C$8:$D$166,2,FALSE),"")</f>
        <v/>
      </c>
      <c r="AO171" s="173">
        <v>15.810000000000301</v>
      </c>
      <c r="AP171" s="173" t="str">
        <f>IFERROR(VLOOKUP(AO171,'CRUCE RIESGOS'!$C$8:$D$166,2,FALSE),"")</f>
        <v/>
      </c>
      <c r="AQ171" s="173">
        <v>16.810000000000301</v>
      </c>
      <c r="AR171" s="173" t="str">
        <f>IFERROR(VLOOKUP(AQ171,'CRUCE RIESGOS'!$C$8:$D$166,2,FALSE),"")</f>
        <v/>
      </c>
      <c r="AS171" s="173">
        <v>17.810000000000301</v>
      </c>
      <c r="AT171" s="173" t="str">
        <f>IFERROR(VLOOKUP(AS171,'CRUCE RIESGOS'!$C$8:$D$166,2,FALSE),"")</f>
        <v/>
      </c>
      <c r="AU171" s="173">
        <v>18.810000000000301</v>
      </c>
      <c r="AV171" s="173" t="str">
        <f>IFERROR(VLOOKUP(AU171,'CRUCE RIESGOS'!$C$8:$D$166,2,FALSE),"")</f>
        <v/>
      </c>
      <c r="AW171" s="173">
        <v>19.8100000000004</v>
      </c>
      <c r="AX171" s="173" t="str">
        <f>IFERROR(VLOOKUP(AW171,'CRUCE RIESGOS'!$C$8:$D$166,2,FALSE),"")</f>
        <v/>
      </c>
      <c r="AY171" s="173">
        <v>20.8100000000004</v>
      </c>
      <c r="AZ171" s="173" t="str">
        <f>IFERROR(VLOOKUP(AY171,'CRUCE RIESGOS'!$C$8:$D$166,2,FALSE),"")</f>
        <v/>
      </c>
      <c r="BA171" s="173">
        <v>21.8100000000004</v>
      </c>
      <c r="BB171" s="173" t="str">
        <f>IFERROR(VLOOKUP(BA171,'CRUCE RIESGOS'!$C$8:$D$166,2,FALSE),"")</f>
        <v/>
      </c>
      <c r="BC171" s="173">
        <v>22.8100000000004</v>
      </c>
      <c r="BD171" s="173" t="str">
        <f>IFERROR(VLOOKUP(BC171,'CRUCE RIESGOS'!$C$8:$D$166,2,FALSE),"")</f>
        <v/>
      </c>
      <c r="BE171" s="173">
        <v>23.8100000000004</v>
      </c>
      <c r="BF171" s="173" t="str">
        <f>IFERROR(VLOOKUP(BE171,'CRUCE RIESGOS'!$C$8:$D$166,2,FALSE),"")</f>
        <v/>
      </c>
      <c r="BG171" s="173">
        <v>24.8100000000005</v>
      </c>
      <c r="BH171" s="173" t="str">
        <f>IFERROR(VLOOKUP(BG171,'CRUCE RIESGOS'!$C$8:$D$166,2,FALSE),"")</f>
        <v/>
      </c>
      <c r="BI171" s="173">
        <v>25.8100000000005</v>
      </c>
      <c r="BJ171" s="173" t="str">
        <f>IFERROR(VLOOKUP(BI171,'CRUCE RIESGOS'!$C$8:$D$166,2,FALSE),"")</f>
        <v/>
      </c>
    </row>
    <row r="172" spans="13:62" x14ac:dyDescent="0.25">
      <c r="N172" s="173" t="str">
        <f t="shared" si="17"/>
        <v/>
      </c>
      <c r="P172" s="173" t="str">
        <f>IF(P173&lt;&gt;""," -R","")</f>
        <v/>
      </c>
      <c r="R172" s="173" t="str">
        <f>IF(R173&lt;&gt;""," -R","")</f>
        <v/>
      </c>
      <c r="T172" s="173" t="str">
        <f>IF(T173&lt;&gt;""," -R","")</f>
        <v/>
      </c>
      <c r="V172" s="173" t="str">
        <f>IF(V173&lt;&gt;""," -R","")</f>
        <v/>
      </c>
      <c r="X172" s="173" t="str">
        <f>IF(X173&lt;&gt;""," -R","")</f>
        <v/>
      </c>
      <c r="Z172" s="173" t="str">
        <f>IF(Z173&lt;&gt;""," -R","")</f>
        <v/>
      </c>
      <c r="AB172" s="173" t="str">
        <f>IF(AB173&lt;&gt;""," -R","")</f>
        <v/>
      </c>
      <c r="AD172" s="173" t="str">
        <f>IF(AD173&lt;&gt;""," -R","")</f>
        <v/>
      </c>
      <c r="AF172" s="173" t="str">
        <f t="shared" si="18"/>
        <v/>
      </c>
      <c r="AH172" s="173" t="str">
        <f t="shared" si="19"/>
        <v/>
      </c>
      <c r="AJ172" s="173" t="str">
        <f t="shared" si="20"/>
        <v/>
      </c>
      <c r="AL172" s="173" t="str">
        <f t="shared" si="21"/>
        <v/>
      </c>
      <c r="AN172" s="173" t="str">
        <f t="shared" si="22"/>
        <v/>
      </c>
      <c r="AP172" s="173" t="str">
        <f t="shared" si="23"/>
        <v/>
      </c>
      <c r="AR172" s="173" t="str">
        <f t="shared" si="24"/>
        <v/>
      </c>
      <c r="AT172" s="173" t="str">
        <f t="shared" si="25"/>
        <v/>
      </c>
      <c r="AV172" s="173" t="str">
        <f t="shared" si="26"/>
        <v/>
      </c>
      <c r="AX172" s="173" t="str">
        <f t="shared" si="27"/>
        <v/>
      </c>
      <c r="AZ172" s="173" t="str">
        <f t="shared" si="28"/>
        <v/>
      </c>
      <c r="BB172" s="173" t="str">
        <f t="shared" si="29"/>
        <v/>
      </c>
      <c r="BD172" s="173" t="str">
        <f t="shared" si="30"/>
        <v/>
      </c>
      <c r="BF172" s="173" t="str">
        <f t="shared" si="31"/>
        <v/>
      </c>
      <c r="BH172" s="173" t="str">
        <f t="shared" si="32"/>
        <v/>
      </c>
      <c r="BJ172" s="173" t="str">
        <f t="shared" si="33"/>
        <v/>
      </c>
    </row>
    <row r="173" spans="13:62" x14ac:dyDescent="0.25">
      <c r="M173" s="173">
        <v>1.82</v>
      </c>
      <c r="N173" s="173" t="str">
        <f>IFERROR(VLOOKUP(M173,'CRUCE RIESGOS'!$C$8:$D$166,2,FALSE),"")</f>
        <v/>
      </c>
      <c r="O173" s="173">
        <v>2.8200000000000198</v>
      </c>
      <c r="P173" s="173" t="str">
        <f>IFERROR(VLOOKUP(O173,'CRUCE RIESGOS'!$C$8:$D$166,2,FALSE),"")</f>
        <v/>
      </c>
      <c r="Q173" s="173">
        <v>3.8200000000000398</v>
      </c>
      <c r="R173" s="173" t="str">
        <f>IFERROR(VLOOKUP(Q173,'CRUCE RIESGOS'!$C$8:$D$166,2,FALSE),"")</f>
        <v/>
      </c>
      <c r="S173" s="173">
        <v>4.8200000000000598</v>
      </c>
      <c r="T173" s="173" t="str">
        <f>IFERROR(VLOOKUP(S173,'CRUCE RIESGOS'!$C$8:$D$166,2,FALSE),"")</f>
        <v/>
      </c>
      <c r="U173" s="173">
        <v>5.8200000000000802</v>
      </c>
      <c r="V173" s="173" t="str">
        <f>IFERROR(VLOOKUP(U173,'CRUCE RIESGOS'!$C$8:$D$166,2,FALSE),"")</f>
        <v/>
      </c>
      <c r="W173" s="173">
        <v>6.8200000000000998</v>
      </c>
      <c r="X173" s="173" t="str">
        <f>IFERROR(VLOOKUP(W173,'CRUCE RIESGOS'!$C$8:$D$166,2,FALSE),"")</f>
        <v/>
      </c>
      <c r="Y173" s="173">
        <v>7.8200000000001202</v>
      </c>
      <c r="Z173" s="173" t="str">
        <f>IFERROR(VLOOKUP(Y173,'CRUCE RIESGOS'!$C$8:$D$166,2,FALSE),"")</f>
        <v/>
      </c>
      <c r="AA173" s="173">
        <v>8.8200000000001406</v>
      </c>
      <c r="AB173" s="173" t="str">
        <f>IFERROR(VLOOKUP(AA173,'CRUCE RIESGOS'!$C$8:$D$166,2,FALSE),"")</f>
        <v/>
      </c>
      <c r="AC173" s="173">
        <v>9.8200000000001602</v>
      </c>
      <c r="AD173" s="173" t="str">
        <f>IFERROR(VLOOKUP(AC173,'CRUCE RIESGOS'!$C$8:$D$166,2,FALSE),"")</f>
        <v/>
      </c>
      <c r="AE173" s="173">
        <v>10.820000000000199</v>
      </c>
      <c r="AF173" s="173" t="str">
        <f>IFERROR(VLOOKUP(AE173,'CRUCE RIESGOS'!$C$8:$D$166,2,FALSE),"")</f>
        <v/>
      </c>
      <c r="AG173" s="173">
        <v>11.820000000000199</v>
      </c>
      <c r="AH173" s="173" t="str">
        <f>IFERROR(VLOOKUP(AG173,'CRUCE RIESGOS'!$C$8:$D$166,2,FALSE),"")</f>
        <v/>
      </c>
      <c r="AI173" s="173">
        <v>12.820000000000199</v>
      </c>
      <c r="AJ173" s="173" t="str">
        <f>IFERROR(VLOOKUP(AI173,'CRUCE RIESGOS'!$C$8:$D$166,2,FALSE),"")</f>
        <v/>
      </c>
      <c r="AK173" s="173">
        <v>13.820000000000199</v>
      </c>
      <c r="AL173" s="173" t="str">
        <f>IFERROR(VLOOKUP(AK173,'CRUCE RIESGOS'!$C$8:$D$166,2,FALSE),"")</f>
        <v/>
      </c>
      <c r="AM173" s="173">
        <v>14.8200000000003</v>
      </c>
      <c r="AN173" s="173" t="str">
        <f>IFERROR(VLOOKUP(AM173,'CRUCE RIESGOS'!$C$8:$D$166,2,FALSE),"")</f>
        <v/>
      </c>
      <c r="AO173" s="173">
        <v>15.8200000000003</v>
      </c>
      <c r="AP173" s="173" t="str">
        <f>IFERROR(VLOOKUP(AO173,'CRUCE RIESGOS'!$C$8:$D$166,2,FALSE),"")</f>
        <v/>
      </c>
      <c r="AQ173" s="173">
        <v>16.820000000000299</v>
      </c>
      <c r="AR173" s="173" t="str">
        <f>IFERROR(VLOOKUP(AQ173,'CRUCE RIESGOS'!$C$8:$D$166,2,FALSE),"")</f>
        <v/>
      </c>
      <c r="AS173" s="173">
        <v>17.820000000000299</v>
      </c>
      <c r="AT173" s="173" t="str">
        <f>IFERROR(VLOOKUP(AS173,'CRUCE RIESGOS'!$C$8:$D$166,2,FALSE),"")</f>
        <v/>
      </c>
      <c r="AU173" s="173">
        <v>18.820000000000299</v>
      </c>
      <c r="AV173" s="173" t="str">
        <f>IFERROR(VLOOKUP(AU173,'CRUCE RIESGOS'!$C$8:$D$166,2,FALSE),"")</f>
        <v/>
      </c>
      <c r="AW173" s="173">
        <v>19.820000000000402</v>
      </c>
      <c r="AX173" s="173" t="str">
        <f>IFERROR(VLOOKUP(AW173,'CRUCE RIESGOS'!$C$8:$D$166,2,FALSE),"")</f>
        <v/>
      </c>
      <c r="AY173" s="173">
        <v>20.820000000000402</v>
      </c>
      <c r="AZ173" s="173" t="str">
        <f>IFERROR(VLOOKUP(AY173,'CRUCE RIESGOS'!$C$8:$D$166,2,FALSE),"")</f>
        <v/>
      </c>
      <c r="BA173" s="173">
        <v>21.820000000000402</v>
      </c>
      <c r="BB173" s="173" t="str">
        <f>IFERROR(VLOOKUP(BA173,'CRUCE RIESGOS'!$C$8:$D$166,2,FALSE),"")</f>
        <v/>
      </c>
      <c r="BC173" s="173">
        <v>22.820000000000402</v>
      </c>
      <c r="BD173" s="173" t="str">
        <f>IFERROR(VLOOKUP(BC173,'CRUCE RIESGOS'!$C$8:$D$166,2,FALSE),"")</f>
        <v/>
      </c>
      <c r="BE173" s="173">
        <v>23.820000000000402</v>
      </c>
      <c r="BF173" s="173" t="str">
        <f>IFERROR(VLOOKUP(BE173,'CRUCE RIESGOS'!$C$8:$D$166,2,FALSE),"")</f>
        <v/>
      </c>
      <c r="BG173" s="173">
        <v>24.820000000000501</v>
      </c>
      <c r="BH173" s="173" t="str">
        <f>IFERROR(VLOOKUP(BG173,'CRUCE RIESGOS'!$C$8:$D$166,2,FALSE),"")</f>
        <v/>
      </c>
      <c r="BI173" s="173">
        <v>25.820000000000501</v>
      </c>
      <c r="BJ173" s="173" t="str">
        <f>IFERROR(VLOOKUP(BI173,'CRUCE RIESGOS'!$C$8:$D$166,2,FALSE),"")</f>
        <v/>
      </c>
    </row>
    <row r="174" spans="13:62" x14ac:dyDescent="0.25">
      <c r="N174" s="173" t="str">
        <f t="shared" si="17"/>
        <v/>
      </c>
      <c r="P174" s="173" t="str">
        <f>IF(P175&lt;&gt;""," -R","")</f>
        <v/>
      </c>
      <c r="R174" s="173" t="str">
        <f>IF(R175&lt;&gt;""," -R","")</f>
        <v/>
      </c>
      <c r="T174" s="173" t="str">
        <f>IF(T175&lt;&gt;""," -R","")</f>
        <v/>
      </c>
      <c r="V174" s="173" t="str">
        <f>IF(V175&lt;&gt;""," -R","")</f>
        <v/>
      </c>
      <c r="X174" s="173" t="str">
        <f>IF(X175&lt;&gt;""," -R","")</f>
        <v/>
      </c>
      <c r="Z174" s="173" t="str">
        <f>IF(Z175&lt;&gt;""," -R","")</f>
        <v/>
      </c>
      <c r="AB174" s="173" t="str">
        <f>IF(AB175&lt;&gt;""," -R","")</f>
        <v/>
      </c>
      <c r="AD174" s="173" t="str">
        <f>IF(AD175&lt;&gt;""," -R","")</f>
        <v/>
      </c>
      <c r="AF174" s="173" t="str">
        <f t="shared" si="18"/>
        <v/>
      </c>
      <c r="AH174" s="173" t="str">
        <f t="shared" si="19"/>
        <v/>
      </c>
      <c r="AJ174" s="173" t="str">
        <f t="shared" si="20"/>
        <v/>
      </c>
      <c r="AL174" s="173" t="str">
        <f t="shared" si="21"/>
        <v/>
      </c>
      <c r="AN174" s="173" t="str">
        <f t="shared" si="22"/>
        <v/>
      </c>
      <c r="AP174" s="173" t="str">
        <f t="shared" si="23"/>
        <v/>
      </c>
      <c r="AR174" s="173" t="str">
        <f t="shared" si="24"/>
        <v/>
      </c>
      <c r="AT174" s="173" t="str">
        <f t="shared" si="25"/>
        <v/>
      </c>
      <c r="AV174" s="173" t="str">
        <f t="shared" si="26"/>
        <v/>
      </c>
      <c r="AX174" s="173" t="str">
        <f t="shared" si="27"/>
        <v/>
      </c>
      <c r="AZ174" s="173" t="str">
        <f t="shared" si="28"/>
        <v/>
      </c>
      <c r="BB174" s="173" t="str">
        <f t="shared" si="29"/>
        <v/>
      </c>
      <c r="BD174" s="173" t="str">
        <f t="shared" si="30"/>
        <v/>
      </c>
      <c r="BF174" s="173" t="str">
        <f t="shared" si="31"/>
        <v/>
      </c>
      <c r="BH174" s="173" t="str">
        <f t="shared" si="32"/>
        <v/>
      </c>
      <c r="BJ174" s="173" t="str">
        <f t="shared" si="33"/>
        <v/>
      </c>
    </row>
    <row r="175" spans="13:62" x14ac:dyDescent="0.25">
      <c r="M175" s="173">
        <v>1.83</v>
      </c>
      <c r="N175" s="173" t="str">
        <f>IFERROR(VLOOKUP(M175,'CRUCE RIESGOS'!$C$8:$D$166,2,FALSE),"")</f>
        <v/>
      </c>
      <c r="O175" s="173">
        <v>2.8300000000000201</v>
      </c>
      <c r="P175" s="173" t="str">
        <f>IFERROR(VLOOKUP(O175,'CRUCE RIESGOS'!$C$8:$D$166,2,FALSE),"")</f>
        <v/>
      </c>
      <c r="Q175" s="173">
        <v>3.83000000000004</v>
      </c>
      <c r="R175" s="173" t="str">
        <f>IFERROR(VLOOKUP(Q175,'CRUCE RIESGOS'!$C$8:$D$166,2,FALSE),"")</f>
        <v/>
      </c>
      <c r="S175" s="173">
        <v>4.8300000000000596</v>
      </c>
      <c r="T175" s="173" t="str">
        <f>IFERROR(VLOOKUP(S175,'CRUCE RIESGOS'!$C$8:$D$166,2,FALSE),"")</f>
        <v/>
      </c>
      <c r="U175" s="173">
        <v>5.83000000000008</v>
      </c>
      <c r="V175" s="173" t="str">
        <f>IFERROR(VLOOKUP(U175,'CRUCE RIESGOS'!$C$8:$D$166,2,FALSE),"")</f>
        <v/>
      </c>
      <c r="W175" s="173">
        <v>6.8300000000001004</v>
      </c>
      <c r="X175" s="173" t="str">
        <f>IFERROR(VLOOKUP(W175,'CRUCE RIESGOS'!$C$8:$D$166,2,FALSE),"")</f>
        <v/>
      </c>
      <c r="Y175" s="173">
        <v>7.83000000000012</v>
      </c>
      <c r="Z175" s="173" t="str">
        <f>IFERROR(VLOOKUP(Y175,'CRUCE RIESGOS'!$C$8:$D$166,2,FALSE),"")</f>
        <v/>
      </c>
      <c r="AA175" s="173">
        <v>8.8300000000001404</v>
      </c>
      <c r="AB175" s="173" t="str">
        <f>IFERROR(VLOOKUP(AA175,'CRUCE RIESGOS'!$C$8:$D$166,2,FALSE),"")</f>
        <v/>
      </c>
      <c r="AC175" s="173">
        <v>9.8300000000001599</v>
      </c>
      <c r="AD175" s="173" t="str">
        <f>IFERROR(VLOOKUP(AC175,'CRUCE RIESGOS'!$C$8:$D$166,2,FALSE),"")</f>
        <v/>
      </c>
      <c r="AE175" s="173">
        <v>10.830000000000201</v>
      </c>
      <c r="AF175" s="173" t="str">
        <f>IFERROR(VLOOKUP(AE175,'CRUCE RIESGOS'!$C$8:$D$166,2,FALSE),"")</f>
        <v/>
      </c>
      <c r="AG175" s="173">
        <v>11.830000000000201</v>
      </c>
      <c r="AH175" s="173" t="str">
        <f>IFERROR(VLOOKUP(AG175,'CRUCE RIESGOS'!$C$8:$D$166,2,FALSE),"")</f>
        <v/>
      </c>
      <c r="AI175" s="173">
        <v>12.830000000000201</v>
      </c>
      <c r="AJ175" s="173" t="str">
        <f>IFERROR(VLOOKUP(AI175,'CRUCE RIESGOS'!$C$8:$D$166,2,FALSE),"")</f>
        <v/>
      </c>
      <c r="AK175" s="173">
        <v>13.830000000000201</v>
      </c>
      <c r="AL175" s="173" t="str">
        <f>IFERROR(VLOOKUP(AK175,'CRUCE RIESGOS'!$C$8:$D$166,2,FALSE),"")</f>
        <v/>
      </c>
      <c r="AM175" s="173">
        <v>14.8300000000003</v>
      </c>
      <c r="AN175" s="173" t="str">
        <f>IFERROR(VLOOKUP(AM175,'CRUCE RIESGOS'!$C$8:$D$166,2,FALSE),"")</f>
        <v/>
      </c>
      <c r="AO175" s="173">
        <v>15.8300000000003</v>
      </c>
      <c r="AP175" s="173" t="str">
        <f>IFERROR(VLOOKUP(AO175,'CRUCE RIESGOS'!$C$8:$D$166,2,FALSE),"")</f>
        <v/>
      </c>
      <c r="AQ175" s="173">
        <v>16.8300000000003</v>
      </c>
      <c r="AR175" s="173" t="str">
        <f>IFERROR(VLOOKUP(AQ175,'CRUCE RIESGOS'!$C$8:$D$166,2,FALSE),"")</f>
        <v/>
      </c>
      <c r="AS175" s="173">
        <v>17.8300000000003</v>
      </c>
      <c r="AT175" s="173" t="str">
        <f>IFERROR(VLOOKUP(AS175,'CRUCE RIESGOS'!$C$8:$D$166,2,FALSE),"")</f>
        <v/>
      </c>
      <c r="AU175" s="173">
        <v>18.8300000000003</v>
      </c>
      <c r="AV175" s="173" t="str">
        <f>IFERROR(VLOOKUP(AU175,'CRUCE RIESGOS'!$C$8:$D$166,2,FALSE),"")</f>
        <v/>
      </c>
      <c r="AW175" s="173">
        <v>19.8300000000004</v>
      </c>
      <c r="AX175" s="173" t="str">
        <f>IFERROR(VLOOKUP(AW175,'CRUCE RIESGOS'!$C$8:$D$166,2,FALSE),"")</f>
        <v/>
      </c>
      <c r="AY175" s="173">
        <v>20.8300000000004</v>
      </c>
      <c r="AZ175" s="173" t="str">
        <f>IFERROR(VLOOKUP(AY175,'CRUCE RIESGOS'!$C$8:$D$166,2,FALSE),"")</f>
        <v/>
      </c>
      <c r="BA175" s="173">
        <v>21.8300000000004</v>
      </c>
      <c r="BB175" s="173" t="str">
        <f>IFERROR(VLOOKUP(BA175,'CRUCE RIESGOS'!$C$8:$D$166,2,FALSE),"")</f>
        <v/>
      </c>
      <c r="BC175" s="173">
        <v>22.8300000000004</v>
      </c>
      <c r="BD175" s="173" t="str">
        <f>IFERROR(VLOOKUP(BC175,'CRUCE RIESGOS'!$C$8:$D$166,2,FALSE),"")</f>
        <v/>
      </c>
      <c r="BE175" s="173">
        <v>23.8300000000004</v>
      </c>
      <c r="BF175" s="173" t="str">
        <f>IFERROR(VLOOKUP(BE175,'CRUCE RIESGOS'!$C$8:$D$166,2,FALSE),"")</f>
        <v/>
      </c>
      <c r="BG175" s="173">
        <v>24.830000000000499</v>
      </c>
      <c r="BH175" s="173" t="str">
        <f>IFERROR(VLOOKUP(BG175,'CRUCE RIESGOS'!$C$8:$D$166,2,FALSE),"")</f>
        <v/>
      </c>
      <c r="BI175" s="173">
        <v>25.830000000000499</v>
      </c>
      <c r="BJ175" s="173" t="str">
        <f>IFERROR(VLOOKUP(BI175,'CRUCE RIESGOS'!$C$8:$D$166,2,FALSE),"")</f>
        <v/>
      </c>
    </row>
    <row r="176" spans="13:62" x14ac:dyDescent="0.25">
      <c r="N176" s="173" t="str">
        <f t="shared" si="17"/>
        <v/>
      </c>
      <c r="P176" s="173" t="str">
        <f>IF(P177&lt;&gt;""," -R","")</f>
        <v/>
      </c>
      <c r="R176" s="173" t="str">
        <f>IF(R177&lt;&gt;""," -R","")</f>
        <v/>
      </c>
      <c r="T176" s="173" t="str">
        <f>IF(T177&lt;&gt;""," -R","")</f>
        <v/>
      </c>
      <c r="V176" s="173" t="str">
        <f>IF(V177&lt;&gt;""," -R","")</f>
        <v/>
      </c>
      <c r="X176" s="173" t="str">
        <f>IF(X177&lt;&gt;""," -R","")</f>
        <v/>
      </c>
      <c r="Z176" s="173" t="str">
        <f>IF(Z177&lt;&gt;""," -R","")</f>
        <v/>
      </c>
      <c r="AB176" s="173" t="str">
        <f>IF(AB177&lt;&gt;""," -R","")</f>
        <v/>
      </c>
      <c r="AD176" s="173" t="str">
        <f>IF(AD177&lt;&gt;""," -R","")</f>
        <v/>
      </c>
      <c r="AF176" s="173" t="str">
        <f t="shared" si="18"/>
        <v/>
      </c>
      <c r="AH176" s="173" t="str">
        <f t="shared" si="19"/>
        <v/>
      </c>
      <c r="AJ176" s="173" t="str">
        <f t="shared" si="20"/>
        <v/>
      </c>
      <c r="AL176" s="173" t="str">
        <f t="shared" si="21"/>
        <v/>
      </c>
      <c r="AN176" s="173" t="str">
        <f t="shared" si="22"/>
        <v/>
      </c>
      <c r="AP176" s="173" t="str">
        <f t="shared" si="23"/>
        <v/>
      </c>
      <c r="AR176" s="173" t="str">
        <f t="shared" si="24"/>
        <v/>
      </c>
      <c r="AT176" s="173" t="str">
        <f t="shared" si="25"/>
        <v/>
      </c>
      <c r="AV176" s="173" t="str">
        <f t="shared" si="26"/>
        <v/>
      </c>
      <c r="AX176" s="173" t="str">
        <f t="shared" si="27"/>
        <v/>
      </c>
      <c r="AZ176" s="173" t="str">
        <f t="shared" si="28"/>
        <v/>
      </c>
      <c r="BB176" s="173" t="str">
        <f t="shared" si="29"/>
        <v/>
      </c>
      <c r="BD176" s="173" t="str">
        <f t="shared" si="30"/>
        <v/>
      </c>
      <c r="BF176" s="173" t="str">
        <f t="shared" si="31"/>
        <v/>
      </c>
      <c r="BH176" s="173" t="str">
        <f t="shared" si="32"/>
        <v/>
      </c>
      <c r="BJ176" s="173" t="str">
        <f t="shared" si="33"/>
        <v/>
      </c>
    </row>
    <row r="177" spans="13:62" x14ac:dyDescent="0.25">
      <c r="M177" s="173">
        <v>1.84</v>
      </c>
      <c r="N177" s="173" t="str">
        <f>IFERROR(VLOOKUP(M177,'CRUCE RIESGOS'!$C$8:$D$166,2,FALSE),"")</f>
        <v/>
      </c>
      <c r="O177" s="173">
        <v>2.8400000000000198</v>
      </c>
      <c r="P177" s="173" t="str">
        <f>IFERROR(VLOOKUP(O177,'CRUCE RIESGOS'!$C$8:$D$166,2,FALSE),"")</f>
        <v/>
      </c>
      <c r="Q177" s="173">
        <v>3.8400000000000398</v>
      </c>
      <c r="R177" s="173" t="str">
        <f>IFERROR(VLOOKUP(Q177,'CRUCE RIESGOS'!$C$8:$D$166,2,FALSE),"")</f>
        <v/>
      </c>
      <c r="S177" s="173">
        <v>4.8400000000000603</v>
      </c>
      <c r="T177" s="173" t="str">
        <f>IFERROR(VLOOKUP(S177,'CRUCE RIESGOS'!$C$8:$D$166,2,FALSE),"")</f>
        <v/>
      </c>
      <c r="U177" s="173">
        <v>5.8400000000000798</v>
      </c>
      <c r="V177" s="173" t="str">
        <f>IFERROR(VLOOKUP(U177,'CRUCE RIESGOS'!$C$8:$D$166,2,FALSE),"")</f>
        <v/>
      </c>
      <c r="W177" s="173">
        <v>6.8400000000001002</v>
      </c>
      <c r="X177" s="173" t="str">
        <f>IFERROR(VLOOKUP(W177,'CRUCE RIESGOS'!$C$8:$D$166,2,FALSE),"")</f>
        <v/>
      </c>
      <c r="Y177" s="173">
        <v>7.8400000000001198</v>
      </c>
      <c r="Z177" s="173" t="str">
        <f>IFERROR(VLOOKUP(Y177,'CRUCE RIESGOS'!$C$8:$D$166,2,FALSE),"")</f>
        <v/>
      </c>
      <c r="AA177" s="173">
        <v>8.8400000000001402</v>
      </c>
      <c r="AB177" s="173" t="str">
        <f>IFERROR(VLOOKUP(AA177,'CRUCE RIESGOS'!$C$8:$D$166,2,FALSE),"")</f>
        <v/>
      </c>
      <c r="AC177" s="173">
        <v>9.8400000000001597</v>
      </c>
      <c r="AD177" s="173" t="str">
        <f>IFERROR(VLOOKUP(AC177,'CRUCE RIESGOS'!$C$8:$D$166,2,FALSE),"")</f>
        <v/>
      </c>
      <c r="AE177" s="173">
        <v>10.840000000000201</v>
      </c>
      <c r="AF177" s="173" t="str">
        <f>IFERROR(VLOOKUP(AE177,'CRUCE RIESGOS'!$C$8:$D$166,2,FALSE),"")</f>
        <v/>
      </c>
      <c r="AG177" s="173">
        <v>11.840000000000201</v>
      </c>
      <c r="AH177" s="173" t="str">
        <f>IFERROR(VLOOKUP(AG177,'CRUCE RIESGOS'!$C$8:$D$166,2,FALSE),"")</f>
        <v/>
      </c>
      <c r="AI177" s="173">
        <v>12.840000000000201</v>
      </c>
      <c r="AJ177" s="173" t="str">
        <f>IFERROR(VLOOKUP(AI177,'CRUCE RIESGOS'!$C$8:$D$166,2,FALSE),"")</f>
        <v/>
      </c>
      <c r="AK177" s="173">
        <v>13.840000000000201</v>
      </c>
      <c r="AL177" s="173" t="str">
        <f>IFERROR(VLOOKUP(AK177,'CRUCE RIESGOS'!$C$8:$D$166,2,FALSE),"")</f>
        <v/>
      </c>
      <c r="AM177" s="173">
        <v>14.8400000000003</v>
      </c>
      <c r="AN177" s="173" t="str">
        <f>IFERROR(VLOOKUP(AM177,'CRUCE RIESGOS'!$C$8:$D$166,2,FALSE),"")</f>
        <v/>
      </c>
      <c r="AO177" s="173">
        <v>15.8400000000003</v>
      </c>
      <c r="AP177" s="173" t="str">
        <f>IFERROR(VLOOKUP(AO177,'CRUCE RIESGOS'!$C$8:$D$166,2,FALSE),"")</f>
        <v/>
      </c>
      <c r="AQ177" s="173">
        <v>16.840000000000298</v>
      </c>
      <c r="AR177" s="173" t="str">
        <f>IFERROR(VLOOKUP(AQ177,'CRUCE RIESGOS'!$C$8:$D$166,2,FALSE),"")</f>
        <v/>
      </c>
      <c r="AS177" s="173">
        <v>17.840000000000298</v>
      </c>
      <c r="AT177" s="173" t="str">
        <f>IFERROR(VLOOKUP(AS177,'CRUCE RIESGOS'!$C$8:$D$166,2,FALSE),"")</f>
        <v/>
      </c>
      <c r="AU177" s="173">
        <v>18.840000000000298</v>
      </c>
      <c r="AV177" s="173" t="str">
        <f>IFERROR(VLOOKUP(AU177,'CRUCE RIESGOS'!$C$8:$D$166,2,FALSE),"")</f>
        <v/>
      </c>
      <c r="AW177" s="173">
        <v>19.840000000000401</v>
      </c>
      <c r="AX177" s="173" t="str">
        <f>IFERROR(VLOOKUP(AW177,'CRUCE RIESGOS'!$C$8:$D$166,2,FALSE),"")</f>
        <v/>
      </c>
      <c r="AY177" s="173">
        <v>20.840000000000401</v>
      </c>
      <c r="AZ177" s="173" t="str">
        <f>IFERROR(VLOOKUP(AY177,'CRUCE RIESGOS'!$C$8:$D$166,2,FALSE),"")</f>
        <v/>
      </c>
      <c r="BA177" s="173">
        <v>21.840000000000401</v>
      </c>
      <c r="BB177" s="173" t="str">
        <f>IFERROR(VLOOKUP(BA177,'CRUCE RIESGOS'!$C$8:$D$166,2,FALSE),"")</f>
        <v/>
      </c>
      <c r="BC177" s="173">
        <v>22.840000000000401</v>
      </c>
      <c r="BD177" s="173" t="str">
        <f>IFERROR(VLOOKUP(BC177,'CRUCE RIESGOS'!$C$8:$D$166,2,FALSE),"")</f>
        <v/>
      </c>
      <c r="BE177" s="173">
        <v>23.840000000000401</v>
      </c>
      <c r="BF177" s="173" t="str">
        <f>IFERROR(VLOOKUP(BE177,'CRUCE RIESGOS'!$C$8:$D$166,2,FALSE),"")</f>
        <v/>
      </c>
      <c r="BG177" s="173">
        <v>24.840000000000501</v>
      </c>
      <c r="BH177" s="173" t="str">
        <f>IFERROR(VLOOKUP(BG177,'CRUCE RIESGOS'!$C$8:$D$166,2,FALSE),"")</f>
        <v/>
      </c>
      <c r="BI177" s="173">
        <v>25.840000000000501</v>
      </c>
      <c r="BJ177" s="173" t="str">
        <f>IFERROR(VLOOKUP(BI177,'CRUCE RIESGOS'!$C$8:$D$166,2,FALSE),"")</f>
        <v/>
      </c>
    </row>
    <row r="178" spans="13:62" x14ac:dyDescent="0.25">
      <c r="N178" s="173" t="str">
        <f t="shared" si="17"/>
        <v/>
      </c>
      <c r="P178" s="173" t="str">
        <f>IF(P179&lt;&gt;""," -R","")</f>
        <v/>
      </c>
      <c r="R178" s="173" t="str">
        <f>IF(R179&lt;&gt;""," -R","")</f>
        <v/>
      </c>
      <c r="T178" s="173" t="str">
        <f>IF(T179&lt;&gt;""," -R","")</f>
        <v/>
      </c>
      <c r="V178" s="173" t="str">
        <f>IF(V179&lt;&gt;""," -R","")</f>
        <v/>
      </c>
      <c r="X178" s="173" t="str">
        <f>IF(X179&lt;&gt;""," -R","")</f>
        <v/>
      </c>
      <c r="Z178" s="173" t="str">
        <f>IF(Z179&lt;&gt;""," -R","")</f>
        <v/>
      </c>
      <c r="AB178" s="173" t="str">
        <f>IF(AB179&lt;&gt;""," -R","")</f>
        <v/>
      </c>
      <c r="AD178" s="173" t="str">
        <f>IF(AD179&lt;&gt;""," -R","")</f>
        <v/>
      </c>
      <c r="AF178" s="173" t="str">
        <f t="shared" si="18"/>
        <v/>
      </c>
      <c r="AH178" s="173" t="str">
        <f t="shared" si="19"/>
        <v/>
      </c>
      <c r="AJ178" s="173" t="str">
        <f t="shared" si="20"/>
        <v/>
      </c>
      <c r="AL178" s="173" t="str">
        <f t="shared" si="21"/>
        <v/>
      </c>
      <c r="AN178" s="173" t="str">
        <f t="shared" si="22"/>
        <v/>
      </c>
      <c r="AP178" s="173" t="str">
        <f t="shared" si="23"/>
        <v/>
      </c>
      <c r="AR178" s="173" t="str">
        <f t="shared" si="24"/>
        <v/>
      </c>
      <c r="AT178" s="173" t="str">
        <f t="shared" si="25"/>
        <v/>
      </c>
      <c r="AV178" s="173" t="str">
        <f t="shared" si="26"/>
        <v/>
      </c>
      <c r="AX178" s="173" t="str">
        <f t="shared" si="27"/>
        <v/>
      </c>
      <c r="AZ178" s="173" t="str">
        <f t="shared" si="28"/>
        <v/>
      </c>
      <c r="BB178" s="173" t="str">
        <f t="shared" si="29"/>
        <v/>
      </c>
      <c r="BD178" s="173" t="str">
        <f t="shared" si="30"/>
        <v/>
      </c>
      <c r="BF178" s="173" t="str">
        <f t="shared" si="31"/>
        <v/>
      </c>
      <c r="BH178" s="173" t="str">
        <f t="shared" si="32"/>
        <v/>
      </c>
      <c r="BJ178" s="173" t="str">
        <f t="shared" si="33"/>
        <v/>
      </c>
    </row>
    <row r="179" spans="13:62" x14ac:dyDescent="0.25">
      <c r="M179" s="173">
        <v>1.85</v>
      </c>
      <c r="N179" s="173" t="str">
        <f>IFERROR(VLOOKUP(M179,'CRUCE RIESGOS'!$C$8:$D$166,2,FALSE),"")</f>
        <v/>
      </c>
      <c r="O179" s="173">
        <v>2.8500000000000201</v>
      </c>
      <c r="P179" s="173" t="str">
        <f>IFERROR(VLOOKUP(O179,'CRUCE RIESGOS'!$C$8:$D$166,2,FALSE),"")</f>
        <v/>
      </c>
      <c r="Q179" s="173">
        <v>3.8500000000000401</v>
      </c>
      <c r="R179" s="173" t="str">
        <f>IFERROR(VLOOKUP(Q179,'CRUCE RIESGOS'!$C$8:$D$166,2,FALSE),"")</f>
        <v/>
      </c>
      <c r="S179" s="173">
        <v>4.85000000000006</v>
      </c>
      <c r="T179" s="173" t="str">
        <f>IFERROR(VLOOKUP(S179,'CRUCE RIESGOS'!$C$8:$D$166,2,FALSE),"")</f>
        <v/>
      </c>
      <c r="U179" s="173">
        <v>5.8500000000000796</v>
      </c>
      <c r="V179" s="173" t="str">
        <f>IFERROR(VLOOKUP(U179,'CRUCE RIESGOS'!$C$8:$D$166,2,FALSE),"")</f>
        <v/>
      </c>
      <c r="W179" s="173">
        <v>6.8500000000001</v>
      </c>
      <c r="X179" s="173" t="str">
        <f>IFERROR(VLOOKUP(W179,'CRUCE RIESGOS'!$C$8:$D$166,2,FALSE),"")</f>
        <v/>
      </c>
      <c r="Y179" s="173">
        <v>7.8500000000001204</v>
      </c>
      <c r="Z179" s="173" t="str">
        <f>IFERROR(VLOOKUP(Y179,'CRUCE RIESGOS'!$C$8:$D$166,2,FALSE),"")</f>
        <v/>
      </c>
      <c r="AA179" s="173">
        <v>8.85000000000014</v>
      </c>
      <c r="AB179" s="173" t="str">
        <f>IFERROR(VLOOKUP(AA179,'CRUCE RIESGOS'!$C$8:$D$166,2,FALSE),"")</f>
        <v/>
      </c>
      <c r="AC179" s="173">
        <v>9.8500000000001595</v>
      </c>
      <c r="AD179" s="173" t="str">
        <f>IFERROR(VLOOKUP(AC179,'CRUCE RIESGOS'!$C$8:$D$166,2,FALSE),"")</f>
        <v/>
      </c>
      <c r="AE179" s="173">
        <v>10.8500000000002</v>
      </c>
      <c r="AF179" s="173" t="str">
        <f>IFERROR(VLOOKUP(AE179,'CRUCE RIESGOS'!$C$8:$D$166,2,FALSE),"")</f>
        <v/>
      </c>
      <c r="AG179" s="173">
        <v>11.8500000000002</v>
      </c>
      <c r="AH179" s="173" t="str">
        <f>IFERROR(VLOOKUP(AG179,'CRUCE RIESGOS'!$C$8:$D$166,2,FALSE),"")</f>
        <v/>
      </c>
      <c r="AI179" s="173">
        <v>12.8500000000002</v>
      </c>
      <c r="AJ179" s="173" t="str">
        <f>IFERROR(VLOOKUP(AI179,'CRUCE RIESGOS'!$C$8:$D$166,2,FALSE),"")</f>
        <v/>
      </c>
      <c r="AK179" s="173">
        <v>13.8500000000002</v>
      </c>
      <c r="AL179" s="173" t="str">
        <f>IFERROR(VLOOKUP(AK179,'CRUCE RIESGOS'!$C$8:$D$166,2,FALSE),"")</f>
        <v/>
      </c>
      <c r="AM179" s="173">
        <v>14.8500000000003</v>
      </c>
      <c r="AN179" s="173" t="str">
        <f>IFERROR(VLOOKUP(AM179,'CRUCE RIESGOS'!$C$8:$D$166,2,FALSE),"")</f>
        <v/>
      </c>
      <c r="AO179" s="173">
        <v>15.8500000000003</v>
      </c>
      <c r="AP179" s="173" t="str">
        <f>IFERROR(VLOOKUP(AO179,'CRUCE RIESGOS'!$C$8:$D$166,2,FALSE),"")</f>
        <v/>
      </c>
      <c r="AQ179" s="173">
        <v>16.8500000000003</v>
      </c>
      <c r="AR179" s="173" t="str">
        <f>IFERROR(VLOOKUP(AQ179,'CRUCE RIESGOS'!$C$8:$D$166,2,FALSE),"")</f>
        <v/>
      </c>
      <c r="AS179" s="173">
        <v>17.8500000000003</v>
      </c>
      <c r="AT179" s="173" t="str">
        <f>IFERROR(VLOOKUP(AS179,'CRUCE RIESGOS'!$C$8:$D$166,2,FALSE),"")</f>
        <v/>
      </c>
      <c r="AU179" s="173">
        <v>18.8500000000003</v>
      </c>
      <c r="AV179" s="173" t="str">
        <f>IFERROR(VLOOKUP(AU179,'CRUCE RIESGOS'!$C$8:$D$166,2,FALSE),"")</f>
        <v/>
      </c>
      <c r="AW179" s="173">
        <v>19.850000000000399</v>
      </c>
      <c r="AX179" s="173" t="str">
        <f>IFERROR(VLOOKUP(AW179,'CRUCE RIESGOS'!$C$8:$D$166,2,FALSE),"")</f>
        <v/>
      </c>
      <c r="AY179" s="173">
        <v>20.850000000000399</v>
      </c>
      <c r="AZ179" s="173" t="str">
        <f>IFERROR(VLOOKUP(AY179,'CRUCE RIESGOS'!$C$8:$D$166,2,FALSE),"")</f>
        <v/>
      </c>
      <c r="BA179" s="173">
        <v>21.850000000000399</v>
      </c>
      <c r="BB179" s="173" t="str">
        <f>IFERROR(VLOOKUP(BA179,'CRUCE RIESGOS'!$C$8:$D$166,2,FALSE),"")</f>
        <v/>
      </c>
      <c r="BC179" s="173">
        <v>22.850000000000399</v>
      </c>
      <c r="BD179" s="173" t="str">
        <f>IFERROR(VLOOKUP(BC179,'CRUCE RIESGOS'!$C$8:$D$166,2,FALSE),"")</f>
        <v/>
      </c>
      <c r="BE179" s="173">
        <v>23.850000000000399</v>
      </c>
      <c r="BF179" s="173" t="str">
        <f>IFERROR(VLOOKUP(BE179,'CRUCE RIESGOS'!$C$8:$D$166,2,FALSE),"")</f>
        <v/>
      </c>
      <c r="BG179" s="173">
        <v>24.850000000000499</v>
      </c>
      <c r="BH179" s="173" t="str">
        <f>IFERROR(VLOOKUP(BG179,'CRUCE RIESGOS'!$C$8:$D$166,2,FALSE),"")</f>
        <v/>
      </c>
      <c r="BI179" s="173">
        <v>25.850000000000499</v>
      </c>
      <c r="BJ179" s="173" t="str">
        <f>IFERROR(VLOOKUP(BI179,'CRUCE RIESGOS'!$C$8:$D$166,2,FALSE),"")</f>
        <v/>
      </c>
    </row>
    <row r="180" spans="13:62" x14ac:dyDescent="0.25">
      <c r="N180" s="173" t="str">
        <f t="shared" si="17"/>
        <v/>
      </c>
      <c r="P180" s="173" t="str">
        <f>IF(P181&lt;&gt;""," -R","")</f>
        <v/>
      </c>
      <c r="R180" s="173" t="str">
        <f>IF(R181&lt;&gt;""," -R","")</f>
        <v/>
      </c>
      <c r="T180" s="173" t="str">
        <f>IF(T181&lt;&gt;""," -R","")</f>
        <v/>
      </c>
      <c r="V180" s="173" t="str">
        <f>IF(V181&lt;&gt;""," -R","")</f>
        <v/>
      </c>
      <c r="X180" s="173" t="str">
        <f>IF(X181&lt;&gt;""," -R","")</f>
        <v/>
      </c>
      <c r="Z180" s="173" t="str">
        <f>IF(Z181&lt;&gt;""," -R","")</f>
        <v/>
      </c>
      <c r="AB180" s="173" t="str">
        <f>IF(AB181&lt;&gt;""," -R","")</f>
        <v/>
      </c>
      <c r="AD180" s="173" t="str">
        <f>IF(AD181&lt;&gt;""," -R","")</f>
        <v/>
      </c>
      <c r="AF180" s="173" t="str">
        <f t="shared" si="18"/>
        <v/>
      </c>
      <c r="AH180" s="173" t="str">
        <f t="shared" si="19"/>
        <v/>
      </c>
      <c r="AJ180" s="173" t="str">
        <f t="shared" si="20"/>
        <v/>
      </c>
      <c r="AL180" s="173" t="str">
        <f t="shared" si="21"/>
        <v/>
      </c>
      <c r="AN180" s="173" t="str">
        <f t="shared" si="22"/>
        <v/>
      </c>
      <c r="AP180" s="173" t="str">
        <f t="shared" si="23"/>
        <v/>
      </c>
      <c r="AR180" s="173" t="str">
        <f t="shared" si="24"/>
        <v/>
      </c>
      <c r="AT180" s="173" t="str">
        <f t="shared" si="25"/>
        <v/>
      </c>
      <c r="AV180" s="173" t="str">
        <f t="shared" si="26"/>
        <v/>
      </c>
      <c r="AX180" s="173" t="str">
        <f t="shared" si="27"/>
        <v/>
      </c>
      <c r="AZ180" s="173" t="str">
        <f t="shared" si="28"/>
        <v/>
      </c>
      <c r="BB180" s="173" t="str">
        <f t="shared" si="29"/>
        <v/>
      </c>
      <c r="BD180" s="173" t="str">
        <f t="shared" si="30"/>
        <v/>
      </c>
      <c r="BF180" s="173" t="str">
        <f t="shared" si="31"/>
        <v/>
      </c>
      <c r="BH180" s="173" t="str">
        <f t="shared" si="32"/>
        <v/>
      </c>
      <c r="BJ180" s="173" t="str">
        <f t="shared" si="33"/>
        <v/>
      </c>
    </row>
    <row r="181" spans="13:62" x14ac:dyDescent="0.25">
      <c r="M181" s="173">
        <v>1.86</v>
      </c>
      <c r="N181" s="173" t="str">
        <f>IFERROR(VLOOKUP(M181,'CRUCE RIESGOS'!$C$8:$D$166,2,FALSE),"")</f>
        <v/>
      </c>
      <c r="O181" s="173">
        <v>2.8600000000000199</v>
      </c>
      <c r="P181" s="173" t="str">
        <f>IFERROR(VLOOKUP(O181,'CRUCE RIESGOS'!$C$8:$D$166,2,FALSE),"")</f>
        <v/>
      </c>
      <c r="Q181" s="173">
        <v>3.8600000000000398</v>
      </c>
      <c r="R181" s="173" t="str">
        <f>IFERROR(VLOOKUP(Q181,'CRUCE RIESGOS'!$C$8:$D$166,2,FALSE),"")</f>
        <v/>
      </c>
      <c r="S181" s="173">
        <v>4.8600000000000598</v>
      </c>
      <c r="T181" s="173" t="str">
        <f>IFERROR(VLOOKUP(S181,'CRUCE RIESGOS'!$C$8:$D$166,2,FALSE),"")</f>
        <v/>
      </c>
      <c r="U181" s="173">
        <v>5.8600000000000803</v>
      </c>
      <c r="V181" s="173" t="str">
        <f>IFERROR(VLOOKUP(U181,'CRUCE RIESGOS'!$C$8:$D$166,2,FALSE),"")</f>
        <v/>
      </c>
      <c r="W181" s="173">
        <v>6.8600000000000998</v>
      </c>
      <c r="X181" s="173" t="str">
        <f>IFERROR(VLOOKUP(W181,'CRUCE RIESGOS'!$C$8:$D$166,2,FALSE),"")</f>
        <v/>
      </c>
      <c r="Y181" s="173">
        <v>7.8600000000001202</v>
      </c>
      <c r="Z181" s="173" t="str">
        <f>IFERROR(VLOOKUP(Y181,'CRUCE RIESGOS'!$C$8:$D$166,2,FALSE),"")</f>
        <v/>
      </c>
      <c r="AA181" s="173">
        <v>8.8600000000001398</v>
      </c>
      <c r="AB181" s="173" t="str">
        <f>IFERROR(VLOOKUP(AA181,'CRUCE RIESGOS'!$C$8:$D$166,2,FALSE),"")</f>
        <v/>
      </c>
      <c r="AC181" s="173">
        <v>9.8600000000001593</v>
      </c>
      <c r="AD181" s="173" t="str">
        <f>IFERROR(VLOOKUP(AC181,'CRUCE RIESGOS'!$C$8:$D$166,2,FALSE),"")</f>
        <v/>
      </c>
      <c r="AE181" s="173">
        <v>10.8600000000002</v>
      </c>
      <c r="AF181" s="173" t="str">
        <f>IFERROR(VLOOKUP(AE181,'CRUCE RIESGOS'!$C$8:$D$166,2,FALSE),"")</f>
        <v/>
      </c>
      <c r="AG181" s="173">
        <v>11.8600000000002</v>
      </c>
      <c r="AH181" s="173" t="str">
        <f>IFERROR(VLOOKUP(AG181,'CRUCE RIESGOS'!$C$8:$D$166,2,FALSE),"")</f>
        <v/>
      </c>
      <c r="AI181" s="173">
        <v>12.8600000000002</v>
      </c>
      <c r="AJ181" s="173" t="str">
        <f>IFERROR(VLOOKUP(AI181,'CRUCE RIESGOS'!$C$8:$D$166,2,FALSE),"")</f>
        <v/>
      </c>
      <c r="AK181" s="173">
        <v>13.8600000000002</v>
      </c>
      <c r="AL181" s="173" t="str">
        <f>IFERROR(VLOOKUP(AK181,'CRUCE RIESGOS'!$C$8:$D$166,2,FALSE),"")</f>
        <v/>
      </c>
      <c r="AM181" s="173">
        <v>14.8600000000003</v>
      </c>
      <c r="AN181" s="173" t="str">
        <f>IFERROR(VLOOKUP(AM181,'CRUCE RIESGOS'!$C$8:$D$166,2,FALSE),"")</f>
        <v/>
      </c>
      <c r="AO181" s="173">
        <v>15.8600000000003</v>
      </c>
      <c r="AP181" s="173" t="str">
        <f>IFERROR(VLOOKUP(AO181,'CRUCE RIESGOS'!$C$8:$D$166,2,FALSE),"")</f>
        <v/>
      </c>
      <c r="AQ181" s="173">
        <v>16.860000000000301</v>
      </c>
      <c r="AR181" s="173" t="str">
        <f>IFERROR(VLOOKUP(AQ181,'CRUCE RIESGOS'!$C$8:$D$166,2,FALSE),"")</f>
        <v/>
      </c>
      <c r="AS181" s="173">
        <v>17.860000000000301</v>
      </c>
      <c r="AT181" s="173" t="str">
        <f>IFERROR(VLOOKUP(AS181,'CRUCE RIESGOS'!$C$8:$D$166,2,FALSE),"")</f>
        <v/>
      </c>
      <c r="AU181" s="173">
        <v>18.860000000000301</v>
      </c>
      <c r="AV181" s="173" t="str">
        <f>IFERROR(VLOOKUP(AU181,'CRUCE RIESGOS'!$C$8:$D$166,2,FALSE),"")</f>
        <v/>
      </c>
      <c r="AW181" s="173">
        <v>19.860000000000401</v>
      </c>
      <c r="AX181" s="173" t="str">
        <f>IFERROR(VLOOKUP(AW181,'CRUCE RIESGOS'!$C$8:$D$166,2,FALSE),"")</f>
        <v/>
      </c>
      <c r="AY181" s="173">
        <v>20.860000000000401</v>
      </c>
      <c r="AZ181" s="173" t="str">
        <f>IFERROR(VLOOKUP(AY181,'CRUCE RIESGOS'!$C$8:$D$166,2,FALSE),"")</f>
        <v/>
      </c>
      <c r="BA181" s="173">
        <v>21.860000000000401</v>
      </c>
      <c r="BB181" s="173" t="str">
        <f>IFERROR(VLOOKUP(BA181,'CRUCE RIESGOS'!$C$8:$D$166,2,FALSE),"")</f>
        <v/>
      </c>
      <c r="BC181" s="173">
        <v>22.860000000000401</v>
      </c>
      <c r="BD181" s="173" t="str">
        <f>IFERROR(VLOOKUP(BC181,'CRUCE RIESGOS'!$C$8:$D$166,2,FALSE),"")</f>
        <v/>
      </c>
      <c r="BE181" s="173">
        <v>23.860000000000401</v>
      </c>
      <c r="BF181" s="173" t="str">
        <f>IFERROR(VLOOKUP(BE181,'CRUCE RIESGOS'!$C$8:$D$166,2,FALSE),"")</f>
        <v/>
      </c>
      <c r="BG181" s="173">
        <v>24.8600000000005</v>
      </c>
      <c r="BH181" s="173" t="str">
        <f>IFERROR(VLOOKUP(BG181,'CRUCE RIESGOS'!$C$8:$D$166,2,FALSE),"")</f>
        <v/>
      </c>
      <c r="BI181" s="173">
        <v>25.8600000000005</v>
      </c>
      <c r="BJ181" s="173" t="str">
        <f>IFERROR(VLOOKUP(BI181,'CRUCE RIESGOS'!$C$8:$D$166,2,FALSE),"")</f>
        <v/>
      </c>
    </row>
    <row r="182" spans="13:62" x14ac:dyDescent="0.25">
      <c r="N182" s="173" t="str">
        <f t="shared" si="17"/>
        <v/>
      </c>
      <c r="P182" s="173" t="str">
        <f>IF(P183&lt;&gt;""," -R","")</f>
        <v/>
      </c>
      <c r="R182" s="173" t="str">
        <f>IF(R183&lt;&gt;""," -R","")</f>
        <v/>
      </c>
      <c r="T182" s="173" t="str">
        <f>IF(T183&lt;&gt;""," -R","")</f>
        <v/>
      </c>
      <c r="V182" s="173" t="str">
        <f>IF(V183&lt;&gt;""," -R","")</f>
        <v/>
      </c>
      <c r="X182" s="173" t="str">
        <f>IF(X183&lt;&gt;""," -R","")</f>
        <v/>
      </c>
      <c r="Z182" s="173" t="str">
        <f>IF(Z183&lt;&gt;""," -R","")</f>
        <v/>
      </c>
      <c r="AB182" s="173" t="str">
        <f>IF(AB183&lt;&gt;""," -R","")</f>
        <v/>
      </c>
      <c r="AD182" s="173" t="str">
        <f>IF(AD183&lt;&gt;""," -R","")</f>
        <v/>
      </c>
      <c r="AF182" s="173" t="str">
        <f t="shared" si="18"/>
        <v/>
      </c>
      <c r="AH182" s="173" t="str">
        <f t="shared" si="19"/>
        <v/>
      </c>
      <c r="AJ182" s="173" t="str">
        <f t="shared" si="20"/>
        <v/>
      </c>
      <c r="AL182" s="173" t="str">
        <f t="shared" si="21"/>
        <v/>
      </c>
      <c r="AN182" s="173" t="str">
        <f t="shared" si="22"/>
        <v/>
      </c>
      <c r="AP182" s="173" t="str">
        <f t="shared" si="23"/>
        <v/>
      </c>
      <c r="AR182" s="173" t="str">
        <f t="shared" si="24"/>
        <v/>
      </c>
      <c r="AT182" s="173" t="str">
        <f t="shared" si="25"/>
        <v/>
      </c>
      <c r="AV182" s="173" t="str">
        <f t="shared" si="26"/>
        <v/>
      </c>
      <c r="AX182" s="173" t="str">
        <f t="shared" si="27"/>
        <v/>
      </c>
      <c r="AZ182" s="173" t="str">
        <f t="shared" si="28"/>
        <v/>
      </c>
      <c r="BB182" s="173" t="str">
        <f t="shared" si="29"/>
        <v/>
      </c>
      <c r="BD182" s="173" t="str">
        <f t="shared" si="30"/>
        <v/>
      </c>
      <c r="BF182" s="173" t="str">
        <f t="shared" si="31"/>
        <v/>
      </c>
      <c r="BH182" s="173" t="str">
        <f t="shared" si="32"/>
        <v/>
      </c>
      <c r="BJ182" s="173" t="str">
        <f t="shared" si="33"/>
        <v/>
      </c>
    </row>
    <row r="183" spans="13:62" x14ac:dyDescent="0.25">
      <c r="M183" s="173">
        <v>1.87</v>
      </c>
      <c r="N183" s="173" t="str">
        <f>IFERROR(VLOOKUP(M183,'CRUCE RIESGOS'!$C$8:$D$166,2,FALSE),"")</f>
        <v/>
      </c>
      <c r="O183" s="173">
        <v>2.8700000000000201</v>
      </c>
      <c r="P183" s="173" t="str">
        <f>IFERROR(VLOOKUP(O183,'CRUCE RIESGOS'!$C$8:$D$166,2,FALSE),"")</f>
        <v/>
      </c>
      <c r="Q183" s="173">
        <v>3.8700000000000401</v>
      </c>
      <c r="R183" s="173" t="str">
        <f>IFERROR(VLOOKUP(Q183,'CRUCE RIESGOS'!$C$8:$D$166,2,FALSE),"")</f>
        <v/>
      </c>
      <c r="S183" s="173">
        <v>4.8700000000000596</v>
      </c>
      <c r="T183" s="173" t="str">
        <f>IFERROR(VLOOKUP(S183,'CRUCE RIESGOS'!$C$8:$D$166,2,FALSE),"")</f>
        <v/>
      </c>
      <c r="U183" s="173">
        <v>5.87000000000008</v>
      </c>
      <c r="V183" s="173" t="str">
        <f>IFERROR(VLOOKUP(U183,'CRUCE RIESGOS'!$C$8:$D$166,2,FALSE),"")</f>
        <v/>
      </c>
      <c r="W183" s="173">
        <v>6.8700000000000996</v>
      </c>
      <c r="X183" s="173" t="str">
        <f>IFERROR(VLOOKUP(W183,'CRUCE RIESGOS'!$C$8:$D$166,2,FALSE),"")</f>
        <v/>
      </c>
      <c r="Y183" s="173">
        <v>7.87000000000012</v>
      </c>
      <c r="Z183" s="173" t="str">
        <f>IFERROR(VLOOKUP(Y183,'CRUCE RIESGOS'!$C$8:$D$166,2,FALSE),"")</f>
        <v/>
      </c>
      <c r="AA183" s="173">
        <v>8.8700000000001396</v>
      </c>
      <c r="AB183" s="173" t="str">
        <f>IFERROR(VLOOKUP(AA183,'CRUCE RIESGOS'!$C$8:$D$166,2,FALSE),"")</f>
        <v/>
      </c>
      <c r="AC183" s="173">
        <v>9.8700000000001609</v>
      </c>
      <c r="AD183" s="173" t="str">
        <f>IFERROR(VLOOKUP(AC183,'CRUCE RIESGOS'!$C$8:$D$166,2,FALSE),"")</f>
        <v/>
      </c>
      <c r="AE183" s="173">
        <v>10.8700000000002</v>
      </c>
      <c r="AF183" s="173" t="str">
        <f>IFERROR(VLOOKUP(AE183,'CRUCE RIESGOS'!$C$8:$D$166,2,FALSE),"")</f>
        <v/>
      </c>
      <c r="AG183" s="173">
        <v>11.8700000000002</v>
      </c>
      <c r="AH183" s="173" t="str">
        <f>IFERROR(VLOOKUP(AG183,'CRUCE RIESGOS'!$C$8:$D$166,2,FALSE),"")</f>
        <v/>
      </c>
      <c r="AI183" s="173">
        <v>12.8700000000002</v>
      </c>
      <c r="AJ183" s="173" t="str">
        <f>IFERROR(VLOOKUP(AI183,'CRUCE RIESGOS'!$C$8:$D$166,2,FALSE),"")</f>
        <v/>
      </c>
      <c r="AK183" s="173">
        <v>13.8700000000002</v>
      </c>
      <c r="AL183" s="173" t="str">
        <f>IFERROR(VLOOKUP(AK183,'CRUCE RIESGOS'!$C$8:$D$166,2,FALSE),"")</f>
        <v/>
      </c>
      <c r="AM183" s="173">
        <v>14.870000000000299</v>
      </c>
      <c r="AN183" s="173" t="str">
        <f>IFERROR(VLOOKUP(AM183,'CRUCE RIESGOS'!$C$8:$D$166,2,FALSE),"")</f>
        <v/>
      </c>
      <c r="AO183" s="173">
        <v>15.870000000000299</v>
      </c>
      <c r="AP183" s="173" t="str">
        <f>IFERROR(VLOOKUP(AO183,'CRUCE RIESGOS'!$C$8:$D$166,2,FALSE),"")</f>
        <v/>
      </c>
      <c r="AQ183" s="173">
        <v>16.870000000000299</v>
      </c>
      <c r="AR183" s="173" t="str">
        <f>IFERROR(VLOOKUP(AQ183,'CRUCE RIESGOS'!$C$8:$D$166,2,FALSE),"")</f>
        <v/>
      </c>
      <c r="AS183" s="173">
        <v>17.870000000000299</v>
      </c>
      <c r="AT183" s="173" t="str">
        <f>IFERROR(VLOOKUP(AS183,'CRUCE RIESGOS'!$C$8:$D$166,2,FALSE),"")</f>
        <v/>
      </c>
      <c r="AU183" s="173">
        <v>18.870000000000299</v>
      </c>
      <c r="AV183" s="173" t="str">
        <f>IFERROR(VLOOKUP(AU183,'CRUCE RIESGOS'!$C$8:$D$166,2,FALSE),"")</f>
        <v/>
      </c>
      <c r="AW183" s="173">
        <v>19.870000000000399</v>
      </c>
      <c r="AX183" s="173" t="str">
        <f>IFERROR(VLOOKUP(AW183,'CRUCE RIESGOS'!$C$8:$D$166,2,FALSE),"")</f>
        <v/>
      </c>
      <c r="AY183" s="173">
        <v>20.870000000000399</v>
      </c>
      <c r="AZ183" s="173" t="str">
        <f>IFERROR(VLOOKUP(AY183,'CRUCE RIESGOS'!$C$8:$D$166,2,FALSE),"")</f>
        <v/>
      </c>
      <c r="BA183" s="173">
        <v>21.870000000000399</v>
      </c>
      <c r="BB183" s="173" t="str">
        <f>IFERROR(VLOOKUP(BA183,'CRUCE RIESGOS'!$C$8:$D$166,2,FALSE),"")</f>
        <v/>
      </c>
      <c r="BC183" s="173">
        <v>22.870000000000399</v>
      </c>
      <c r="BD183" s="173" t="str">
        <f>IFERROR(VLOOKUP(BC183,'CRUCE RIESGOS'!$C$8:$D$166,2,FALSE),"")</f>
        <v/>
      </c>
      <c r="BE183" s="173">
        <v>23.870000000000399</v>
      </c>
      <c r="BF183" s="173" t="str">
        <f>IFERROR(VLOOKUP(BE183,'CRUCE RIESGOS'!$C$8:$D$166,2,FALSE),"")</f>
        <v/>
      </c>
      <c r="BG183" s="173">
        <v>24.870000000000498</v>
      </c>
      <c r="BH183" s="173" t="str">
        <f>IFERROR(VLOOKUP(BG183,'CRUCE RIESGOS'!$C$8:$D$166,2,FALSE),"")</f>
        <v/>
      </c>
      <c r="BI183" s="173">
        <v>25.870000000000498</v>
      </c>
      <c r="BJ183" s="173" t="str">
        <f>IFERROR(VLOOKUP(BI183,'CRUCE RIESGOS'!$C$8:$D$166,2,FALSE),"")</f>
        <v/>
      </c>
    </row>
    <row r="184" spans="13:62" x14ac:dyDescent="0.25">
      <c r="N184" s="173" t="str">
        <f t="shared" si="17"/>
        <v/>
      </c>
      <c r="P184" s="173" t="str">
        <f>IF(P185&lt;&gt;""," -R","")</f>
        <v/>
      </c>
      <c r="R184" s="173" t="str">
        <f>IF(R185&lt;&gt;""," -R","")</f>
        <v/>
      </c>
      <c r="T184" s="173" t="str">
        <f>IF(T185&lt;&gt;""," -R","")</f>
        <v/>
      </c>
      <c r="V184" s="173" t="str">
        <f>IF(V185&lt;&gt;""," -R","")</f>
        <v/>
      </c>
      <c r="X184" s="173" t="str">
        <f>IF(X185&lt;&gt;""," -R","")</f>
        <v/>
      </c>
      <c r="Z184" s="173" t="str">
        <f>IF(Z185&lt;&gt;""," -R","")</f>
        <v/>
      </c>
      <c r="AB184" s="173" t="str">
        <f>IF(AB185&lt;&gt;""," -R","")</f>
        <v/>
      </c>
      <c r="AD184" s="173" t="str">
        <f>IF(AD185&lt;&gt;""," -R","")</f>
        <v/>
      </c>
      <c r="AF184" s="173" t="str">
        <f t="shared" si="18"/>
        <v/>
      </c>
      <c r="AH184" s="173" t="str">
        <f t="shared" si="19"/>
        <v/>
      </c>
      <c r="AJ184" s="173" t="str">
        <f t="shared" si="20"/>
        <v/>
      </c>
      <c r="AL184" s="173" t="str">
        <f t="shared" si="21"/>
        <v/>
      </c>
      <c r="AN184" s="173" t="str">
        <f t="shared" si="22"/>
        <v/>
      </c>
      <c r="AP184" s="173" t="str">
        <f t="shared" si="23"/>
        <v/>
      </c>
      <c r="AR184" s="173" t="str">
        <f t="shared" si="24"/>
        <v/>
      </c>
      <c r="AT184" s="173" t="str">
        <f t="shared" si="25"/>
        <v/>
      </c>
      <c r="AV184" s="173" t="str">
        <f t="shared" si="26"/>
        <v/>
      </c>
      <c r="AX184" s="173" t="str">
        <f t="shared" si="27"/>
        <v/>
      </c>
      <c r="AZ184" s="173" t="str">
        <f t="shared" si="28"/>
        <v/>
      </c>
      <c r="BB184" s="173" t="str">
        <f t="shared" si="29"/>
        <v/>
      </c>
      <c r="BD184" s="173" t="str">
        <f t="shared" si="30"/>
        <v/>
      </c>
      <c r="BF184" s="173" t="str">
        <f t="shared" si="31"/>
        <v/>
      </c>
      <c r="BH184" s="173" t="str">
        <f t="shared" si="32"/>
        <v/>
      </c>
      <c r="BJ184" s="173" t="str">
        <f t="shared" si="33"/>
        <v/>
      </c>
    </row>
    <row r="185" spans="13:62" x14ac:dyDescent="0.25">
      <c r="M185" s="173">
        <v>1.88</v>
      </c>
      <c r="N185" s="173" t="str">
        <f>IFERROR(VLOOKUP(M185,'CRUCE RIESGOS'!$C$8:$D$166,2,FALSE),"")</f>
        <v/>
      </c>
      <c r="O185" s="173">
        <v>2.8800000000000199</v>
      </c>
      <c r="P185" s="173" t="str">
        <f>IFERROR(VLOOKUP(O185,'CRUCE RIESGOS'!$C$8:$D$166,2,FALSE),"")</f>
        <v/>
      </c>
      <c r="Q185" s="173">
        <v>3.8800000000000399</v>
      </c>
      <c r="R185" s="173" t="str">
        <f>IFERROR(VLOOKUP(Q185,'CRUCE RIESGOS'!$C$8:$D$166,2,FALSE),"")</f>
        <v/>
      </c>
      <c r="S185" s="173">
        <v>4.8800000000000603</v>
      </c>
      <c r="T185" s="173" t="str">
        <f>IFERROR(VLOOKUP(S185,'CRUCE RIESGOS'!$C$8:$D$166,2,FALSE),"")</f>
        <v/>
      </c>
      <c r="U185" s="173">
        <v>5.8800000000000798</v>
      </c>
      <c r="V185" s="173" t="str">
        <f>IFERROR(VLOOKUP(U185,'CRUCE RIESGOS'!$C$8:$D$166,2,FALSE),"")</f>
        <v/>
      </c>
      <c r="W185" s="173">
        <v>6.8800000000001003</v>
      </c>
      <c r="X185" s="173" t="str">
        <f>IFERROR(VLOOKUP(W185,'CRUCE RIESGOS'!$C$8:$D$166,2,FALSE),"")</f>
        <v/>
      </c>
      <c r="Y185" s="173">
        <v>7.8800000000001198</v>
      </c>
      <c r="Z185" s="173" t="str">
        <f>IFERROR(VLOOKUP(Y185,'CRUCE RIESGOS'!$C$8:$D$166,2,FALSE),"")</f>
        <v/>
      </c>
      <c r="AA185" s="173">
        <v>8.8800000000001393</v>
      </c>
      <c r="AB185" s="173" t="str">
        <f>IFERROR(VLOOKUP(AA185,'CRUCE RIESGOS'!$C$8:$D$166,2,FALSE),"")</f>
        <v/>
      </c>
      <c r="AC185" s="173">
        <v>9.8800000000001607</v>
      </c>
      <c r="AD185" s="173" t="str">
        <f>IFERROR(VLOOKUP(AC185,'CRUCE RIESGOS'!$C$8:$D$166,2,FALSE),"")</f>
        <v/>
      </c>
      <c r="AE185" s="173">
        <v>10.8800000000002</v>
      </c>
      <c r="AF185" s="173" t="str">
        <f>IFERROR(VLOOKUP(AE185,'CRUCE RIESGOS'!$C$8:$D$166,2,FALSE),"")</f>
        <v/>
      </c>
      <c r="AG185" s="173">
        <v>11.8800000000002</v>
      </c>
      <c r="AH185" s="173" t="str">
        <f>IFERROR(VLOOKUP(AG185,'CRUCE RIESGOS'!$C$8:$D$166,2,FALSE),"")</f>
        <v/>
      </c>
      <c r="AI185" s="173">
        <v>12.8800000000002</v>
      </c>
      <c r="AJ185" s="173" t="str">
        <f>IFERROR(VLOOKUP(AI185,'CRUCE RIESGOS'!$C$8:$D$166,2,FALSE),"")</f>
        <v/>
      </c>
      <c r="AK185" s="173">
        <v>13.8800000000002</v>
      </c>
      <c r="AL185" s="173" t="str">
        <f>IFERROR(VLOOKUP(AK185,'CRUCE RIESGOS'!$C$8:$D$166,2,FALSE),"")</f>
        <v/>
      </c>
      <c r="AM185" s="173">
        <v>14.880000000000299</v>
      </c>
      <c r="AN185" s="173" t="str">
        <f>IFERROR(VLOOKUP(AM185,'CRUCE RIESGOS'!$C$8:$D$166,2,FALSE),"")</f>
        <v/>
      </c>
      <c r="AO185" s="173">
        <v>15.880000000000299</v>
      </c>
      <c r="AP185" s="173" t="str">
        <f>IFERROR(VLOOKUP(AO185,'CRUCE RIESGOS'!$C$8:$D$166,2,FALSE),"")</f>
        <v/>
      </c>
      <c r="AQ185" s="173">
        <v>16.880000000000301</v>
      </c>
      <c r="AR185" s="173" t="str">
        <f>IFERROR(VLOOKUP(AQ185,'CRUCE RIESGOS'!$C$8:$D$166,2,FALSE),"")</f>
        <v/>
      </c>
      <c r="AS185" s="173">
        <v>17.880000000000301</v>
      </c>
      <c r="AT185" s="173" t="str">
        <f>IFERROR(VLOOKUP(AS185,'CRUCE RIESGOS'!$C$8:$D$166,2,FALSE),"")</f>
        <v/>
      </c>
      <c r="AU185" s="173">
        <v>18.880000000000301</v>
      </c>
      <c r="AV185" s="173" t="str">
        <f>IFERROR(VLOOKUP(AU185,'CRUCE RIESGOS'!$C$8:$D$166,2,FALSE),"")</f>
        <v/>
      </c>
      <c r="AW185" s="173">
        <v>19.8800000000004</v>
      </c>
      <c r="AX185" s="173" t="str">
        <f>IFERROR(VLOOKUP(AW185,'CRUCE RIESGOS'!$C$8:$D$166,2,FALSE),"")</f>
        <v/>
      </c>
      <c r="AY185" s="173">
        <v>20.8800000000004</v>
      </c>
      <c r="AZ185" s="173" t="str">
        <f>IFERROR(VLOOKUP(AY185,'CRUCE RIESGOS'!$C$8:$D$166,2,FALSE),"")</f>
        <v/>
      </c>
      <c r="BA185" s="173">
        <v>21.8800000000004</v>
      </c>
      <c r="BB185" s="173" t="str">
        <f>IFERROR(VLOOKUP(BA185,'CRUCE RIESGOS'!$C$8:$D$166,2,FALSE),"")</f>
        <v/>
      </c>
      <c r="BC185" s="173">
        <v>22.8800000000004</v>
      </c>
      <c r="BD185" s="173" t="str">
        <f>IFERROR(VLOOKUP(BC185,'CRUCE RIESGOS'!$C$8:$D$166,2,FALSE),"")</f>
        <v/>
      </c>
      <c r="BE185" s="173">
        <v>23.8800000000004</v>
      </c>
      <c r="BF185" s="173" t="str">
        <f>IFERROR(VLOOKUP(BE185,'CRUCE RIESGOS'!$C$8:$D$166,2,FALSE),"")</f>
        <v/>
      </c>
      <c r="BG185" s="173">
        <v>24.8800000000005</v>
      </c>
      <c r="BH185" s="173" t="str">
        <f>IFERROR(VLOOKUP(BG185,'CRUCE RIESGOS'!$C$8:$D$166,2,FALSE),"")</f>
        <v/>
      </c>
      <c r="BI185" s="173">
        <v>25.8800000000005</v>
      </c>
      <c r="BJ185" s="173" t="str">
        <f>IFERROR(VLOOKUP(BI185,'CRUCE RIESGOS'!$C$8:$D$166,2,FALSE),"")</f>
        <v/>
      </c>
    </row>
    <row r="186" spans="13:62" x14ac:dyDescent="0.25">
      <c r="N186" s="173" t="str">
        <f t="shared" si="17"/>
        <v/>
      </c>
      <c r="P186" s="173" t="str">
        <f>IF(P187&lt;&gt;""," -R","")</f>
        <v/>
      </c>
      <c r="R186" s="173" t="str">
        <f>IF(R187&lt;&gt;""," -R","")</f>
        <v/>
      </c>
      <c r="T186" s="173" t="str">
        <f>IF(T187&lt;&gt;""," -R","")</f>
        <v/>
      </c>
      <c r="V186" s="173" t="str">
        <f>IF(V187&lt;&gt;""," -R","")</f>
        <v/>
      </c>
      <c r="X186" s="173" t="str">
        <f>IF(X187&lt;&gt;""," -R","")</f>
        <v/>
      </c>
      <c r="Z186" s="173" t="str">
        <f>IF(Z187&lt;&gt;""," -R","")</f>
        <v/>
      </c>
      <c r="AB186" s="173" t="str">
        <f>IF(AB187&lt;&gt;""," -R","")</f>
        <v/>
      </c>
      <c r="AD186" s="173" t="str">
        <f>IF(AD187&lt;&gt;""," -R","")</f>
        <v/>
      </c>
      <c r="AF186" s="173" t="str">
        <f t="shared" si="18"/>
        <v/>
      </c>
      <c r="AH186" s="173" t="str">
        <f t="shared" si="19"/>
        <v/>
      </c>
      <c r="AJ186" s="173" t="str">
        <f t="shared" si="20"/>
        <v/>
      </c>
      <c r="AL186" s="173" t="str">
        <f t="shared" si="21"/>
        <v/>
      </c>
      <c r="AN186" s="173" t="str">
        <f t="shared" si="22"/>
        <v/>
      </c>
      <c r="AP186" s="173" t="str">
        <f t="shared" si="23"/>
        <v/>
      </c>
      <c r="AR186" s="173" t="str">
        <f t="shared" si="24"/>
        <v/>
      </c>
      <c r="AT186" s="173" t="str">
        <f t="shared" si="25"/>
        <v/>
      </c>
      <c r="AV186" s="173" t="str">
        <f t="shared" si="26"/>
        <v/>
      </c>
      <c r="AX186" s="173" t="str">
        <f t="shared" si="27"/>
        <v/>
      </c>
      <c r="AZ186" s="173" t="str">
        <f t="shared" si="28"/>
        <v/>
      </c>
      <c r="BB186" s="173" t="str">
        <f t="shared" si="29"/>
        <v/>
      </c>
      <c r="BD186" s="173" t="str">
        <f t="shared" si="30"/>
        <v/>
      </c>
      <c r="BF186" s="173" t="str">
        <f t="shared" si="31"/>
        <v/>
      </c>
      <c r="BH186" s="173" t="str">
        <f t="shared" si="32"/>
        <v/>
      </c>
      <c r="BJ186" s="173" t="str">
        <f t="shared" si="33"/>
        <v/>
      </c>
    </row>
    <row r="187" spans="13:62" x14ac:dyDescent="0.25">
      <c r="M187" s="173">
        <v>1.89</v>
      </c>
      <c r="N187" s="173" t="str">
        <f>IFERROR(VLOOKUP(M187,'CRUCE RIESGOS'!$C$8:$D$166,2,FALSE),"")</f>
        <v/>
      </c>
      <c r="O187" s="173">
        <v>2.8900000000000201</v>
      </c>
      <c r="P187" s="173" t="str">
        <f>IFERROR(VLOOKUP(O187,'CRUCE RIESGOS'!$C$8:$D$166,2,FALSE),"")</f>
        <v/>
      </c>
      <c r="Q187" s="173">
        <v>3.8900000000000401</v>
      </c>
      <c r="R187" s="173" t="str">
        <f>IFERROR(VLOOKUP(Q187,'CRUCE RIESGOS'!$C$8:$D$166,2,FALSE),"")</f>
        <v/>
      </c>
      <c r="S187" s="173">
        <v>4.8900000000000601</v>
      </c>
      <c r="T187" s="173" t="str">
        <f>IFERROR(VLOOKUP(S187,'CRUCE RIESGOS'!$C$8:$D$166,2,FALSE),"")</f>
        <v/>
      </c>
      <c r="U187" s="173">
        <v>5.8900000000000796</v>
      </c>
      <c r="V187" s="173" t="str">
        <f>IFERROR(VLOOKUP(U187,'CRUCE RIESGOS'!$C$8:$D$166,2,FALSE),"")</f>
        <v/>
      </c>
      <c r="W187" s="173">
        <v>6.8900000000001</v>
      </c>
      <c r="X187" s="173" t="str">
        <f>IFERROR(VLOOKUP(W187,'CRUCE RIESGOS'!$C$8:$D$166,2,FALSE),"")</f>
        <v/>
      </c>
      <c r="Y187" s="173">
        <v>7.8900000000001196</v>
      </c>
      <c r="Z187" s="173" t="str">
        <f>IFERROR(VLOOKUP(Y187,'CRUCE RIESGOS'!$C$8:$D$166,2,FALSE),"")</f>
        <v/>
      </c>
      <c r="AA187" s="173">
        <v>8.8900000000001391</v>
      </c>
      <c r="AB187" s="173" t="str">
        <f>IFERROR(VLOOKUP(AA187,'CRUCE RIESGOS'!$C$8:$D$166,2,FALSE),"")</f>
        <v/>
      </c>
      <c r="AC187" s="173">
        <v>9.8900000000001604</v>
      </c>
      <c r="AD187" s="173" t="str">
        <f>IFERROR(VLOOKUP(AC187,'CRUCE RIESGOS'!$C$8:$D$166,2,FALSE),"")</f>
        <v/>
      </c>
      <c r="AE187" s="173">
        <v>10.8900000000002</v>
      </c>
      <c r="AF187" s="173" t="str">
        <f>IFERROR(VLOOKUP(AE187,'CRUCE RIESGOS'!$C$8:$D$166,2,FALSE),"")</f>
        <v/>
      </c>
      <c r="AG187" s="173">
        <v>11.8900000000002</v>
      </c>
      <c r="AH187" s="173" t="str">
        <f>IFERROR(VLOOKUP(AG187,'CRUCE RIESGOS'!$C$8:$D$166,2,FALSE),"")</f>
        <v/>
      </c>
      <c r="AI187" s="173">
        <v>12.8900000000002</v>
      </c>
      <c r="AJ187" s="173" t="str">
        <f>IFERROR(VLOOKUP(AI187,'CRUCE RIESGOS'!$C$8:$D$166,2,FALSE),"")</f>
        <v/>
      </c>
      <c r="AK187" s="173">
        <v>13.8900000000002</v>
      </c>
      <c r="AL187" s="173" t="str">
        <f>IFERROR(VLOOKUP(AK187,'CRUCE RIESGOS'!$C$8:$D$166,2,FALSE),"")</f>
        <v/>
      </c>
      <c r="AM187" s="173">
        <v>14.890000000000301</v>
      </c>
      <c r="AN187" s="173" t="str">
        <f>IFERROR(VLOOKUP(AM187,'CRUCE RIESGOS'!$C$8:$D$166,2,FALSE),"")</f>
        <v/>
      </c>
      <c r="AO187" s="173">
        <v>15.890000000000301</v>
      </c>
      <c r="AP187" s="173" t="str">
        <f>IFERROR(VLOOKUP(AO187,'CRUCE RIESGOS'!$C$8:$D$166,2,FALSE),"")</f>
        <v/>
      </c>
      <c r="AQ187" s="173">
        <v>16.890000000000299</v>
      </c>
      <c r="AR187" s="173" t="str">
        <f>IFERROR(VLOOKUP(AQ187,'CRUCE RIESGOS'!$C$8:$D$166,2,FALSE),"")</f>
        <v/>
      </c>
      <c r="AS187" s="173">
        <v>17.890000000000299</v>
      </c>
      <c r="AT187" s="173" t="str">
        <f>IFERROR(VLOOKUP(AS187,'CRUCE RIESGOS'!$C$8:$D$166,2,FALSE),"")</f>
        <v/>
      </c>
      <c r="AU187" s="173">
        <v>18.890000000000299</v>
      </c>
      <c r="AV187" s="173" t="str">
        <f>IFERROR(VLOOKUP(AU187,'CRUCE RIESGOS'!$C$8:$D$166,2,FALSE),"")</f>
        <v/>
      </c>
      <c r="AW187" s="173">
        <v>19.890000000000398</v>
      </c>
      <c r="AX187" s="173" t="str">
        <f>IFERROR(VLOOKUP(AW187,'CRUCE RIESGOS'!$C$8:$D$166,2,FALSE),"")</f>
        <v/>
      </c>
      <c r="AY187" s="173">
        <v>20.890000000000398</v>
      </c>
      <c r="AZ187" s="173" t="str">
        <f>IFERROR(VLOOKUP(AY187,'CRUCE RIESGOS'!$C$8:$D$166,2,FALSE),"")</f>
        <v/>
      </c>
      <c r="BA187" s="173">
        <v>21.890000000000398</v>
      </c>
      <c r="BB187" s="173" t="str">
        <f>IFERROR(VLOOKUP(BA187,'CRUCE RIESGOS'!$C$8:$D$166,2,FALSE),"")</f>
        <v/>
      </c>
      <c r="BC187" s="173">
        <v>22.890000000000398</v>
      </c>
      <c r="BD187" s="173" t="str">
        <f>IFERROR(VLOOKUP(BC187,'CRUCE RIESGOS'!$C$8:$D$166,2,FALSE),"")</f>
        <v/>
      </c>
      <c r="BE187" s="173">
        <v>23.890000000000398</v>
      </c>
      <c r="BF187" s="173" t="str">
        <f>IFERROR(VLOOKUP(BE187,'CRUCE RIESGOS'!$C$8:$D$166,2,FALSE),"")</f>
        <v/>
      </c>
      <c r="BG187" s="173">
        <v>24.890000000000502</v>
      </c>
      <c r="BH187" s="173" t="str">
        <f>IFERROR(VLOOKUP(BG187,'CRUCE RIESGOS'!$C$8:$D$166,2,FALSE),"")</f>
        <v/>
      </c>
      <c r="BI187" s="173">
        <v>25.890000000000502</v>
      </c>
      <c r="BJ187" s="173" t="str">
        <f>IFERROR(VLOOKUP(BI187,'CRUCE RIESGOS'!$C$8:$D$166,2,FALSE),"")</f>
        <v/>
      </c>
    </row>
    <row r="188" spans="13:62" x14ac:dyDescent="0.25">
      <c r="N188" s="173" t="str">
        <f t="shared" si="17"/>
        <v/>
      </c>
      <c r="P188" s="173" t="str">
        <f>IF(P189&lt;&gt;""," -R","")</f>
        <v/>
      </c>
      <c r="R188" s="173" t="str">
        <f>IF(R189&lt;&gt;""," -R","")</f>
        <v/>
      </c>
      <c r="T188" s="173" t="str">
        <f>IF(T189&lt;&gt;""," -R","")</f>
        <v/>
      </c>
      <c r="V188" s="173" t="str">
        <f>IF(V189&lt;&gt;""," -R","")</f>
        <v/>
      </c>
      <c r="X188" s="173" t="str">
        <f>IF(X189&lt;&gt;""," -R","")</f>
        <v/>
      </c>
      <c r="Z188" s="173" t="str">
        <f>IF(Z189&lt;&gt;""," -R","")</f>
        <v/>
      </c>
      <c r="AB188" s="173" t="str">
        <f>IF(AB189&lt;&gt;""," -R","")</f>
        <v/>
      </c>
      <c r="AD188" s="173" t="str">
        <f>IF(AD189&lt;&gt;""," -R","")</f>
        <v/>
      </c>
      <c r="AF188" s="173" t="str">
        <f t="shared" si="18"/>
        <v/>
      </c>
      <c r="AH188" s="173" t="str">
        <f t="shared" si="19"/>
        <v/>
      </c>
      <c r="AJ188" s="173" t="str">
        <f t="shared" si="20"/>
        <v/>
      </c>
      <c r="AL188" s="173" t="str">
        <f t="shared" si="21"/>
        <v/>
      </c>
      <c r="AN188" s="173" t="str">
        <f t="shared" si="22"/>
        <v/>
      </c>
      <c r="AP188" s="173" t="str">
        <f t="shared" si="23"/>
        <v/>
      </c>
      <c r="AR188" s="173" t="str">
        <f t="shared" si="24"/>
        <v/>
      </c>
      <c r="AT188" s="173" t="str">
        <f t="shared" si="25"/>
        <v/>
      </c>
      <c r="AV188" s="173" t="str">
        <f t="shared" si="26"/>
        <v/>
      </c>
      <c r="AX188" s="173" t="str">
        <f t="shared" si="27"/>
        <v/>
      </c>
      <c r="AZ188" s="173" t="str">
        <f t="shared" si="28"/>
        <v/>
      </c>
      <c r="BB188" s="173" t="str">
        <f t="shared" si="29"/>
        <v/>
      </c>
      <c r="BD188" s="173" t="str">
        <f t="shared" si="30"/>
        <v/>
      </c>
      <c r="BF188" s="173" t="str">
        <f t="shared" si="31"/>
        <v/>
      </c>
      <c r="BH188" s="173" t="str">
        <f t="shared" si="32"/>
        <v/>
      </c>
      <c r="BJ188" s="173" t="str">
        <f t="shared" si="33"/>
        <v/>
      </c>
    </row>
    <row r="189" spans="13:62" x14ac:dyDescent="0.25">
      <c r="M189" s="173">
        <v>1.9</v>
      </c>
      <c r="N189" s="173" t="str">
        <f>IFERROR(VLOOKUP(M189,'CRUCE RIESGOS'!$C$8:$D$166,2,FALSE),"")</f>
        <v/>
      </c>
      <c r="O189" s="173">
        <v>2.9000000000000199</v>
      </c>
      <c r="P189" s="173" t="str">
        <f>IFERROR(VLOOKUP(O189,'CRUCE RIESGOS'!$C$8:$D$166,2,FALSE),"")</f>
        <v/>
      </c>
      <c r="Q189" s="173">
        <v>3.9000000000000399</v>
      </c>
      <c r="R189" s="173" t="str">
        <f>IFERROR(VLOOKUP(Q189,'CRUCE RIESGOS'!$C$8:$D$166,2,FALSE),"")</f>
        <v/>
      </c>
      <c r="S189" s="173">
        <v>4.9000000000000599</v>
      </c>
      <c r="T189" s="173" t="str">
        <f>IFERROR(VLOOKUP(S189,'CRUCE RIESGOS'!$C$8:$D$166,2,FALSE),"")</f>
        <v/>
      </c>
      <c r="U189" s="173">
        <v>5.9000000000000803</v>
      </c>
      <c r="V189" s="173" t="str">
        <f>IFERROR(VLOOKUP(U189,'CRUCE RIESGOS'!$C$8:$D$166,2,FALSE),"")</f>
        <v/>
      </c>
      <c r="W189" s="173">
        <v>6.9000000000000998</v>
      </c>
      <c r="X189" s="173" t="str">
        <f>IFERROR(VLOOKUP(W189,'CRUCE RIESGOS'!$C$8:$D$166,2,FALSE),"")</f>
        <v/>
      </c>
      <c r="Y189" s="173">
        <v>7.9000000000001203</v>
      </c>
      <c r="Z189" s="173" t="str">
        <f>IFERROR(VLOOKUP(Y189,'CRUCE RIESGOS'!$C$8:$D$166,2,FALSE),"")</f>
        <v/>
      </c>
      <c r="AA189" s="173">
        <v>8.9000000000001407</v>
      </c>
      <c r="AB189" s="173" t="str">
        <f>IFERROR(VLOOKUP(AA189,'CRUCE RIESGOS'!$C$8:$D$166,2,FALSE),"")</f>
        <v/>
      </c>
      <c r="AC189" s="173">
        <v>9.9000000000001602</v>
      </c>
      <c r="AD189" s="173" t="str">
        <f>IFERROR(VLOOKUP(AC189,'CRUCE RIESGOS'!$C$8:$D$166,2,FALSE),"")</f>
        <v/>
      </c>
      <c r="AE189" s="173">
        <v>10.900000000000199</v>
      </c>
      <c r="AF189" s="173" t="str">
        <f>IFERROR(VLOOKUP(AE189,'CRUCE RIESGOS'!$C$8:$D$166,2,FALSE),"")</f>
        <v/>
      </c>
      <c r="AG189" s="173">
        <v>11.900000000000199</v>
      </c>
      <c r="AH189" s="173" t="str">
        <f>IFERROR(VLOOKUP(AG189,'CRUCE RIESGOS'!$C$8:$D$166,2,FALSE),"")</f>
        <v/>
      </c>
      <c r="AI189" s="173">
        <v>12.900000000000199</v>
      </c>
      <c r="AJ189" s="173" t="str">
        <f>IFERROR(VLOOKUP(AI189,'CRUCE RIESGOS'!$C$8:$D$166,2,FALSE),"")</f>
        <v/>
      </c>
      <c r="AK189" s="173">
        <v>13.900000000000199</v>
      </c>
      <c r="AL189" s="173" t="str">
        <f>IFERROR(VLOOKUP(AK189,'CRUCE RIESGOS'!$C$8:$D$166,2,FALSE),"")</f>
        <v/>
      </c>
      <c r="AM189" s="173">
        <v>14.900000000000301</v>
      </c>
      <c r="AN189" s="173" t="str">
        <f>IFERROR(VLOOKUP(AM189,'CRUCE RIESGOS'!$C$8:$D$166,2,FALSE),"")</f>
        <v/>
      </c>
      <c r="AO189" s="173">
        <v>15.900000000000301</v>
      </c>
      <c r="AP189" s="173" t="str">
        <f>IFERROR(VLOOKUP(AO189,'CRUCE RIESGOS'!$C$8:$D$166,2,FALSE),"")</f>
        <v/>
      </c>
      <c r="AQ189" s="173">
        <v>16.900000000000301</v>
      </c>
      <c r="AR189" s="173" t="str">
        <f>IFERROR(VLOOKUP(AQ189,'CRUCE RIESGOS'!$C$8:$D$166,2,FALSE),"")</f>
        <v/>
      </c>
      <c r="AS189" s="173">
        <v>17.900000000000301</v>
      </c>
      <c r="AT189" s="173" t="str">
        <f>IFERROR(VLOOKUP(AS189,'CRUCE RIESGOS'!$C$8:$D$166,2,FALSE),"")</f>
        <v/>
      </c>
      <c r="AU189" s="173">
        <v>18.900000000000301</v>
      </c>
      <c r="AV189" s="173" t="str">
        <f>IFERROR(VLOOKUP(AU189,'CRUCE RIESGOS'!$C$8:$D$166,2,FALSE),"")</f>
        <v/>
      </c>
      <c r="AW189" s="173">
        <v>19.9000000000004</v>
      </c>
      <c r="AX189" s="173" t="str">
        <f>IFERROR(VLOOKUP(AW189,'CRUCE RIESGOS'!$C$8:$D$166,2,FALSE),"")</f>
        <v/>
      </c>
      <c r="AY189" s="173">
        <v>20.9000000000004</v>
      </c>
      <c r="AZ189" s="173" t="str">
        <f>IFERROR(VLOOKUP(AY189,'CRUCE RIESGOS'!$C$8:$D$166,2,FALSE),"")</f>
        <v/>
      </c>
      <c r="BA189" s="173">
        <v>21.9000000000004</v>
      </c>
      <c r="BB189" s="173" t="str">
        <f>IFERROR(VLOOKUP(BA189,'CRUCE RIESGOS'!$C$8:$D$166,2,FALSE),"")</f>
        <v/>
      </c>
      <c r="BC189" s="173">
        <v>22.9000000000004</v>
      </c>
      <c r="BD189" s="173" t="str">
        <f>IFERROR(VLOOKUP(BC189,'CRUCE RIESGOS'!$C$8:$D$166,2,FALSE),"")</f>
        <v/>
      </c>
      <c r="BE189" s="173">
        <v>23.9000000000004</v>
      </c>
      <c r="BF189" s="173" t="str">
        <f>IFERROR(VLOOKUP(BE189,'CRUCE RIESGOS'!$C$8:$D$166,2,FALSE),"")</f>
        <v/>
      </c>
      <c r="BG189" s="173">
        <v>24.9000000000005</v>
      </c>
      <c r="BH189" s="173" t="str">
        <f>IFERROR(VLOOKUP(BG189,'CRUCE RIESGOS'!$C$8:$D$166,2,FALSE),"")</f>
        <v/>
      </c>
      <c r="BI189" s="173">
        <v>25.9000000000005</v>
      </c>
      <c r="BJ189" s="173" t="str">
        <f>IFERROR(VLOOKUP(BI189,'CRUCE RIESGOS'!$C$8:$D$166,2,FALSE),"")</f>
        <v/>
      </c>
    </row>
    <row r="190" spans="13:62" x14ac:dyDescent="0.25">
      <c r="N190" s="173" t="str">
        <f t="shared" si="17"/>
        <v/>
      </c>
      <c r="P190" s="173" t="str">
        <f>IF(P191&lt;&gt;""," -R","")</f>
        <v/>
      </c>
      <c r="R190" s="173" t="str">
        <f>IF(R191&lt;&gt;""," -R","")</f>
        <v/>
      </c>
      <c r="T190" s="173" t="str">
        <f>IF(T191&lt;&gt;""," -R","")</f>
        <v/>
      </c>
      <c r="V190" s="173" t="str">
        <f>IF(V191&lt;&gt;""," -R","")</f>
        <v/>
      </c>
      <c r="X190" s="173" t="str">
        <f>IF(X191&lt;&gt;""," -R","")</f>
        <v/>
      </c>
      <c r="Z190" s="173" t="str">
        <f>IF(Z191&lt;&gt;""," -R","")</f>
        <v/>
      </c>
      <c r="AB190" s="173" t="str">
        <f>IF(AB191&lt;&gt;""," -R","")</f>
        <v/>
      </c>
      <c r="AD190" s="173" t="str">
        <f>IF(AD191&lt;&gt;""," -R","")</f>
        <v/>
      </c>
      <c r="AF190" s="173" t="str">
        <f t="shared" si="18"/>
        <v/>
      </c>
      <c r="AH190" s="173" t="str">
        <f t="shared" si="19"/>
        <v/>
      </c>
      <c r="AJ190" s="173" t="str">
        <f t="shared" si="20"/>
        <v/>
      </c>
      <c r="AL190" s="173" t="str">
        <f t="shared" si="21"/>
        <v/>
      </c>
      <c r="AN190" s="173" t="str">
        <f t="shared" si="22"/>
        <v/>
      </c>
      <c r="AP190" s="173" t="str">
        <f t="shared" si="23"/>
        <v/>
      </c>
      <c r="AR190" s="173" t="str">
        <f t="shared" si="24"/>
        <v/>
      </c>
      <c r="AT190" s="173" t="str">
        <f t="shared" si="25"/>
        <v/>
      </c>
      <c r="AV190" s="173" t="str">
        <f t="shared" si="26"/>
        <v/>
      </c>
      <c r="AX190" s="173" t="str">
        <f t="shared" si="27"/>
        <v/>
      </c>
      <c r="AZ190" s="173" t="str">
        <f t="shared" si="28"/>
        <v/>
      </c>
      <c r="BB190" s="173" t="str">
        <f t="shared" si="29"/>
        <v/>
      </c>
      <c r="BD190" s="173" t="str">
        <f t="shared" si="30"/>
        <v/>
      </c>
      <c r="BF190" s="173" t="str">
        <f t="shared" si="31"/>
        <v/>
      </c>
      <c r="BH190" s="173" t="str">
        <f t="shared" si="32"/>
        <v/>
      </c>
      <c r="BJ190" s="173" t="str">
        <f t="shared" si="33"/>
        <v/>
      </c>
    </row>
    <row r="191" spans="13:62" x14ac:dyDescent="0.25">
      <c r="M191" s="173">
        <v>1.91</v>
      </c>
      <c r="N191" s="173" t="str">
        <f>IFERROR(VLOOKUP(M191,'CRUCE RIESGOS'!$C$8:$D$166,2,FALSE),"")</f>
        <v/>
      </c>
      <c r="O191" s="173">
        <v>2.9100000000000201</v>
      </c>
      <c r="P191" s="173" t="str">
        <f>IFERROR(VLOOKUP(O191,'CRUCE RIESGOS'!$C$8:$D$166,2,FALSE),"")</f>
        <v/>
      </c>
      <c r="Q191" s="173">
        <v>3.9100000000000401</v>
      </c>
      <c r="R191" s="173" t="str">
        <f>IFERROR(VLOOKUP(Q191,'CRUCE RIESGOS'!$C$8:$D$166,2,FALSE),"")</f>
        <v/>
      </c>
      <c r="S191" s="173">
        <v>4.9100000000000597</v>
      </c>
      <c r="T191" s="173" t="str">
        <f>IFERROR(VLOOKUP(S191,'CRUCE RIESGOS'!$C$8:$D$166,2,FALSE),"")</f>
        <v/>
      </c>
      <c r="U191" s="173">
        <v>5.9100000000000801</v>
      </c>
      <c r="V191" s="173" t="str">
        <f>IFERROR(VLOOKUP(U191,'CRUCE RIESGOS'!$C$8:$D$166,2,FALSE),"")</f>
        <v/>
      </c>
      <c r="W191" s="173">
        <v>6.9100000000000996</v>
      </c>
      <c r="X191" s="173" t="str">
        <f>IFERROR(VLOOKUP(W191,'CRUCE RIESGOS'!$C$8:$D$166,2,FALSE),"")</f>
        <v/>
      </c>
      <c r="Y191" s="173">
        <v>7.91000000000012</v>
      </c>
      <c r="Z191" s="173" t="str">
        <f>IFERROR(VLOOKUP(Y191,'CRUCE RIESGOS'!$C$8:$D$166,2,FALSE),"")</f>
        <v/>
      </c>
      <c r="AA191" s="173">
        <v>8.9100000000001405</v>
      </c>
      <c r="AB191" s="173" t="str">
        <f>IFERROR(VLOOKUP(AA191,'CRUCE RIESGOS'!$C$8:$D$166,2,FALSE),"")</f>
        <v/>
      </c>
      <c r="AC191" s="173">
        <v>9.91000000000016</v>
      </c>
      <c r="AD191" s="173" t="str">
        <f>IFERROR(VLOOKUP(AC191,'CRUCE RIESGOS'!$C$8:$D$166,2,FALSE),"")</f>
        <v/>
      </c>
      <c r="AE191" s="173">
        <v>10.910000000000201</v>
      </c>
      <c r="AF191" s="173" t="str">
        <f>IFERROR(VLOOKUP(AE191,'CRUCE RIESGOS'!$C$8:$D$166,2,FALSE),"")</f>
        <v/>
      </c>
      <c r="AG191" s="173">
        <v>11.910000000000201</v>
      </c>
      <c r="AH191" s="173" t="str">
        <f>IFERROR(VLOOKUP(AG191,'CRUCE RIESGOS'!$C$8:$D$166,2,FALSE),"")</f>
        <v/>
      </c>
      <c r="AI191" s="173">
        <v>12.910000000000201</v>
      </c>
      <c r="AJ191" s="173" t="str">
        <f>IFERROR(VLOOKUP(AI191,'CRUCE RIESGOS'!$C$8:$D$166,2,FALSE),"")</f>
        <v/>
      </c>
      <c r="AK191" s="173">
        <v>13.910000000000201</v>
      </c>
      <c r="AL191" s="173" t="str">
        <f>IFERROR(VLOOKUP(AK191,'CRUCE RIESGOS'!$C$8:$D$166,2,FALSE),"")</f>
        <v/>
      </c>
      <c r="AM191" s="173">
        <v>14.9100000000003</v>
      </c>
      <c r="AN191" s="173" t="str">
        <f>IFERROR(VLOOKUP(AM191,'CRUCE RIESGOS'!$C$8:$D$166,2,FALSE),"")</f>
        <v/>
      </c>
      <c r="AO191" s="173">
        <v>15.9100000000003</v>
      </c>
      <c r="AP191" s="173" t="str">
        <f>IFERROR(VLOOKUP(AO191,'CRUCE RIESGOS'!$C$8:$D$166,2,FALSE),"")</f>
        <v/>
      </c>
      <c r="AQ191" s="173">
        <v>16.910000000000299</v>
      </c>
      <c r="AR191" s="173" t="str">
        <f>IFERROR(VLOOKUP(AQ191,'CRUCE RIESGOS'!$C$8:$D$166,2,FALSE),"")</f>
        <v/>
      </c>
      <c r="AS191" s="173">
        <v>17.910000000000299</v>
      </c>
      <c r="AT191" s="173" t="str">
        <f>IFERROR(VLOOKUP(AS191,'CRUCE RIESGOS'!$C$8:$D$166,2,FALSE),"")</f>
        <v/>
      </c>
      <c r="AU191" s="173">
        <v>18.910000000000299</v>
      </c>
      <c r="AV191" s="173" t="str">
        <f>IFERROR(VLOOKUP(AU191,'CRUCE RIESGOS'!$C$8:$D$166,2,FALSE),"")</f>
        <v/>
      </c>
      <c r="AW191" s="173">
        <v>19.910000000000402</v>
      </c>
      <c r="AX191" s="173" t="str">
        <f>IFERROR(VLOOKUP(AW191,'CRUCE RIESGOS'!$C$8:$D$166,2,FALSE),"")</f>
        <v/>
      </c>
      <c r="AY191" s="173">
        <v>20.910000000000402</v>
      </c>
      <c r="AZ191" s="173" t="str">
        <f>IFERROR(VLOOKUP(AY191,'CRUCE RIESGOS'!$C$8:$D$166,2,FALSE),"")</f>
        <v/>
      </c>
      <c r="BA191" s="173">
        <v>21.910000000000402</v>
      </c>
      <c r="BB191" s="173" t="str">
        <f>IFERROR(VLOOKUP(BA191,'CRUCE RIESGOS'!$C$8:$D$166,2,FALSE),"")</f>
        <v/>
      </c>
      <c r="BC191" s="173">
        <v>22.910000000000402</v>
      </c>
      <c r="BD191" s="173" t="str">
        <f>IFERROR(VLOOKUP(BC191,'CRUCE RIESGOS'!$C$8:$D$166,2,FALSE),"")</f>
        <v/>
      </c>
      <c r="BE191" s="173">
        <v>23.910000000000402</v>
      </c>
      <c r="BF191" s="173" t="str">
        <f>IFERROR(VLOOKUP(BE191,'CRUCE RIESGOS'!$C$8:$D$166,2,FALSE),"")</f>
        <v/>
      </c>
      <c r="BG191" s="173">
        <v>24.910000000000501</v>
      </c>
      <c r="BH191" s="173" t="str">
        <f>IFERROR(VLOOKUP(BG191,'CRUCE RIESGOS'!$C$8:$D$166,2,FALSE),"")</f>
        <v/>
      </c>
      <c r="BI191" s="173">
        <v>25.910000000000501</v>
      </c>
      <c r="BJ191" s="173" t="str">
        <f>IFERROR(VLOOKUP(BI191,'CRUCE RIESGOS'!$C$8:$D$166,2,FALSE),"")</f>
        <v/>
      </c>
    </row>
    <row r="192" spans="13:62" x14ac:dyDescent="0.25">
      <c r="N192" s="173" t="str">
        <f t="shared" si="17"/>
        <v/>
      </c>
      <c r="P192" s="173" t="str">
        <f>IF(P193&lt;&gt;""," -R","")</f>
        <v/>
      </c>
      <c r="R192" s="173" t="str">
        <f>IF(R193&lt;&gt;""," -R","")</f>
        <v/>
      </c>
      <c r="T192" s="173" t="str">
        <f>IF(T193&lt;&gt;""," -R","")</f>
        <v/>
      </c>
      <c r="V192" s="173" t="str">
        <f>IF(V193&lt;&gt;""," -R","")</f>
        <v/>
      </c>
      <c r="X192" s="173" t="str">
        <f>IF(X193&lt;&gt;""," -R","")</f>
        <v/>
      </c>
      <c r="Z192" s="173" t="str">
        <f>IF(Z193&lt;&gt;""," -R","")</f>
        <v/>
      </c>
      <c r="AB192" s="173" t="str">
        <f>IF(AB193&lt;&gt;""," -R","")</f>
        <v/>
      </c>
      <c r="AD192" s="173" t="str">
        <f>IF(AD193&lt;&gt;""," -R","")</f>
        <v/>
      </c>
      <c r="AF192" s="173" t="str">
        <f t="shared" si="18"/>
        <v/>
      </c>
      <c r="AH192" s="173" t="str">
        <f t="shared" si="19"/>
        <v/>
      </c>
      <c r="AJ192" s="173" t="str">
        <f t="shared" si="20"/>
        <v/>
      </c>
      <c r="AL192" s="173" t="str">
        <f t="shared" si="21"/>
        <v/>
      </c>
      <c r="AN192" s="173" t="str">
        <f t="shared" si="22"/>
        <v/>
      </c>
      <c r="AP192" s="173" t="str">
        <f t="shared" si="23"/>
        <v/>
      </c>
      <c r="AR192" s="173" t="str">
        <f t="shared" si="24"/>
        <v/>
      </c>
      <c r="AT192" s="173" t="str">
        <f t="shared" si="25"/>
        <v/>
      </c>
      <c r="AV192" s="173" t="str">
        <f t="shared" si="26"/>
        <v/>
      </c>
      <c r="AX192" s="173" t="str">
        <f t="shared" si="27"/>
        <v/>
      </c>
      <c r="AZ192" s="173" t="str">
        <f t="shared" si="28"/>
        <v/>
      </c>
      <c r="BB192" s="173" t="str">
        <f t="shared" si="29"/>
        <v/>
      </c>
      <c r="BD192" s="173" t="str">
        <f t="shared" si="30"/>
        <v/>
      </c>
      <c r="BF192" s="173" t="str">
        <f t="shared" si="31"/>
        <v/>
      </c>
      <c r="BH192" s="173" t="str">
        <f t="shared" si="32"/>
        <v/>
      </c>
      <c r="BJ192" s="173" t="str">
        <f t="shared" si="33"/>
        <v/>
      </c>
    </row>
    <row r="193" spans="13:62" x14ac:dyDescent="0.25">
      <c r="M193" s="173">
        <v>1.92</v>
      </c>
      <c r="N193" s="173" t="str">
        <f>IFERROR(VLOOKUP(M193,'CRUCE RIESGOS'!$C$8:$D$166,2,FALSE),"")</f>
        <v/>
      </c>
      <c r="O193" s="173">
        <v>2.9200000000000199</v>
      </c>
      <c r="P193" s="173" t="str">
        <f>IFERROR(VLOOKUP(O193,'CRUCE RIESGOS'!$C$8:$D$166,2,FALSE),"")</f>
        <v/>
      </c>
      <c r="Q193" s="173">
        <v>3.9200000000000399</v>
      </c>
      <c r="R193" s="173" t="str">
        <f>IFERROR(VLOOKUP(Q193,'CRUCE RIESGOS'!$C$8:$D$166,2,FALSE),"")</f>
        <v/>
      </c>
      <c r="S193" s="173">
        <v>4.9200000000000603</v>
      </c>
      <c r="T193" s="173" t="str">
        <f>IFERROR(VLOOKUP(S193,'CRUCE RIESGOS'!$C$8:$D$166,2,FALSE),"")</f>
        <v/>
      </c>
      <c r="U193" s="173">
        <v>5.9200000000000799</v>
      </c>
      <c r="V193" s="173" t="str">
        <f>IFERROR(VLOOKUP(U193,'CRUCE RIESGOS'!$C$8:$D$166,2,FALSE),"")</f>
        <v/>
      </c>
      <c r="W193" s="173">
        <v>6.9200000000001003</v>
      </c>
      <c r="X193" s="173" t="str">
        <f>IFERROR(VLOOKUP(W193,'CRUCE RIESGOS'!$C$8:$D$166,2,FALSE),"")</f>
        <v/>
      </c>
      <c r="Y193" s="173">
        <v>7.9200000000001198</v>
      </c>
      <c r="Z193" s="173" t="str">
        <f>IFERROR(VLOOKUP(Y193,'CRUCE RIESGOS'!$C$8:$D$166,2,FALSE),"")</f>
        <v/>
      </c>
      <c r="AA193" s="173">
        <v>8.9200000000001403</v>
      </c>
      <c r="AB193" s="173" t="str">
        <f>IFERROR(VLOOKUP(AA193,'CRUCE RIESGOS'!$C$8:$D$166,2,FALSE),"")</f>
        <v/>
      </c>
      <c r="AC193" s="173">
        <v>9.9200000000001598</v>
      </c>
      <c r="AD193" s="173" t="str">
        <f>IFERROR(VLOOKUP(AC193,'CRUCE RIESGOS'!$C$8:$D$166,2,FALSE),"")</f>
        <v/>
      </c>
      <c r="AE193" s="173">
        <v>10.920000000000201</v>
      </c>
      <c r="AF193" s="173" t="str">
        <f>IFERROR(VLOOKUP(AE193,'CRUCE RIESGOS'!$C$8:$D$166,2,FALSE),"")</f>
        <v/>
      </c>
      <c r="AG193" s="173">
        <v>11.920000000000201</v>
      </c>
      <c r="AH193" s="173" t="str">
        <f>IFERROR(VLOOKUP(AG193,'CRUCE RIESGOS'!$C$8:$D$166,2,FALSE),"")</f>
        <v/>
      </c>
      <c r="AI193" s="173">
        <v>12.920000000000201</v>
      </c>
      <c r="AJ193" s="173" t="str">
        <f>IFERROR(VLOOKUP(AI193,'CRUCE RIESGOS'!$C$8:$D$166,2,FALSE),"")</f>
        <v/>
      </c>
      <c r="AK193" s="173">
        <v>13.920000000000201</v>
      </c>
      <c r="AL193" s="173" t="str">
        <f>IFERROR(VLOOKUP(AK193,'CRUCE RIESGOS'!$C$8:$D$166,2,FALSE),"")</f>
        <v/>
      </c>
      <c r="AM193" s="173">
        <v>14.9200000000003</v>
      </c>
      <c r="AN193" s="173" t="str">
        <f>IFERROR(VLOOKUP(AM193,'CRUCE RIESGOS'!$C$8:$D$166,2,FALSE),"")</f>
        <v/>
      </c>
      <c r="AO193" s="173">
        <v>15.9200000000003</v>
      </c>
      <c r="AP193" s="173" t="str">
        <f>IFERROR(VLOOKUP(AO193,'CRUCE RIESGOS'!$C$8:$D$166,2,FALSE),"")</f>
        <v/>
      </c>
      <c r="AQ193" s="173">
        <v>16.9200000000003</v>
      </c>
      <c r="AR193" s="173" t="str">
        <f>IFERROR(VLOOKUP(AQ193,'CRUCE RIESGOS'!$C$8:$D$166,2,FALSE),"")</f>
        <v/>
      </c>
      <c r="AS193" s="173">
        <v>17.9200000000003</v>
      </c>
      <c r="AT193" s="173" t="str">
        <f>IFERROR(VLOOKUP(AS193,'CRUCE RIESGOS'!$C$8:$D$166,2,FALSE),"")</f>
        <v/>
      </c>
      <c r="AU193" s="173">
        <v>18.9200000000003</v>
      </c>
      <c r="AV193" s="173" t="str">
        <f>IFERROR(VLOOKUP(AU193,'CRUCE RIESGOS'!$C$8:$D$166,2,FALSE),"")</f>
        <v/>
      </c>
      <c r="AW193" s="173">
        <v>19.9200000000004</v>
      </c>
      <c r="AX193" s="173" t="str">
        <f>IFERROR(VLOOKUP(AW193,'CRUCE RIESGOS'!$C$8:$D$166,2,FALSE),"")</f>
        <v/>
      </c>
      <c r="AY193" s="173">
        <v>20.9200000000004</v>
      </c>
      <c r="AZ193" s="173" t="str">
        <f>IFERROR(VLOOKUP(AY193,'CRUCE RIESGOS'!$C$8:$D$166,2,FALSE),"")</f>
        <v/>
      </c>
      <c r="BA193" s="173">
        <v>21.9200000000004</v>
      </c>
      <c r="BB193" s="173" t="str">
        <f>IFERROR(VLOOKUP(BA193,'CRUCE RIESGOS'!$C$8:$D$166,2,FALSE),"")</f>
        <v/>
      </c>
      <c r="BC193" s="173">
        <v>22.9200000000004</v>
      </c>
      <c r="BD193" s="173" t="str">
        <f>IFERROR(VLOOKUP(BC193,'CRUCE RIESGOS'!$C$8:$D$166,2,FALSE),"")</f>
        <v/>
      </c>
      <c r="BE193" s="173">
        <v>23.9200000000004</v>
      </c>
      <c r="BF193" s="173" t="str">
        <f>IFERROR(VLOOKUP(BE193,'CRUCE RIESGOS'!$C$8:$D$166,2,FALSE),"")</f>
        <v/>
      </c>
      <c r="BG193" s="173">
        <v>24.920000000000499</v>
      </c>
      <c r="BH193" s="173" t="str">
        <f>IFERROR(VLOOKUP(BG193,'CRUCE RIESGOS'!$C$8:$D$166,2,FALSE),"")</f>
        <v/>
      </c>
      <c r="BI193" s="173">
        <v>25.920000000000499</v>
      </c>
      <c r="BJ193" s="173" t="str">
        <f>IFERROR(VLOOKUP(BI193,'CRUCE RIESGOS'!$C$8:$D$166,2,FALSE),"")</f>
        <v/>
      </c>
    </row>
    <row r="194" spans="13:62" x14ac:dyDescent="0.25">
      <c r="N194" s="173" t="str">
        <f t="shared" si="17"/>
        <v/>
      </c>
      <c r="P194" s="173" t="str">
        <f>IF(P195&lt;&gt;""," -R","")</f>
        <v/>
      </c>
      <c r="R194" s="173" t="str">
        <f>IF(R195&lt;&gt;""," -R","")</f>
        <v/>
      </c>
      <c r="T194" s="173" t="str">
        <f>IF(T195&lt;&gt;""," -R","")</f>
        <v/>
      </c>
      <c r="V194" s="173" t="str">
        <f>IF(V195&lt;&gt;""," -R","")</f>
        <v/>
      </c>
      <c r="X194" s="173" t="str">
        <f>IF(X195&lt;&gt;""," -R","")</f>
        <v/>
      </c>
      <c r="Z194" s="173" t="str">
        <f>IF(Z195&lt;&gt;""," -R","")</f>
        <v/>
      </c>
      <c r="AB194" s="173" t="str">
        <f>IF(AB195&lt;&gt;""," -R","")</f>
        <v/>
      </c>
      <c r="AD194" s="173" t="str">
        <f>IF(AD195&lt;&gt;""," -R","")</f>
        <v/>
      </c>
      <c r="AF194" s="173" t="str">
        <f t="shared" si="18"/>
        <v/>
      </c>
      <c r="AH194" s="173" t="str">
        <f t="shared" si="19"/>
        <v/>
      </c>
      <c r="AJ194" s="173" t="str">
        <f t="shared" si="20"/>
        <v/>
      </c>
      <c r="AL194" s="173" t="str">
        <f t="shared" si="21"/>
        <v/>
      </c>
      <c r="AN194" s="173" t="str">
        <f t="shared" si="22"/>
        <v/>
      </c>
      <c r="AP194" s="173" t="str">
        <f t="shared" si="23"/>
        <v/>
      </c>
      <c r="AR194" s="173" t="str">
        <f t="shared" si="24"/>
        <v/>
      </c>
      <c r="AT194" s="173" t="str">
        <f t="shared" si="25"/>
        <v/>
      </c>
      <c r="AV194" s="173" t="str">
        <f t="shared" si="26"/>
        <v/>
      </c>
      <c r="AX194" s="173" t="str">
        <f t="shared" si="27"/>
        <v/>
      </c>
      <c r="AZ194" s="173" t="str">
        <f t="shared" si="28"/>
        <v/>
      </c>
      <c r="BB194" s="173" t="str">
        <f t="shared" si="29"/>
        <v/>
      </c>
      <c r="BD194" s="173" t="str">
        <f t="shared" si="30"/>
        <v/>
      </c>
      <c r="BF194" s="173" t="str">
        <f t="shared" si="31"/>
        <v/>
      </c>
      <c r="BH194" s="173" t="str">
        <f t="shared" si="32"/>
        <v/>
      </c>
      <c r="BJ194" s="173" t="str">
        <f t="shared" si="33"/>
        <v/>
      </c>
    </row>
    <row r="195" spans="13:62" x14ac:dyDescent="0.25">
      <c r="M195" s="173">
        <v>1.93</v>
      </c>
      <c r="N195" s="173" t="str">
        <f>IFERROR(VLOOKUP(M195,'CRUCE RIESGOS'!$C$8:$D$166,2,FALSE),"")</f>
        <v/>
      </c>
      <c r="O195" s="173">
        <v>2.9300000000000201</v>
      </c>
      <c r="P195" s="173" t="str">
        <f>IFERROR(VLOOKUP(O195,'CRUCE RIESGOS'!$C$8:$D$166,2,FALSE),"")</f>
        <v/>
      </c>
      <c r="Q195" s="173">
        <v>3.9300000000000401</v>
      </c>
      <c r="R195" s="173" t="str">
        <f>IFERROR(VLOOKUP(Q195,'CRUCE RIESGOS'!$C$8:$D$166,2,FALSE),"")</f>
        <v/>
      </c>
      <c r="S195" s="173">
        <v>4.9300000000000601</v>
      </c>
      <c r="T195" s="173" t="str">
        <f>IFERROR(VLOOKUP(S195,'CRUCE RIESGOS'!$C$8:$D$166,2,FALSE),"")</f>
        <v/>
      </c>
      <c r="U195" s="173">
        <v>5.9300000000000797</v>
      </c>
      <c r="V195" s="173" t="str">
        <f>IFERROR(VLOOKUP(U195,'CRUCE RIESGOS'!$C$8:$D$166,2,FALSE),"")</f>
        <v/>
      </c>
      <c r="W195" s="173">
        <v>6.9300000000001001</v>
      </c>
      <c r="X195" s="173" t="str">
        <f>IFERROR(VLOOKUP(W195,'CRUCE RIESGOS'!$C$8:$D$166,2,FALSE),"")</f>
        <v/>
      </c>
      <c r="Y195" s="173">
        <v>7.9300000000001196</v>
      </c>
      <c r="Z195" s="173" t="str">
        <f>IFERROR(VLOOKUP(Y195,'CRUCE RIESGOS'!$C$8:$D$166,2,FALSE),"")</f>
        <v/>
      </c>
      <c r="AA195" s="173">
        <v>8.93000000000014</v>
      </c>
      <c r="AB195" s="173" t="str">
        <f>IFERROR(VLOOKUP(AA195,'CRUCE RIESGOS'!$C$8:$D$166,2,FALSE),"")</f>
        <v/>
      </c>
      <c r="AC195" s="173">
        <v>9.9300000000001596</v>
      </c>
      <c r="AD195" s="173" t="str">
        <f>IFERROR(VLOOKUP(AC195,'CRUCE RIESGOS'!$C$8:$D$166,2,FALSE),"")</f>
        <v/>
      </c>
      <c r="AE195" s="173">
        <v>10.9300000000002</v>
      </c>
      <c r="AF195" s="173" t="str">
        <f>IFERROR(VLOOKUP(AE195,'CRUCE RIESGOS'!$C$8:$D$166,2,FALSE),"")</f>
        <v/>
      </c>
      <c r="AG195" s="173">
        <v>11.9300000000002</v>
      </c>
      <c r="AH195" s="173" t="str">
        <f>IFERROR(VLOOKUP(AG195,'CRUCE RIESGOS'!$C$8:$D$166,2,FALSE),"")</f>
        <v/>
      </c>
      <c r="AI195" s="173">
        <v>12.9300000000002</v>
      </c>
      <c r="AJ195" s="173" t="str">
        <f>IFERROR(VLOOKUP(AI195,'CRUCE RIESGOS'!$C$8:$D$166,2,FALSE),"")</f>
        <v/>
      </c>
      <c r="AK195" s="173">
        <v>13.9300000000002</v>
      </c>
      <c r="AL195" s="173" t="str">
        <f>IFERROR(VLOOKUP(AK195,'CRUCE RIESGOS'!$C$8:$D$166,2,FALSE),"")</f>
        <v/>
      </c>
      <c r="AM195" s="173">
        <v>14.9300000000003</v>
      </c>
      <c r="AN195" s="173" t="str">
        <f>IFERROR(VLOOKUP(AM195,'CRUCE RIESGOS'!$C$8:$D$166,2,FALSE),"")</f>
        <v/>
      </c>
      <c r="AO195" s="173">
        <v>15.9300000000003</v>
      </c>
      <c r="AP195" s="173" t="str">
        <f>IFERROR(VLOOKUP(AO195,'CRUCE RIESGOS'!$C$8:$D$166,2,FALSE),"")</f>
        <v/>
      </c>
      <c r="AQ195" s="173">
        <v>16.930000000000302</v>
      </c>
      <c r="AR195" s="173" t="str">
        <f>IFERROR(VLOOKUP(AQ195,'CRUCE RIESGOS'!$C$8:$D$166,2,FALSE),"")</f>
        <v/>
      </c>
      <c r="AS195" s="173">
        <v>17.930000000000302</v>
      </c>
      <c r="AT195" s="173" t="str">
        <f>IFERROR(VLOOKUP(AS195,'CRUCE RIESGOS'!$C$8:$D$166,2,FALSE),"")</f>
        <v/>
      </c>
      <c r="AU195" s="173">
        <v>18.930000000000302</v>
      </c>
      <c r="AV195" s="173" t="str">
        <f>IFERROR(VLOOKUP(AU195,'CRUCE RIESGOS'!$C$8:$D$166,2,FALSE),"")</f>
        <v/>
      </c>
      <c r="AW195" s="173">
        <v>19.930000000000401</v>
      </c>
      <c r="AX195" s="173" t="str">
        <f>IFERROR(VLOOKUP(AW195,'CRUCE RIESGOS'!$C$8:$D$166,2,FALSE),"")</f>
        <v/>
      </c>
      <c r="AY195" s="173">
        <v>20.930000000000401</v>
      </c>
      <c r="AZ195" s="173" t="str">
        <f>IFERROR(VLOOKUP(AY195,'CRUCE RIESGOS'!$C$8:$D$166,2,FALSE),"")</f>
        <v/>
      </c>
      <c r="BA195" s="173">
        <v>21.930000000000401</v>
      </c>
      <c r="BB195" s="173" t="str">
        <f>IFERROR(VLOOKUP(BA195,'CRUCE RIESGOS'!$C$8:$D$166,2,FALSE),"")</f>
        <v/>
      </c>
      <c r="BC195" s="173">
        <v>22.930000000000401</v>
      </c>
      <c r="BD195" s="173" t="str">
        <f>IFERROR(VLOOKUP(BC195,'CRUCE RIESGOS'!$C$8:$D$166,2,FALSE),"")</f>
        <v/>
      </c>
      <c r="BE195" s="173">
        <v>23.930000000000401</v>
      </c>
      <c r="BF195" s="173" t="str">
        <f>IFERROR(VLOOKUP(BE195,'CRUCE RIESGOS'!$C$8:$D$166,2,FALSE),"")</f>
        <v/>
      </c>
      <c r="BG195" s="173">
        <v>24.930000000000501</v>
      </c>
      <c r="BH195" s="173" t="str">
        <f>IFERROR(VLOOKUP(BG195,'CRUCE RIESGOS'!$C$8:$D$166,2,FALSE),"")</f>
        <v/>
      </c>
      <c r="BI195" s="173">
        <v>25.930000000000501</v>
      </c>
      <c r="BJ195" s="173" t="str">
        <f>IFERROR(VLOOKUP(BI195,'CRUCE RIESGOS'!$C$8:$D$166,2,FALSE),"")</f>
        <v/>
      </c>
    </row>
    <row r="196" spans="13:62" x14ac:dyDescent="0.25">
      <c r="N196" s="173" t="str">
        <f t="shared" si="17"/>
        <v/>
      </c>
      <c r="P196" s="173" t="str">
        <f>IF(P197&lt;&gt;""," -R","")</f>
        <v/>
      </c>
      <c r="R196" s="173" t="str">
        <f>IF(R197&lt;&gt;""," -R","")</f>
        <v/>
      </c>
      <c r="T196" s="173" t="str">
        <f>IF(T197&lt;&gt;""," -R","")</f>
        <v/>
      </c>
      <c r="V196" s="173" t="str">
        <f>IF(V197&lt;&gt;""," -R","")</f>
        <v/>
      </c>
      <c r="X196" s="173" t="str">
        <f>IF(X197&lt;&gt;""," -R","")</f>
        <v/>
      </c>
      <c r="Z196" s="173" t="str">
        <f>IF(Z197&lt;&gt;""," -R","")</f>
        <v/>
      </c>
      <c r="AB196" s="173" t="str">
        <f>IF(AB197&lt;&gt;""," -R","")</f>
        <v/>
      </c>
      <c r="AD196" s="173" t="str">
        <f>IF(AD197&lt;&gt;""," -R","")</f>
        <v/>
      </c>
      <c r="AF196" s="173" t="str">
        <f t="shared" si="18"/>
        <v/>
      </c>
      <c r="AH196" s="173" t="str">
        <f t="shared" si="19"/>
        <v/>
      </c>
      <c r="AJ196" s="173" t="str">
        <f t="shared" si="20"/>
        <v/>
      </c>
      <c r="AL196" s="173" t="str">
        <f t="shared" si="21"/>
        <v/>
      </c>
      <c r="AN196" s="173" t="str">
        <f t="shared" si="22"/>
        <v/>
      </c>
      <c r="AP196" s="173" t="str">
        <f t="shared" si="23"/>
        <v/>
      </c>
      <c r="AR196" s="173" t="str">
        <f t="shared" si="24"/>
        <v/>
      </c>
      <c r="AT196" s="173" t="str">
        <f t="shared" si="25"/>
        <v/>
      </c>
      <c r="AV196" s="173" t="str">
        <f t="shared" si="26"/>
        <v/>
      </c>
      <c r="AX196" s="173" t="str">
        <f t="shared" si="27"/>
        <v/>
      </c>
      <c r="AZ196" s="173" t="str">
        <f t="shared" si="28"/>
        <v/>
      </c>
      <c r="BB196" s="173" t="str">
        <f t="shared" si="29"/>
        <v/>
      </c>
      <c r="BD196" s="173" t="str">
        <f t="shared" si="30"/>
        <v/>
      </c>
      <c r="BF196" s="173" t="str">
        <f t="shared" si="31"/>
        <v/>
      </c>
      <c r="BH196" s="173" t="str">
        <f t="shared" si="32"/>
        <v/>
      </c>
      <c r="BJ196" s="173" t="str">
        <f t="shared" si="33"/>
        <v/>
      </c>
    </row>
    <row r="197" spans="13:62" x14ac:dyDescent="0.25">
      <c r="M197" s="173">
        <v>1.94</v>
      </c>
      <c r="N197" s="173" t="str">
        <f>IFERROR(VLOOKUP(M197,'CRUCE RIESGOS'!$C$8:$D$166,2,FALSE),"")</f>
        <v/>
      </c>
      <c r="O197" s="173">
        <v>2.9400000000000199</v>
      </c>
      <c r="P197" s="173" t="str">
        <f>IFERROR(VLOOKUP(O197,'CRUCE RIESGOS'!$C$8:$D$166,2,FALSE),"")</f>
        <v/>
      </c>
      <c r="Q197" s="173">
        <v>3.9400000000000399</v>
      </c>
      <c r="R197" s="173" t="str">
        <f>IFERROR(VLOOKUP(Q197,'CRUCE RIESGOS'!$C$8:$D$166,2,FALSE),"")</f>
        <v/>
      </c>
      <c r="S197" s="173">
        <v>4.9400000000000599</v>
      </c>
      <c r="T197" s="173" t="str">
        <f>IFERROR(VLOOKUP(S197,'CRUCE RIESGOS'!$C$8:$D$166,2,FALSE),"")</f>
        <v/>
      </c>
      <c r="U197" s="173">
        <v>5.9400000000000803</v>
      </c>
      <c r="V197" s="173" t="str">
        <f>IFERROR(VLOOKUP(U197,'CRUCE RIESGOS'!$C$8:$D$166,2,FALSE),"")</f>
        <v/>
      </c>
      <c r="W197" s="173">
        <v>6.9400000000000999</v>
      </c>
      <c r="X197" s="173" t="str">
        <f>IFERROR(VLOOKUP(W197,'CRUCE RIESGOS'!$C$8:$D$166,2,FALSE),"")</f>
        <v/>
      </c>
      <c r="Y197" s="173">
        <v>7.9400000000001203</v>
      </c>
      <c r="Z197" s="173" t="str">
        <f>IFERROR(VLOOKUP(Y197,'CRUCE RIESGOS'!$C$8:$D$166,2,FALSE),"")</f>
        <v/>
      </c>
      <c r="AA197" s="173">
        <v>8.9400000000001398</v>
      </c>
      <c r="AB197" s="173" t="str">
        <f>IFERROR(VLOOKUP(AA197,'CRUCE RIESGOS'!$C$8:$D$166,2,FALSE),"")</f>
        <v/>
      </c>
      <c r="AC197" s="173">
        <v>9.9400000000001594</v>
      </c>
      <c r="AD197" s="173" t="str">
        <f>IFERROR(VLOOKUP(AC197,'CRUCE RIESGOS'!$C$8:$D$166,2,FALSE),"")</f>
        <v/>
      </c>
      <c r="AE197" s="173">
        <v>10.9400000000002</v>
      </c>
      <c r="AF197" s="173" t="str">
        <f>IFERROR(VLOOKUP(AE197,'CRUCE RIESGOS'!$C$8:$D$166,2,FALSE),"")</f>
        <v/>
      </c>
      <c r="AG197" s="173">
        <v>11.9400000000002</v>
      </c>
      <c r="AH197" s="173" t="str">
        <f>IFERROR(VLOOKUP(AG197,'CRUCE RIESGOS'!$C$8:$D$166,2,FALSE),"")</f>
        <v/>
      </c>
      <c r="AI197" s="173">
        <v>12.9400000000002</v>
      </c>
      <c r="AJ197" s="173" t="str">
        <f>IFERROR(VLOOKUP(AI197,'CRUCE RIESGOS'!$C$8:$D$166,2,FALSE),"")</f>
        <v/>
      </c>
      <c r="AK197" s="173">
        <v>13.9400000000002</v>
      </c>
      <c r="AL197" s="173" t="str">
        <f>IFERROR(VLOOKUP(AK197,'CRUCE RIESGOS'!$C$8:$D$166,2,FALSE),"")</f>
        <v/>
      </c>
      <c r="AM197" s="173">
        <v>14.9400000000003</v>
      </c>
      <c r="AN197" s="173" t="str">
        <f>IFERROR(VLOOKUP(AM197,'CRUCE RIESGOS'!$C$8:$D$166,2,FALSE),"")</f>
        <v/>
      </c>
      <c r="AO197" s="173">
        <v>15.9400000000003</v>
      </c>
      <c r="AP197" s="173" t="str">
        <f>IFERROR(VLOOKUP(AO197,'CRUCE RIESGOS'!$C$8:$D$166,2,FALSE),"")</f>
        <v/>
      </c>
      <c r="AQ197" s="173">
        <v>16.9400000000003</v>
      </c>
      <c r="AR197" s="173" t="str">
        <f>IFERROR(VLOOKUP(AQ197,'CRUCE RIESGOS'!$C$8:$D$166,2,FALSE),"")</f>
        <v/>
      </c>
      <c r="AS197" s="173">
        <v>17.9400000000003</v>
      </c>
      <c r="AT197" s="173" t="str">
        <f>IFERROR(VLOOKUP(AS197,'CRUCE RIESGOS'!$C$8:$D$166,2,FALSE),"")</f>
        <v/>
      </c>
      <c r="AU197" s="173">
        <v>18.9400000000003</v>
      </c>
      <c r="AV197" s="173" t="str">
        <f>IFERROR(VLOOKUP(AU197,'CRUCE RIESGOS'!$C$8:$D$166,2,FALSE),"")</f>
        <v/>
      </c>
      <c r="AW197" s="173">
        <v>19.940000000000399</v>
      </c>
      <c r="AX197" s="173" t="str">
        <f>IFERROR(VLOOKUP(AW197,'CRUCE RIESGOS'!$C$8:$D$166,2,FALSE),"")</f>
        <v/>
      </c>
      <c r="AY197" s="173">
        <v>20.940000000000399</v>
      </c>
      <c r="AZ197" s="173" t="str">
        <f>IFERROR(VLOOKUP(AY197,'CRUCE RIESGOS'!$C$8:$D$166,2,FALSE),"")</f>
        <v/>
      </c>
      <c r="BA197" s="173">
        <v>21.940000000000399</v>
      </c>
      <c r="BB197" s="173" t="str">
        <f>IFERROR(VLOOKUP(BA197,'CRUCE RIESGOS'!$C$8:$D$166,2,FALSE),"")</f>
        <v/>
      </c>
      <c r="BC197" s="173">
        <v>22.940000000000399</v>
      </c>
      <c r="BD197" s="173" t="str">
        <f>IFERROR(VLOOKUP(BC197,'CRUCE RIESGOS'!$C$8:$D$166,2,FALSE),"")</f>
        <v/>
      </c>
      <c r="BE197" s="173">
        <v>23.940000000000399</v>
      </c>
      <c r="BF197" s="173" t="str">
        <f>IFERROR(VLOOKUP(BE197,'CRUCE RIESGOS'!$C$8:$D$166,2,FALSE),"")</f>
        <v/>
      </c>
      <c r="BG197" s="173">
        <v>24.940000000000499</v>
      </c>
      <c r="BH197" s="173" t="str">
        <f>IFERROR(VLOOKUP(BG197,'CRUCE RIESGOS'!$C$8:$D$166,2,FALSE),"")</f>
        <v/>
      </c>
      <c r="BI197" s="173">
        <v>25.940000000000499</v>
      </c>
      <c r="BJ197" s="173" t="str">
        <f>IFERROR(VLOOKUP(BI197,'CRUCE RIESGOS'!$C$8:$D$166,2,FALSE),"")</f>
        <v/>
      </c>
    </row>
    <row r="198" spans="13:62" x14ac:dyDescent="0.25">
      <c r="N198" s="173" t="str">
        <f t="shared" si="17"/>
        <v/>
      </c>
      <c r="P198" s="173" t="str">
        <f>IF(P199&lt;&gt;""," -R","")</f>
        <v/>
      </c>
      <c r="R198" s="173" t="str">
        <f>IF(R199&lt;&gt;""," -R","")</f>
        <v/>
      </c>
      <c r="T198" s="173" t="str">
        <f>IF(T199&lt;&gt;""," -R","")</f>
        <v/>
      </c>
      <c r="V198" s="173" t="str">
        <f>IF(V199&lt;&gt;""," -R","")</f>
        <v/>
      </c>
      <c r="X198" s="173" t="str">
        <f>IF(X199&lt;&gt;""," -R","")</f>
        <v/>
      </c>
      <c r="Z198" s="173" t="str">
        <f>IF(Z199&lt;&gt;""," -R","")</f>
        <v/>
      </c>
      <c r="AB198" s="173" t="str">
        <f>IF(AB199&lt;&gt;""," -R","")</f>
        <v/>
      </c>
      <c r="AD198" s="173" t="str">
        <f>IF(AD199&lt;&gt;""," -R","")</f>
        <v/>
      </c>
      <c r="AF198" s="173" t="str">
        <f t="shared" si="18"/>
        <v/>
      </c>
      <c r="AH198" s="173" t="str">
        <f t="shared" si="19"/>
        <v/>
      </c>
      <c r="AJ198" s="173" t="str">
        <f t="shared" si="20"/>
        <v/>
      </c>
      <c r="AL198" s="173" t="str">
        <f t="shared" si="21"/>
        <v/>
      </c>
      <c r="AN198" s="173" t="str">
        <f t="shared" si="22"/>
        <v/>
      </c>
      <c r="AP198" s="173" t="str">
        <f t="shared" si="23"/>
        <v/>
      </c>
      <c r="AR198" s="173" t="str">
        <f t="shared" si="24"/>
        <v/>
      </c>
      <c r="AT198" s="173" t="str">
        <f t="shared" si="25"/>
        <v/>
      </c>
      <c r="AV198" s="173" t="str">
        <f t="shared" si="26"/>
        <v/>
      </c>
      <c r="AX198" s="173" t="str">
        <f t="shared" si="27"/>
        <v/>
      </c>
      <c r="AZ198" s="173" t="str">
        <f t="shared" si="28"/>
        <v/>
      </c>
      <c r="BB198" s="173" t="str">
        <f t="shared" si="29"/>
        <v/>
      </c>
      <c r="BD198" s="173" t="str">
        <f t="shared" si="30"/>
        <v/>
      </c>
      <c r="BF198" s="173" t="str">
        <f t="shared" si="31"/>
        <v/>
      </c>
      <c r="BH198" s="173" t="str">
        <f t="shared" si="32"/>
        <v/>
      </c>
      <c r="BJ198" s="173" t="str">
        <f t="shared" si="33"/>
        <v/>
      </c>
    </row>
    <row r="199" spans="13:62" x14ac:dyDescent="0.25">
      <c r="M199" s="173">
        <v>1.95</v>
      </c>
      <c r="N199" s="173" t="str">
        <f>IFERROR(VLOOKUP(M199,'CRUCE RIESGOS'!$C$8:$D$166,2,FALSE),"")</f>
        <v/>
      </c>
      <c r="O199" s="173">
        <v>2.9500000000000202</v>
      </c>
      <c r="P199" s="173" t="str">
        <f>IFERROR(VLOOKUP(O199,'CRUCE RIESGOS'!$C$8:$D$166,2,FALSE),"")</f>
        <v/>
      </c>
      <c r="Q199" s="173">
        <v>3.9500000000000401</v>
      </c>
      <c r="R199" s="173" t="str">
        <f>IFERROR(VLOOKUP(Q199,'CRUCE RIESGOS'!$C$8:$D$166,2,FALSE),"")</f>
        <v/>
      </c>
      <c r="S199" s="173">
        <v>4.9500000000000597</v>
      </c>
      <c r="T199" s="173" t="str">
        <f>IFERROR(VLOOKUP(S199,'CRUCE RIESGOS'!$C$8:$D$166,2,FALSE),"")</f>
        <v/>
      </c>
      <c r="U199" s="173">
        <v>5.9500000000000801</v>
      </c>
      <c r="V199" s="173" t="str">
        <f>IFERROR(VLOOKUP(U199,'CRUCE RIESGOS'!$C$8:$D$166,2,FALSE),"")</f>
        <v/>
      </c>
      <c r="W199" s="173">
        <v>6.9500000000000997</v>
      </c>
      <c r="X199" s="173" t="str">
        <f>IFERROR(VLOOKUP(W199,'CRUCE RIESGOS'!$C$8:$D$166,2,FALSE),"")</f>
        <v/>
      </c>
      <c r="Y199" s="173">
        <v>7.9500000000001201</v>
      </c>
      <c r="Z199" s="173" t="str">
        <f>IFERROR(VLOOKUP(Y199,'CRUCE RIESGOS'!$C$8:$D$166,2,FALSE),"")</f>
        <v/>
      </c>
      <c r="AA199" s="173">
        <v>8.9500000000001396</v>
      </c>
      <c r="AB199" s="173" t="str">
        <f>IFERROR(VLOOKUP(AA199,'CRUCE RIESGOS'!$C$8:$D$166,2,FALSE),"")</f>
        <v/>
      </c>
      <c r="AC199" s="173">
        <v>9.9500000000001592</v>
      </c>
      <c r="AD199" s="173" t="str">
        <f>IFERROR(VLOOKUP(AC199,'CRUCE RIESGOS'!$C$8:$D$166,2,FALSE),"")</f>
        <v/>
      </c>
      <c r="AE199" s="173">
        <v>10.9500000000002</v>
      </c>
      <c r="AF199" s="173" t="str">
        <f>IFERROR(VLOOKUP(AE199,'CRUCE RIESGOS'!$C$8:$D$166,2,FALSE),"")</f>
        <v/>
      </c>
      <c r="AG199" s="173">
        <v>11.9500000000002</v>
      </c>
      <c r="AH199" s="173" t="str">
        <f>IFERROR(VLOOKUP(AG199,'CRUCE RIESGOS'!$C$8:$D$166,2,FALSE),"")</f>
        <v/>
      </c>
      <c r="AI199" s="173">
        <v>12.9500000000002</v>
      </c>
      <c r="AJ199" s="173" t="str">
        <f>IFERROR(VLOOKUP(AI199,'CRUCE RIESGOS'!$C$8:$D$166,2,FALSE),"")</f>
        <v/>
      </c>
      <c r="AK199" s="173">
        <v>13.9500000000002</v>
      </c>
      <c r="AL199" s="173" t="str">
        <f>IFERROR(VLOOKUP(AK199,'CRUCE RIESGOS'!$C$8:$D$166,2,FALSE),"")</f>
        <v/>
      </c>
      <c r="AM199" s="173">
        <v>14.950000000000299</v>
      </c>
      <c r="AN199" s="173" t="str">
        <f>IFERROR(VLOOKUP(AM199,'CRUCE RIESGOS'!$C$8:$D$166,2,FALSE),"")</f>
        <v/>
      </c>
      <c r="AO199" s="173">
        <v>15.950000000000299</v>
      </c>
      <c r="AP199" s="173" t="str">
        <f>IFERROR(VLOOKUP(AO199,'CRUCE RIESGOS'!$C$8:$D$166,2,FALSE),"")</f>
        <v/>
      </c>
      <c r="AQ199" s="173">
        <v>16.950000000000301</v>
      </c>
      <c r="AR199" s="173" t="str">
        <f>IFERROR(VLOOKUP(AQ199,'CRUCE RIESGOS'!$C$8:$D$166,2,FALSE),"")</f>
        <v/>
      </c>
      <c r="AS199" s="173">
        <v>17.950000000000301</v>
      </c>
      <c r="AT199" s="173" t="str">
        <f>IFERROR(VLOOKUP(AS199,'CRUCE RIESGOS'!$C$8:$D$166,2,FALSE),"")</f>
        <v/>
      </c>
      <c r="AU199" s="173">
        <v>18.950000000000301</v>
      </c>
      <c r="AV199" s="173" t="str">
        <f>IFERROR(VLOOKUP(AU199,'CRUCE RIESGOS'!$C$8:$D$166,2,FALSE),"")</f>
        <v/>
      </c>
      <c r="AW199" s="173">
        <v>19.950000000000401</v>
      </c>
      <c r="AX199" s="173" t="str">
        <f>IFERROR(VLOOKUP(AW199,'CRUCE RIESGOS'!$C$8:$D$166,2,FALSE),"")</f>
        <v/>
      </c>
      <c r="AY199" s="173">
        <v>20.950000000000401</v>
      </c>
      <c r="AZ199" s="173" t="str">
        <f>IFERROR(VLOOKUP(AY199,'CRUCE RIESGOS'!$C$8:$D$166,2,FALSE),"")</f>
        <v/>
      </c>
      <c r="BA199" s="173">
        <v>21.950000000000401</v>
      </c>
      <c r="BB199" s="173" t="str">
        <f>IFERROR(VLOOKUP(BA199,'CRUCE RIESGOS'!$C$8:$D$166,2,FALSE),"")</f>
        <v/>
      </c>
      <c r="BC199" s="173">
        <v>22.950000000000401</v>
      </c>
      <c r="BD199" s="173" t="str">
        <f>IFERROR(VLOOKUP(BC199,'CRUCE RIESGOS'!$C$8:$D$166,2,FALSE),"")</f>
        <v/>
      </c>
      <c r="BE199" s="173">
        <v>23.950000000000401</v>
      </c>
      <c r="BF199" s="173" t="str">
        <f>IFERROR(VLOOKUP(BE199,'CRUCE RIESGOS'!$C$8:$D$166,2,FALSE),"")</f>
        <v/>
      </c>
      <c r="BG199" s="173">
        <v>24.9500000000005</v>
      </c>
      <c r="BH199" s="173" t="str">
        <f>IFERROR(VLOOKUP(BG199,'CRUCE RIESGOS'!$C$8:$D$166,2,FALSE),"")</f>
        <v/>
      </c>
      <c r="BI199" s="173">
        <v>25.9500000000005</v>
      </c>
      <c r="BJ199" s="173" t="str">
        <f>IFERROR(VLOOKUP(BI199,'CRUCE RIESGOS'!$C$8:$D$166,2,FALSE),"")</f>
        <v/>
      </c>
    </row>
    <row r="200" spans="13:62" x14ac:dyDescent="0.25">
      <c r="N200" s="173" t="str">
        <f t="shared" si="17"/>
        <v/>
      </c>
      <c r="P200" s="173" t="str">
        <f>IF(P201&lt;&gt;""," -R","")</f>
        <v/>
      </c>
      <c r="R200" s="173" t="str">
        <f>IF(R201&lt;&gt;""," -R","")</f>
        <v/>
      </c>
      <c r="T200" s="173" t="str">
        <f>IF(T201&lt;&gt;""," -R","")</f>
        <v/>
      </c>
      <c r="V200" s="173" t="str">
        <f>IF(V201&lt;&gt;""," -R","")</f>
        <v/>
      </c>
      <c r="X200" s="173" t="str">
        <f>IF(X201&lt;&gt;""," -R","")</f>
        <v/>
      </c>
      <c r="Z200" s="173" t="str">
        <f>IF(Z201&lt;&gt;""," -R","")</f>
        <v/>
      </c>
      <c r="AB200" s="173" t="str">
        <f>IF(AB201&lt;&gt;""," -R","")</f>
        <v/>
      </c>
      <c r="AD200" s="173" t="str">
        <f>IF(AD201&lt;&gt;""," -R","")</f>
        <v/>
      </c>
      <c r="AF200" s="173" t="str">
        <f t="shared" si="18"/>
        <v/>
      </c>
      <c r="AH200" s="173" t="str">
        <f t="shared" si="19"/>
        <v/>
      </c>
      <c r="AJ200" s="173" t="str">
        <f t="shared" si="20"/>
        <v/>
      </c>
      <c r="AL200" s="173" t="str">
        <f t="shared" si="21"/>
        <v/>
      </c>
      <c r="AN200" s="173" t="str">
        <f t="shared" si="22"/>
        <v/>
      </c>
      <c r="AP200" s="173" t="str">
        <f t="shared" si="23"/>
        <v/>
      </c>
      <c r="AR200" s="173" t="str">
        <f t="shared" si="24"/>
        <v/>
      </c>
      <c r="AT200" s="173" t="str">
        <f t="shared" si="25"/>
        <v/>
      </c>
      <c r="AV200" s="173" t="str">
        <f t="shared" si="26"/>
        <v/>
      </c>
      <c r="AX200" s="173" t="str">
        <f t="shared" si="27"/>
        <v/>
      </c>
      <c r="AZ200" s="173" t="str">
        <f t="shared" si="28"/>
        <v/>
      </c>
      <c r="BB200" s="173" t="str">
        <f t="shared" si="29"/>
        <v/>
      </c>
      <c r="BD200" s="173" t="str">
        <f t="shared" si="30"/>
        <v/>
      </c>
      <c r="BF200" s="173" t="str">
        <f t="shared" si="31"/>
        <v/>
      </c>
      <c r="BH200" s="173" t="str">
        <f t="shared" si="32"/>
        <v/>
      </c>
      <c r="BJ200" s="173" t="str">
        <f t="shared" si="33"/>
        <v/>
      </c>
    </row>
    <row r="201" spans="13:62" x14ac:dyDescent="0.25">
      <c r="M201" s="173">
        <v>1.96</v>
      </c>
      <c r="N201" s="173" t="str">
        <f>IFERROR(VLOOKUP(M201,'CRUCE RIESGOS'!$C$8:$D$166,2,FALSE),"")</f>
        <v/>
      </c>
      <c r="O201" s="173">
        <v>2.9600000000000199</v>
      </c>
      <c r="P201" s="173" t="str">
        <f>IFERROR(VLOOKUP(O201,'CRUCE RIESGOS'!$C$8:$D$166,2,FALSE),"")</f>
        <v/>
      </c>
      <c r="Q201" s="173">
        <v>3.9600000000000399</v>
      </c>
      <c r="R201" s="173" t="str">
        <f>IFERROR(VLOOKUP(Q201,'CRUCE RIESGOS'!$C$8:$D$166,2,FALSE),"")</f>
        <v/>
      </c>
      <c r="S201" s="173">
        <v>4.9600000000000604</v>
      </c>
      <c r="T201" s="173" t="str">
        <f>IFERROR(VLOOKUP(S201,'CRUCE RIESGOS'!$C$8:$D$166,2,FALSE),"")</f>
        <v/>
      </c>
      <c r="U201" s="173">
        <v>5.9600000000000799</v>
      </c>
      <c r="V201" s="173" t="str">
        <f>IFERROR(VLOOKUP(U201,'CRUCE RIESGOS'!$C$8:$D$166,2,FALSE),"")</f>
        <v/>
      </c>
      <c r="W201" s="173">
        <v>6.9600000000001003</v>
      </c>
      <c r="X201" s="173" t="str">
        <f>IFERROR(VLOOKUP(W201,'CRUCE RIESGOS'!$C$8:$D$166,2,FALSE),"")</f>
        <v/>
      </c>
      <c r="Y201" s="173">
        <v>7.9600000000001199</v>
      </c>
      <c r="Z201" s="173" t="str">
        <f>IFERROR(VLOOKUP(Y201,'CRUCE RIESGOS'!$C$8:$D$166,2,FALSE),"")</f>
        <v/>
      </c>
      <c r="AA201" s="173">
        <v>8.9600000000001394</v>
      </c>
      <c r="AB201" s="173" t="str">
        <f>IFERROR(VLOOKUP(AA201,'CRUCE RIESGOS'!$C$8:$D$166,2,FALSE),"")</f>
        <v/>
      </c>
      <c r="AC201" s="173">
        <v>9.9600000000001607</v>
      </c>
      <c r="AD201" s="173" t="str">
        <f>IFERROR(VLOOKUP(AC201,'CRUCE RIESGOS'!$C$8:$D$166,2,FALSE),"")</f>
        <v/>
      </c>
      <c r="AE201" s="173">
        <v>10.9600000000002</v>
      </c>
      <c r="AF201" s="173" t="str">
        <f>IFERROR(VLOOKUP(AE201,'CRUCE RIESGOS'!$C$8:$D$166,2,FALSE),"")</f>
        <v/>
      </c>
      <c r="AG201" s="173">
        <v>11.9600000000002</v>
      </c>
      <c r="AH201" s="173" t="str">
        <f>IFERROR(VLOOKUP(AG201,'CRUCE RIESGOS'!$C$8:$D$166,2,FALSE),"")</f>
        <v/>
      </c>
      <c r="AI201" s="173">
        <v>12.9600000000002</v>
      </c>
      <c r="AJ201" s="173" t="str">
        <f>IFERROR(VLOOKUP(AI201,'CRUCE RIESGOS'!$C$8:$D$166,2,FALSE),"")</f>
        <v/>
      </c>
      <c r="AK201" s="173">
        <v>13.9600000000002</v>
      </c>
      <c r="AL201" s="173" t="str">
        <f>IFERROR(VLOOKUP(AK201,'CRUCE RIESGOS'!$C$8:$D$166,2,FALSE),"")</f>
        <v/>
      </c>
      <c r="AM201" s="173">
        <v>14.960000000000299</v>
      </c>
      <c r="AN201" s="173" t="str">
        <f>IFERROR(VLOOKUP(AM201,'CRUCE RIESGOS'!$C$8:$D$166,2,FALSE),"")</f>
        <v/>
      </c>
      <c r="AO201" s="173">
        <v>15.960000000000299</v>
      </c>
      <c r="AP201" s="173" t="str">
        <f>IFERROR(VLOOKUP(AO201,'CRUCE RIESGOS'!$C$8:$D$166,2,FALSE),"")</f>
        <v/>
      </c>
      <c r="AQ201" s="173">
        <v>16.960000000000299</v>
      </c>
      <c r="AR201" s="173" t="str">
        <f>IFERROR(VLOOKUP(AQ201,'CRUCE RIESGOS'!$C$8:$D$166,2,FALSE),"")</f>
        <v/>
      </c>
      <c r="AS201" s="173">
        <v>17.960000000000299</v>
      </c>
      <c r="AT201" s="173" t="str">
        <f>IFERROR(VLOOKUP(AS201,'CRUCE RIESGOS'!$C$8:$D$166,2,FALSE),"")</f>
        <v/>
      </c>
      <c r="AU201" s="173">
        <v>18.960000000000299</v>
      </c>
      <c r="AV201" s="173" t="str">
        <f>IFERROR(VLOOKUP(AU201,'CRUCE RIESGOS'!$C$8:$D$166,2,FALSE),"")</f>
        <v/>
      </c>
      <c r="AW201" s="173">
        <v>19.960000000000399</v>
      </c>
      <c r="AX201" s="173" t="str">
        <f>IFERROR(VLOOKUP(AW201,'CRUCE RIESGOS'!$C$8:$D$166,2,FALSE),"")</f>
        <v/>
      </c>
      <c r="AY201" s="173">
        <v>20.960000000000399</v>
      </c>
      <c r="AZ201" s="173" t="str">
        <f>IFERROR(VLOOKUP(AY201,'CRUCE RIESGOS'!$C$8:$D$166,2,FALSE),"")</f>
        <v/>
      </c>
      <c r="BA201" s="173">
        <v>21.960000000000399</v>
      </c>
      <c r="BB201" s="173" t="str">
        <f>IFERROR(VLOOKUP(BA201,'CRUCE RIESGOS'!$C$8:$D$166,2,FALSE),"")</f>
        <v/>
      </c>
      <c r="BC201" s="173">
        <v>22.960000000000399</v>
      </c>
      <c r="BD201" s="173" t="str">
        <f>IFERROR(VLOOKUP(BC201,'CRUCE RIESGOS'!$C$8:$D$166,2,FALSE),"")</f>
        <v/>
      </c>
      <c r="BE201" s="173">
        <v>23.960000000000399</v>
      </c>
      <c r="BF201" s="173" t="str">
        <f>IFERROR(VLOOKUP(BE201,'CRUCE RIESGOS'!$C$8:$D$166,2,FALSE),"")</f>
        <v/>
      </c>
      <c r="BG201" s="173">
        <v>24.960000000000498</v>
      </c>
      <c r="BH201" s="173" t="str">
        <f>IFERROR(VLOOKUP(BG201,'CRUCE RIESGOS'!$C$8:$D$166,2,FALSE),"")</f>
        <v/>
      </c>
      <c r="BI201" s="173">
        <v>25.960000000000498</v>
      </c>
      <c r="BJ201" s="173" t="str">
        <f>IFERROR(VLOOKUP(BI201,'CRUCE RIESGOS'!$C$8:$D$166,2,FALSE),"")</f>
        <v/>
      </c>
    </row>
    <row r="202" spans="13:62" x14ac:dyDescent="0.25">
      <c r="N202" s="173" t="str">
        <f>IF(N203&lt;&gt;""," -R","")</f>
        <v/>
      </c>
      <c r="P202" s="173" t="str">
        <f>IF(P203&lt;&gt;""," -R","")</f>
        <v/>
      </c>
      <c r="R202" s="173" t="str">
        <f>IF(R203&lt;&gt;""," -R","")</f>
        <v/>
      </c>
      <c r="T202" s="173" t="str">
        <f>IF(T203&lt;&gt;""," -R","")</f>
        <v/>
      </c>
      <c r="V202" s="173" t="str">
        <f>IF(V203&lt;&gt;""," -R","")</f>
        <v/>
      </c>
      <c r="X202" s="173" t="str">
        <f>IF(X203&lt;&gt;""," -R","")</f>
        <v/>
      </c>
      <c r="Z202" s="173" t="str">
        <f>IF(Z203&lt;&gt;""," -R","")</f>
        <v/>
      </c>
      <c r="AB202" s="173" t="str">
        <f>IF(AB203&lt;&gt;""," -R","")</f>
        <v/>
      </c>
      <c r="AD202" s="173" t="str">
        <f>IF(AD203&lt;&gt;""," -R","")</f>
        <v/>
      </c>
      <c r="AF202" s="173" t="str">
        <f>IF(AF203&lt;&gt;""," -R","")</f>
        <v/>
      </c>
      <c r="AH202" s="173" t="str">
        <f>IF(AH203&lt;&gt;""," -R","")</f>
        <v/>
      </c>
      <c r="AJ202" s="173" t="str">
        <f>IF(AJ203&lt;&gt;""," -R","")</f>
        <v/>
      </c>
      <c r="AL202" s="173" t="str">
        <f>IF(AL203&lt;&gt;""," -R","")</f>
        <v/>
      </c>
      <c r="AN202" s="173" t="str">
        <f>IF(AN203&lt;&gt;""," -R","")</f>
        <v/>
      </c>
      <c r="AP202" s="173" t="str">
        <f>IF(AP203&lt;&gt;""," -R","")</f>
        <v/>
      </c>
      <c r="AR202" s="173" t="str">
        <f>IF(AR203&lt;&gt;""," -R","")</f>
        <v/>
      </c>
      <c r="AT202" s="173" t="str">
        <f>IF(AT203&lt;&gt;""," -R","")</f>
        <v/>
      </c>
      <c r="AV202" s="173" t="str">
        <f>IF(AV203&lt;&gt;""," -R","")</f>
        <v/>
      </c>
      <c r="AX202" s="173" t="str">
        <f>IF(AX203&lt;&gt;""," -R","")</f>
        <v/>
      </c>
      <c r="AZ202" s="173" t="str">
        <f>IF(AZ203&lt;&gt;""," -R","")</f>
        <v/>
      </c>
      <c r="BB202" s="173" t="str">
        <f>IF(BB203&lt;&gt;""," -R","")</f>
        <v/>
      </c>
      <c r="BD202" s="173" t="str">
        <f>IF(BD203&lt;&gt;""," -R","")</f>
        <v/>
      </c>
      <c r="BF202" s="173" t="str">
        <f>IF(BF203&lt;&gt;""," -R","")</f>
        <v/>
      </c>
      <c r="BH202" s="173" t="str">
        <f>IF(BH203&lt;&gt;""," -R","")</f>
        <v/>
      </c>
      <c r="BJ202" s="173" t="str">
        <f>IF(BJ203&lt;&gt;""," -R","")</f>
        <v/>
      </c>
    </row>
    <row r="203" spans="13:62" x14ac:dyDescent="0.25">
      <c r="M203" s="173">
        <v>1.97</v>
      </c>
      <c r="N203" s="173" t="str">
        <f>IFERROR(VLOOKUP(M203,'CRUCE RIESGOS'!$C$8:$D$166,2,FALSE),"")</f>
        <v/>
      </c>
      <c r="O203" s="173">
        <v>2.9700000000000202</v>
      </c>
      <c r="P203" s="173" t="str">
        <f>IFERROR(VLOOKUP(O203,'CRUCE RIESGOS'!$C$8:$D$166,2,FALSE),"")</f>
        <v/>
      </c>
      <c r="Q203" s="173">
        <v>3.9700000000000402</v>
      </c>
      <c r="R203" s="173" t="str">
        <f>IFERROR(VLOOKUP(Q203,'CRUCE RIESGOS'!$C$8:$D$166,2,FALSE),"")</f>
        <v/>
      </c>
      <c r="S203" s="173">
        <v>4.9700000000000601</v>
      </c>
      <c r="T203" s="173" t="str">
        <f>IFERROR(VLOOKUP(S203,'CRUCE RIESGOS'!$C$8:$D$166,2,FALSE),"")</f>
        <v/>
      </c>
      <c r="U203" s="173">
        <v>5.9700000000000797</v>
      </c>
      <c r="V203" s="173" t="str">
        <f>IFERROR(VLOOKUP(U203,'CRUCE RIESGOS'!$C$8:$D$166,2,FALSE),"")</f>
        <v/>
      </c>
      <c r="W203" s="173">
        <v>6.9700000000001001</v>
      </c>
      <c r="X203" s="173" t="str">
        <f>IFERROR(VLOOKUP(W203,'CRUCE RIESGOS'!$C$8:$D$166,2,FALSE),"")</f>
        <v/>
      </c>
      <c r="Y203" s="173">
        <v>7.9700000000001197</v>
      </c>
      <c r="Z203" s="173" t="str">
        <f>IFERROR(VLOOKUP(Y203,'CRUCE RIESGOS'!$C$8:$D$166,2,FALSE),"")</f>
        <v/>
      </c>
      <c r="AA203" s="173">
        <v>8.9700000000001392</v>
      </c>
      <c r="AB203" s="173" t="str">
        <f>IFERROR(VLOOKUP(AA203,'CRUCE RIESGOS'!$C$8:$D$166,2,FALSE),"")</f>
        <v/>
      </c>
      <c r="AC203" s="173">
        <v>9.9700000000001605</v>
      </c>
      <c r="AD203" s="173" t="str">
        <f>IFERROR(VLOOKUP(AC203,'CRUCE RIESGOS'!$C$8:$D$166,2,FALSE),"")</f>
        <v/>
      </c>
      <c r="AE203" s="173">
        <v>10.9700000000002</v>
      </c>
      <c r="AF203" s="173" t="str">
        <f>IFERROR(VLOOKUP(AE203,'CRUCE RIESGOS'!$C$8:$D$166,2,FALSE),"")</f>
        <v/>
      </c>
      <c r="AG203" s="173">
        <v>11.9700000000002</v>
      </c>
      <c r="AH203" s="173" t="str">
        <f>IFERROR(VLOOKUP(AG203,'CRUCE RIESGOS'!$C$8:$D$166,2,FALSE),"")</f>
        <v/>
      </c>
      <c r="AI203" s="173">
        <v>12.9700000000002</v>
      </c>
      <c r="AJ203" s="173" t="str">
        <f>IFERROR(VLOOKUP(AI203,'CRUCE RIESGOS'!$C$8:$D$166,2,FALSE),"")</f>
        <v/>
      </c>
      <c r="AK203" s="173">
        <v>13.9700000000002</v>
      </c>
      <c r="AL203" s="173" t="str">
        <f>IFERROR(VLOOKUP(AK203,'CRUCE RIESGOS'!$C$8:$D$166,2,FALSE),"")</f>
        <v/>
      </c>
      <c r="AM203" s="173">
        <v>14.970000000000301</v>
      </c>
      <c r="AN203" s="173" t="str">
        <f>IFERROR(VLOOKUP(AM203,'CRUCE RIESGOS'!$C$8:$D$166,2,FALSE),"")</f>
        <v/>
      </c>
      <c r="AO203" s="173">
        <v>15.970000000000301</v>
      </c>
      <c r="AP203" s="173" t="str">
        <f>IFERROR(VLOOKUP(AO203,'CRUCE RIESGOS'!$C$8:$D$166,2,FALSE),"")</f>
        <v/>
      </c>
      <c r="AQ203" s="173">
        <v>16.970000000000301</v>
      </c>
      <c r="AR203" s="173" t="str">
        <f>IFERROR(VLOOKUP(AQ203,'CRUCE RIESGOS'!$C$8:$D$166,2,FALSE),"")</f>
        <v/>
      </c>
      <c r="AS203" s="173">
        <v>17.970000000000301</v>
      </c>
      <c r="AT203" s="173" t="str">
        <f>IFERROR(VLOOKUP(AS203,'CRUCE RIESGOS'!$C$8:$D$166,2,FALSE),"")</f>
        <v/>
      </c>
      <c r="AU203" s="173">
        <v>18.970000000000301</v>
      </c>
      <c r="AV203" s="173" t="str">
        <f>IFERROR(VLOOKUP(AU203,'CRUCE RIESGOS'!$C$8:$D$166,2,FALSE),"")</f>
        <v/>
      </c>
      <c r="AW203" s="173">
        <v>19.9700000000004</v>
      </c>
      <c r="AX203" s="173" t="str">
        <f>IFERROR(VLOOKUP(AW203,'CRUCE RIESGOS'!$C$8:$D$166,2,FALSE),"")</f>
        <v/>
      </c>
      <c r="AY203" s="173">
        <v>20.9700000000004</v>
      </c>
      <c r="AZ203" s="173" t="str">
        <f>IFERROR(VLOOKUP(AY203,'CRUCE RIESGOS'!$C$8:$D$166,2,FALSE),"")</f>
        <v/>
      </c>
      <c r="BA203" s="173">
        <v>21.9700000000004</v>
      </c>
      <c r="BB203" s="173" t="str">
        <f>IFERROR(VLOOKUP(BA203,'CRUCE RIESGOS'!$C$8:$D$166,2,FALSE),"")</f>
        <v/>
      </c>
      <c r="BC203" s="173">
        <v>22.9700000000004</v>
      </c>
      <c r="BD203" s="173" t="str">
        <f>IFERROR(VLOOKUP(BC203,'CRUCE RIESGOS'!$C$8:$D$166,2,FALSE),"")</f>
        <v/>
      </c>
      <c r="BE203" s="173">
        <v>23.9700000000004</v>
      </c>
      <c r="BF203" s="173" t="str">
        <f>IFERROR(VLOOKUP(BE203,'CRUCE RIESGOS'!$C$8:$D$166,2,FALSE),"")</f>
        <v/>
      </c>
      <c r="BG203" s="173">
        <v>24.9700000000005</v>
      </c>
      <c r="BH203" s="173" t="str">
        <f>IFERROR(VLOOKUP(BG203,'CRUCE RIESGOS'!$C$8:$D$166,2,FALSE),"")</f>
        <v/>
      </c>
      <c r="BI203" s="173">
        <v>25.9700000000005</v>
      </c>
      <c r="BJ203" s="173" t="str">
        <f>IFERROR(VLOOKUP(BI203,'CRUCE RIESGOS'!$C$8:$D$166,2,FALSE),"")</f>
        <v/>
      </c>
    </row>
    <row r="204" spans="13:62" x14ac:dyDescent="0.25">
      <c r="N204" s="173" t="str">
        <f>IF(N205&lt;&gt;""," -R","")</f>
        <v/>
      </c>
      <c r="P204" s="173" t="str">
        <f>IF(P205&lt;&gt;""," -R","")</f>
        <v/>
      </c>
      <c r="R204" s="173" t="str">
        <f>IF(R205&lt;&gt;""," -R","")</f>
        <v/>
      </c>
      <c r="T204" s="173" t="str">
        <f>IF(T205&lt;&gt;""," -R","")</f>
        <v/>
      </c>
      <c r="V204" s="173" t="str">
        <f>IF(V205&lt;&gt;""," -R","")</f>
        <v/>
      </c>
      <c r="X204" s="173" t="str">
        <f>IF(X205&lt;&gt;""," -R","")</f>
        <v/>
      </c>
      <c r="Z204" s="173" t="str">
        <f>IF(Z205&lt;&gt;""," -R","")</f>
        <v/>
      </c>
      <c r="AB204" s="173" t="str">
        <f>IF(AB205&lt;&gt;""," -R","")</f>
        <v/>
      </c>
      <c r="AD204" s="173" t="str">
        <f>IF(AD205&lt;&gt;""," -R","")</f>
        <v/>
      </c>
      <c r="AF204" s="173" t="str">
        <f>IF(AF205&lt;&gt;""," -R","")</f>
        <v/>
      </c>
      <c r="AH204" s="173" t="str">
        <f>IF(AH205&lt;&gt;""," -R","")</f>
        <v/>
      </c>
      <c r="AJ204" s="173" t="str">
        <f>IF(AJ205&lt;&gt;""," -R","")</f>
        <v/>
      </c>
      <c r="AL204" s="173" t="str">
        <f>IF(AL205&lt;&gt;""," -R","")</f>
        <v/>
      </c>
      <c r="AN204" s="173" t="str">
        <f>IF(AN205&lt;&gt;""," -R","")</f>
        <v/>
      </c>
      <c r="AP204" s="173" t="str">
        <f>IF(AP205&lt;&gt;""," -R","")</f>
        <v/>
      </c>
      <c r="AR204" s="173" t="str">
        <f>IF(AR205&lt;&gt;""," -R","")</f>
        <v/>
      </c>
      <c r="AT204" s="173" t="str">
        <f>IF(AT205&lt;&gt;""," -R","")</f>
        <v/>
      </c>
      <c r="AV204" s="173" t="str">
        <f>IF(AV205&lt;&gt;""," -R","")</f>
        <v/>
      </c>
      <c r="AX204" s="173" t="str">
        <f>IF(AX205&lt;&gt;""," -R","")</f>
        <v/>
      </c>
      <c r="AZ204" s="173" t="str">
        <f>IF(AZ205&lt;&gt;""," -R","")</f>
        <v/>
      </c>
      <c r="BB204" s="173" t="str">
        <f>IF(BB205&lt;&gt;""," -R","")</f>
        <v/>
      </c>
      <c r="BD204" s="173" t="str">
        <f>IF(BD205&lt;&gt;""," -R","")</f>
        <v/>
      </c>
      <c r="BF204" s="173" t="str">
        <f>IF(BF205&lt;&gt;""," -R","")</f>
        <v/>
      </c>
      <c r="BH204" s="173" t="str">
        <f>IF(BH205&lt;&gt;""," -R","")</f>
        <v/>
      </c>
      <c r="BJ204" s="173" t="str">
        <f>IF(BJ205&lt;&gt;""," -R","")</f>
        <v/>
      </c>
    </row>
    <row r="205" spans="13:62" x14ac:dyDescent="0.25">
      <c r="M205" s="173">
        <v>1.98</v>
      </c>
      <c r="N205" s="173" t="str">
        <f>IFERROR(VLOOKUP(M205,'CRUCE RIESGOS'!$C$8:$D$166,2,FALSE),"")</f>
        <v/>
      </c>
      <c r="O205" s="173">
        <v>2.98000000000002</v>
      </c>
      <c r="P205" s="173" t="str">
        <f>IFERROR(VLOOKUP(O205,'CRUCE RIESGOS'!$C$8:$D$166,2,FALSE),"")</f>
        <v/>
      </c>
      <c r="Q205" s="173">
        <v>3.98000000000004</v>
      </c>
      <c r="R205" s="173" t="str">
        <f>IFERROR(VLOOKUP(Q205,'CRUCE RIESGOS'!$C$8:$D$166,2,FALSE),"")</f>
        <v/>
      </c>
      <c r="S205" s="173">
        <v>4.9800000000000599</v>
      </c>
      <c r="T205" s="173" t="str">
        <f>IFERROR(VLOOKUP(S205,'CRUCE RIESGOS'!$C$8:$D$166,2,FALSE),"")</f>
        <v/>
      </c>
      <c r="U205" s="173">
        <v>5.9800000000000804</v>
      </c>
      <c r="V205" s="173" t="str">
        <f>IFERROR(VLOOKUP(U205,'CRUCE RIESGOS'!$C$8:$D$166,2,FALSE),"")</f>
        <v/>
      </c>
      <c r="W205" s="173">
        <v>6.9800000000000999</v>
      </c>
      <c r="X205" s="173" t="str">
        <f>IFERROR(VLOOKUP(W205,'CRUCE RIESGOS'!$C$8:$D$166,2,FALSE),"")</f>
        <v/>
      </c>
      <c r="Y205" s="173">
        <v>7.9800000000001203</v>
      </c>
      <c r="Z205" s="173" t="str">
        <f>IFERROR(VLOOKUP(Y205,'CRUCE RIESGOS'!$C$8:$D$166,2,FALSE),"")</f>
        <v/>
      </c>
      <c r="AA205" s="173">
        <v>8.9800000000001408</v>
      </c>
      <c r="AB205" s="173" t="str">
        <f>IFERROR(VLOOKUP(AA205,'CRUCE RIESGOS'!$C$8:$D$166,2,FALSE),"")</f>
        <v/>
      </c>
      <c r="AC205" s="173">
        <v>9.9800000000001603</v>
      </c>
      <c r="AD205" s="173" t="str">
        <f>IFERROR(VLOOKUP(AC205,'CRUCE RIESGOS'!$C$8:$D$166,2,FALSE),"")</f>
        <v/>
      </c>
      <c r="AE205" s="173">
        <v>10.980000000000199</v>
      </c>
      <c r="AF205" s="173" t="str">
        <f>IFERROR(VLOOKUP(AE205,'CRUCE RIESGOS'!$C$8:$D$166,2,FALSE),"")</f>
        <v/>
      </c>
      <c r="AG205" s="173">
        <v>11.980000000000199</v>
      </c>
      <c r="AH205" s="173" t="str">
        <f>IFERROR(VLOOKUP(AG205,'CRUCE RIESGOS'!$C$8:$D$166,2,FALSE),"")</f>
        <v/>
      </c>
      <c r="AI205" s="173">
        <v>12.980000000000199</v>
      </c>
      <c r="AJ205" s="173" t="str">
        <f>IFERROR(VLOOKUP(AI205,'CRUCE RIESGOS'!$C$8:$D$166,2,FALSE),"")</f>
        <v/>
      </c>
      <c r="AK205" s="173">
        <v>13.980000000000199</v>
      </c>
      <c r="AL205" s="173" t="str">
        <f>IFERROR(VLOOKUP(AK205,'CRUCE RIESGOS'!$C$8:$D$166,2,FALSE),"")</f>
        <v/>
      </c>
      <c r="AM205" s="173">
        <v>14.980000000000301</v>
      </c>
      <c r="AN205" s="173" t="str">
        <f>IFERROR(VLOOKUP(AM205,'CRUCE RIESGOS'!$C$8:$D$166,2,FALSE),"")</f>
        <v/>
      </c>
      <c r="AO205" s="173">
        <v>15.980000000000301</v>
      </c>
      <c r="AP205" s="173" t="str">
        <f>IFERROR(VLOOKUP(AO205,'CRUCE RIESGOS'!$C$8:$D$166,2,FALSE),"")</f>
        <v/>
      </c>
      <c r="AQ205" s="173">
        <v>16.980000000000299</v>
      </c>
      <c r="AR205" s="173" t="str">
        <f>IFERROR(VLOOKUP(AQ205,'CRUCE RIESGOS'!$C$8:$D$166,2,FALSE),"")</f>
        <v/>
      </c>
      <c r="AS205" s="173">
        <v>17.980000000000299</v>
      </c>
      <c r="AT205" s="173" t="str">
        <f>IFERROR(VLOOKUP(AS205,'CRUCE RIESGOS'!$C$8:$D$166,2,FALSE),"")</f>
        <v/>
      </c>
      <c r="AU205" s="173">
        <v>18.980000000000299</v>
      </c>
      <c r="AV205" s="173" t="str">
        <f>IFERROR(VLOOKUP(AU205,'CRUCE RIESGOS'!$C$8:$D$166,2,FALSE),"")</f>
        <v/>
      </c>
      <c r="AW205" s="173">
        <v>19.980000000000398</v>
      </c>
      <c r="AX205" s="173" t="str">
        <f>IFERROR(VLOOKUP(AW205,'CRUCE RIESGOS'!$C$8:$D$166,2,FALSE),"")</f>
        <v/>
      </c>
      <c r="AY205" s="173">
        <v>20.980000000000398</v>
      </c>
      <c r="AZ205" s="173" t="str">
        <f>IFERROR(VLOOKUP(AY205,'CRUCE RIESGOS'!$C$8:$D$166,2,FALSE),"")</f>
        <v/>
      </c>
      <c r="BA205" s="173">
        <v>21.980000000000398</v>
      </c>
      <c r="BB205" s="173" t="str">
        <f>IFERROR(VLOOKUP(BA205,'CRUCE RIESGOS'!$C$8:$D$166,2,FALSE),"")</f>
        <v/>
      </c>
      <c r="BC205" s="173">
        <v>22.980000000000398</v>
      </c>
      <c r="BD205" s="173" t="str">
        <f>IFERROR(VLOOKUP(BC205,'CRUCE RIESGOS'!$C$8:$D$166,2,FALSE),"")</f>
        <v/>
      </c>
      <c r="BE205" s="173">
        <v>23.980000000000398</v>
      </c>
      <c r="BF205" s="173" t="str">
        <f>IFERROR(VLOOKUP(BE205,'CRUCE RIESGOS'!$C$8:$D$166,2,FALSE),"")</f>
        <v/>
      </c>
      <c r="BG205" s="173">
        <v>24.980000000000501</v>
      </c>
      <c r="BH205" s="173" t="str">
        <f>IFERROR(VLOOKUP(BG205,'CRUCE RIESGOS'!$C$8:$D$166,2,FALSE),"")</f>
        <v/>
      </c>
      <c r="BI205" s="173">
        <v>25.980000000000501</v>
      </c>
      <c r="BJ205" s="173" t="str">
        <f>IFERROR(VLOOKUP(BI205,'CRUCE RIESGOS'!$C$8:$D$166,2,FALSE),"")</f>
        <v/>
      </c>
    </row>
    <row r="206" spans="13:62" x14ac:dyDescent="0.25">
      <c r="N206" s="173" t="str">
        <f>IF(N207&lt;&gt;""," -R","")</f>
        <v/>
      </c>
      <c r="P206" s="173" t="str">
        <f>IF(P207&lt;&gt;""," -R","")</f>
        <v/>
      </c>
      <c r="R206" s="173" t="str">
        <f>IF(R207&lt;&gt;""," -R","")</f>
        <v/>
      </c>
      <c r="T206" s="173" t="str">
        <f>IF(T207&lt;&gt;""," -R","")</f>
        <v/>
      </c>
      <c r="V206" s="173" t="str">
        <f>IF(V207&lt;&gt;""," -R","")</f>
        <v/>
      </c>
      <c r="X206" s="173" t="str">
        <f>IF(X207&lt;&gt;""," -R","")</f>
        <v/>
      </c>
      <c r="Z206" s="173" t="str">
        <f>IF(Z207&lt;&gt;""," -R","")</f>
        <v/>
      </c>
      <c r="AB206" s="173" t="str">
        <f>IF(AB207&lt;&gt;""," -R","")</f>
        <v/>
      </c>
      <c r="AD206" s="173" t="str">
        <f>IF(AD207&lt;&gt;""," -R","")</f>
        <v/>
      </c>
      <c r="AF206" s="173" t="str">
        <f>IF(AF207&lt;&gt;""," -R","")</f>
        <v/>
      </c>
      <c r="AH206" s="173" t="str">
        <f>IF(AH207&lt;&gt;""," -R","")</f>
        <v/>
      </c>
      <c r="AJ206" s="173" t="str">
        <f>IF(AJ207&lt;&gt;""," -R","")</f>
        <v/>
      </c>
      <c r="AL206" s="173" t="str">
        <f>IF(AL207&lt;&gt;""," -R","")</f>
        <v/>
      </c>
      <c r="AN206" s="173" t="str">
        <f>IF(AN207&lt;&gt;""," -R","")</f>
        <v/>
      </c>
      <c r="AP206" s="173" t="str">
        <f>IF(AP207&lt;&gt;""," -R","")</f>
        <v/>
      </c>
      <c r="AR206" s="173" t="str">
        <f>IF(AR207&lt;&gt;""," -R","")</f>
        <v/>
      </c>
      <c r="AT206" s="173" t="str">
        <f>IF(AT207&lt;&gt;""," -R","")</f>
        <v/>
      </c>
      <c r="AV206" s="173" t="str">
        <f>IF(AV207&lt;&gt;""," -R","")</f>
        <v/>
      </c>
      <c r="AX206" s="173" t="str">
        <f>IF(AX207&lt;&gt;""," -R","")</f>
        <v/>
      </c>
      <c r="AZ206" s="173" t="str">
        <f>IF(AZ207&lt;&gt;""," -R","")</f>
        <v/>
      </c>
      <c r="BB206" s="173" t="str">
        <f>IF(BB207&lt;&gt;""," -R","")</f>
        <v/>
      </c>
      <c r="BD206" s="173" t="str">
        <f>IF(BD207&lt;&gt;""," -R","")</f>
        <v/>
      </c>
      <c r="BF206" s="173" t="str">
        <f>IF(BF207&lt;&gt;""," -R","")</f>
        <v/>
      </c>
      <c r="BH206" s="173" t="str">
        <f>IF(BH207&lt;&gt;""," -R","")</f>
        <v/>
      </c>
      <c r="BJ206" s="173" t="str">
        <f>IF(BJ207&lt;&gt;""," -R","")</f>
        <v/>
      </c>
    </row>
    <row r="207" spans="13:62" x14ac:dyDescent="0.25">
      <c r="M207" s="173">
        <v>1.99</v>
      </c>
      <c r="N207" s="173" t="str">
        <f>IFERROR(VLOOKUP(M207,'CRUCE RIESGOS'!$C$8:$D$166,2,FALSE),"")</f>
        <v/>
      </c>
      <c r="O207" s="173">
        <v>2.9900000000000202</v>
      </c>
      <c r="P207" s="173" t="str">
        <f>IFERROR(VLOOKUP(O207,'CRUCE RIESGOS'!$C$8:$D$166,2,FALSE),"")</f>
        <v/>
      </c>
      <c r="Q207" s="173">
        <v>3.9900000000000402</v>
      </c>
      <c r="R207" s="173" t="str">
        <f>IFERROR(VLOOKUP(Q207,'CRUCE RIESGOS'!$C$8:$D$166,2,FALSE),"")</f>
        <v/>
      </c>
      <c r="S207" s="173">
        <v>4.9900000000000597</v>
      </c>
      <c r="T207" s="173" t="str">
        <f>IFERROR(VLOOKUP(S207,'CRUCE RIESGOS'!$C$8:$D$166,2,FALSE),"")</f>
        <v/>
      </c>
      <c r="U207" s="173">
        <v>5.9900000000000801</v>
      </c>
      <c r="V207" s="173" t="str">
        <f>IFERROR(VLOOKUP(U207,'CRUCE RIESGOS'!$C$8:$D$166,2,FALSE),"")</f>
        <v/>
      </c>
      <c r="W207" s="173">
        <v>6.9900000000000997</v>
      </c>
      <c r="X207" s="173" t="str">
        <f>IFERROR(VLOOKUP(W207,'CRUCE RIESGOS'!$C$8:$D$166,2,FALSE),"")</f>
        <v/>
      </c>
      <c r="Y207" s="173">
        <v>7.9900000000001201</v>
      </c>
      <c r="Z207" s="173" t="str">
        <f>IFERROR(VLOOKUP(Y207,'CRUCE RIESGOS'!$C$8:$D$166,2,FALSE),"")</f>
        <v/>
      </c>
      <c r="AA207" s="173">
        <v>8.9900000000001405</v>
      </c>
      <c r="AB207" s="173" t="str">
        <f>IFERROR(VLOOKUP(AA207,'CRUCE RIESGOS'!$C$8:$D$166,2,FALSE),"")</f>
        <v/>
      </c>
      <c r="AC207" s="173">
        <v>9.9900000000001601</v>
      </c>
      <c r="AD207" s="173" t="str">
        <f>IFERROR(VLOOKUP(AC207,'CRUCE RIESGOS'!$C$8:$D$166,2,FALSE),"")</f>
        <v/>
      </c>
      <c r="AE207" s="173">
        <v>10.990000000000199</v>
      </c>
      <c r="AF207" s="173" t="str">
        <f>IFERROR(VLOOKUP(AE207,'CRUCE RIESGOS'!$C$8:$D$166,2,FALSE),"")</f>
        <v/>
      </c>
      <c r="AG207" s="173">
        <v>11.990000000000199</v>
      </c>
      <c r="AH207" s="173" t="str">
        <f>IFERROR(VLOOKUP(AG207,'CRUCE RIESGOS'!$C$8:$D$166,2,FALSE),"")</f>
        <v/>
      </c>
      <c r="AI207" s="173">
        <v>12.990000000000199</v>
      </c>
      <c r="AJ207" s="173" t="str">
        <f>IFERROR(VLOOKUP(AI207,'CRUCE RIESGOS'!$C$8:$D$166,2,FALSE),"")</f>
        <v/>
      </c>
      <c r="AK207" s="173">
        <v>13.990000000000199</v>
      </c>
      <c r="AL207" s="173" t="str">
        <f>IFERROR(VLOOKUP(AK207,'CRUCE RIESGOS'!$C$8:$D$166,2,FALSE),"")</f>
        <v/>
      </c>
      <c r="AM207" s="173">
        <v>14.9900000000003</v>
      </c>
      <c r="AN207" s="173" t="str">
        <f>IFERROR(VLOOKUP(AM207,'CRUCE RIESGOS'!$C$8:$D$166,2,FALSE),"")</f>
        <v/>
      </c>
      <c r="AO207" s="173">
        <v>15.9900000000003</v>
      </c>
      <c r="AP207" s="173" t="str">
        <f>IFERROR(VLOOKUP(AO207,'CRUCE RIESGOS'!$C$8:$D$166,2,FALSE),"")</f>
        <v/>
      </c>
      <c r="AQ207" s="173">
        <v>16.9900000000003</v>
      </c>
      <c r="AR207" s="173" t="str">
        <f>IFERROR(VLOOKUP(AQ207,'CRUCE RIESGOS'!$C$8:$D$166,2,FALSE),"")</f>
        <v/>
      </c>
      <c r="AS207" s="173">
        <v>17.9900000000003</v>
      </c>
      <c r="AT207" s="173" t="str">
        <f>IFERROR(VLOOKUP(AS207,'CRUCE RIESGOS'!$C$8:$D$166,2,FALSE),"")</f>
        <v/>
      </c>
      <c r="AU207" s="173">
        <v>18.9900000000003</v>
      </c>
      <c r="AV207" s="173" t="str">
        <f>IFERROR(VLOOKUP(AU207,'CRUCE RIESGOS'!$C$8:$D$166,2,FALSE),"")</f>
        <v/>
      </c>
      <c r="AW207" s="173">
        <v>19.9900000000004</v>
      </c>
      <c r="AX207" s="173" t="str">
        <f>IFERROR(VLOOKUP(AW207,'CRUCE RIESGOS'!$C$8:$D$166,2,FALSE),"")</f>
        <v/>
      </c>
      <c r="AY207" s="173">
        <v>20.9900000000004</v>
      </c>
      <c r="AZ207" s="173" t="str">
        <f>IFERROR(VLOOKUP(AY207,'CRUCE RIESGOS'!$C$8:$D$166,2,FALSE),"")</f>
        <v/>
      </c>
      <c r="BA207" s="173">
        <v>21.9900000000004</v>
      </c>
      <c r="BB207" s="173" t="str">
        <f>IFERROR(VLOOKUP(BA207,'CRUCE RIESGOS'!$C$8:$D$166,2,FALSE),"")</f>
        <v/>
      </c>
      <c r="BC207" s="173">
        <v>22.9900000000004</v>
      </c>
      <c r="BD207" s="173" t="str">
        <f>IFERROR(VLOOKUP(BC207,'CRUCE RIESGOS'!$C$8:$D$166,2,FALSE),"")</f>
        <v/>
      </c>
      <c r="BE207" s="173">
        <v>23.9900000000004</v>
      </c>
      <c r="BF207" s="173" t="str">
        <f>IFERROR(VLOOKUP(BE207,'CRUCE RIESGOS'!$C$8:$D$166,2,FALSE),"")</f>
        <v/>
      </c>
      <c r="BG207" s="173">
        <v>24.990000000000499</v>
      </c>
      <c r="BH207" s="173" t="str">
        <f>IFERROR(VLOOKUP(BG207,'CRUCE RIESGOS'!$C$8:$D$166,2,FALSE),"")</f>
        <v/>
      </c>
      <c r="BI207" s="173">
        <v>25.990000000000499</v>
      </c>
      <c r="BJ207" s="173" t="str">
        <f>IFERROR(VLOOKUP(BI207,'CRUCE RIESGOS'!$C$8:$D$166,2,FALSE),"")</f>
        <v/>
      </c>
    </row>
  </sheetData>
  <sheetProtection algorithmName="SHA-512" hashValue="f1D7ZsDp7++lm2Nlk2zk18sNRh6a+OyzJiX9taC5qkNtwpuWeI9uCMuFSlNJixzVEe3NfLwPv+tplcdRimZKOQ==" saltValue="2s4F2fmWV7vv8kNm5KWOcQ==" spinCount="100000" sheet="1" objects="1" scenarios="1" selectLockedCells="1"/>
  <mergeCells count="43">
    <mergeCell ref="B21:J21"/>
    <mergeCell ref="B23:J23"/>
    <mergeCell ref="I1:J1"/>
    <mergeCell ref="I2:J2"/>
    <mergeCell ref="I3:J3"/>
    <mergeCell ref="I4:J4"/>
    <mergeCell ref="B12:C12"/>
    <mergeCell ref="G13:H13"/>
    <mergeCell ref="G12:H12"/>
    <mergeCell ref="B11:C11"/>
    <mergeCell ref="B6:J7"/>
    <mergeCell ref="D8:D9"/>
    <mergeCell ref="E8:E9"/>
    <mergeCell ref="F8:F9"/>
    <mergeCell ref="G8:H9"/>
    <mergeCell ref="I8:J9"/>
    <mergeCell ref="B8:C8"/>
    <mergeCell ref="B9:C9"/>
    <mergeCell ref="D1:H1"/>
    <mergeCell ref="D2:H2"/>
    <mergeCell ref="D3:H4"/>
    <mergeCell ref="B1:C4"/>
    <mergeCell ref="I10:J10"/>
    <mergeCell ref="B10:C10"/>
    <mergeCell ref="G11:H11"/>
    <mergeCell ref="I11:J11"/>
    <mergeCell ref="G10:H10"/>
    <mergeCell ref="I16:J16"/>
    <mergeCell ref="I17:J19"/>
    <mergeCell ref="I14:J14"/>
    <mergeCell ref="I13:J13"/>
    <mergeCell ref="I12:J12"/>
    <mergeCell ref="G15:J15"/>
    <mergeCell ref="C16:E16"/>
    <mergeCell ref="B13:C13"/>
    <mergeCell ref="B14:C14"/>
    <mergeCell ref="H17:H19"/>
    <mergeCell ref="G17:G19"/>
    <mergeCell ref="C17:E17"/>
    <mergeCell ref="C18:E18"/>
    <mergeCell ref="C19:E19"/>
    <mergeCell ref="C15:E15"/>
    <mergeCell ref="G14:H14"/>
  </mergeCells>
  <conditionalFormatting sqref="I16">
    <cfRule type="cellIs" dxfId="49" priority="5" operator="equal">
      <formula>"ALTO"</formula>
    </cfRule>
    <cfRule type="cellIs" dxfId="48" priority="6" operator="equal">
      <formula>"EXTREMO"</formula>
    </cfRule>
    <cfRule type="cellIs" dxfId="47" priority="7" operator="equal">
      <formula>"MODERADO"</formula>
    </cfRule>
    <cfRule type="cellIs" dxfId="46" priority="8" operator="equal">
      <formula>"BAJO"</formula>
    </cfRule>
  </conditionalFormatting>
  <conditionalFormatting sqref="I17:J19">
    <cfRule type="cellIs" dxfId="45" priority="1" operator="equal">
      <formula>"EXTREMO"</formula>
    </cfRule>
    <cfRule type="cellIs" dxfId="44" priority="2" operator="equal">
      <formula>"ALTO"</formula>
    </cfRule>
    <cfRule type="cellIs" dxfId="43" priority="3" operator="equal">
      <formula>"MODERADO"</formula>
    </cfRule>
    <cfRule type="cellIs" dxfId="42" priority="4" operator="equal">
      <formula>"BAJO"</formula>
    </cfRule>
  </conditionalFormatting>
  <pageMargins left="0.7" right="0.7" top="0.75" bottom="0.75" header="0.3" footer="0.3"/>
  <pageSetup scale="47" orientation="portrait" r:id="rId1"/>
  <ignoredErrors>
    <ignoredError sqref="M19:BJ207 M11:N11 P11 R11 T11 V11 X11 Z11 AB11 AD11 AF11 AH11 AJ11 AL11 AN11 AP11 AR11 AT11 AV11 AX11 AZ11 BB11 BD11 BF11 BH11 BJ11 BE10:BJ10 M12:BJ14 M16:BJ17 M10 O10:BC10" 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
    <tabColor rgb="FFEDE395"/>
  </sheetPr>
  <dimension ref="A1:BA18"/>
  <sheetViews>
    <sheetView showGridLines="0" topLeftCell="D1" zoomScale="70" zoomScaleNormal="70" zoomScaleSheetLayoutView="25" workbookViewId="0">
      <pane ySplit="9" topLeftCell="A10" activePane="bottomLeft" state="frozen"/>
      <selection activeCell="I11" sqref="I11"/>
      <selection pane="bottomLeft"/>
    </sheetView>
  </sheetViews>
  <sheetFormatPr baseColWidth="10" defaultColWidth="11.42578125" defaultRowHeight="15" x14ac:dyDescent="0.25"/>
  <cols>
    <col min="1" max="3" width="0" style="615" hidden="1" customWidth="1"/>
    <col min="4" max="4" width="5.28515625" style="678" customWidth="1"/>
    <col min="5" max="5" width="61.140625" style="679" customWidth="1"/>
    <col min="6" max="6" width="73" style="679" customWidth="1"/>
    <col min="7" max="8" width="31.7109375" style="679" customWidth="1"/>
    <col min="9" max="9" width="27.42578125" style="679" customWidth="1"/>
    <col min="10" max="10" width="23.42578125" style="679" bestFit="1" customWidth="1"/>
    <col min="11" max="11" width="40.42578125" style="679" customWidth="1"/>
    <col min="12" max="12" width="81" style="679" bestFit="1" customWidth="1"/>
    <col min="13" max="13" width="45.7109375" style="679" customWidth="1"/>
    <col min="14" max="14" width="25.7109375" style="679" customWidth="1"/>
    <col min="15" max="15" width="30.5703125" style="679" customWidth="1"/>
    <col min="16" max="16" width="27.42578125" style="679" customWidth="1"/>
    <col min="17" max="17" width="28.140625" style="680" customWidth="1"/>
    <col min="18" max="18" width="25" style="615" customWidth="1"/>
    <col min="19" max="19" width="23.42578125" style="615" customWidth="1"/>
    <col min="20" max="20" width="21.140625" style="615" customWidth="1"/>
    <col min="21" max="21" width="21.140625" style="615" hidden="1" customWidth="1"/>
    <col min="22" max="22" width="41.7109375" style="615" hidden="1" customWidth="1"/>
    <col min="23" max="27" width="21.140625" style="615" hidden="1" customWidth="1"/>
    <col min="28" max="28" width="41.7109375" style="615" hidden="1" customWidth="1"/>
    <col min="29" max="29" width="25.5703125" style="681" customWidth="1"/>
    <col min="30" max="32" width="41.7109375" style="615" customWidth="1"/>
    <col min="33" max="33" width="40" style="615" customWidth="1"/>
    <col min="34" max="34" width="54.140625" style="615" customWidth="1"/>
    <col min="35" max="35" width="21.7109375" style="615" customWidth="1"/>
    <col min="36" max="36" width="17.85546875" style="615" customWidth="1"/>
    <col min="37" max="37" width="22" style="615" customWidth="1"/>
    <col min="38" max="38" width="17.5703125" style="615" customWidth="1"/>
    <col min="39" max="39" width="23.140625" style="681" customWidth="1"/>
    <col min="40" max="40" width="34.85546875" style="682" customWidth="1"/>
    <col min="41" max="41" width="23.140625" style="681" customWidth="1"/>
    <col min="42" max="42" width="34.85546875" style="682" customWidth="1"/>
    <col min="43" max="43" width="23.140625" style="681" customWidth="1"/>
    <col min="44" max="44" width="34.85546875" style="682" customWidth="1"/>
    <col min="45" max="45" width="23.140625" style="681" customWidth="1"/>
    <col min="46" max="46" width="34.85546875" style="682" customWidth="1"/>
    <col min="47" max="47" width="23.140625" style="681" customWidth="1"/>
    <col min="48" max="48" width="149.140625" style="682" customWidth="1"/>
    <col min="49" max="49" width="41.85546875" style="682" customWidth="1"/>
    <col min="50" max="50" width="43" style="682" customWidth="1"/>
    <col min="51" max="51" width="23.140625" style="681" customWidth="1"/>
    <col min="52" max="52" width="34.85546875" style="682" customWidth="1"/>
    <col min="53" max="16384" width="11.42578125" style="615"/>
  </cols>
  <sheetData>
    <row r="1" spans="1:53" ht="15" customHeight="1" x14ac:dyDescent="0.25">
      <c r="D1" s="616"/>
      <c r="E1" s="616"/>
      <c r="F1" s="617" t="s">
        <v>24</v>
      </c>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K1" s="618"/>
      <c r="AL1" s="618"/>
      <c r="AM1" s="618"/>
      <c r="AN1" s="618"/>
      <c r="AO1" s="618"/>
      <c r="AP1" s="618"/>
      <c r="AQ1" s="618"/>
      <c r="AR1" s="618"/>
      <c r="AS1" s="618"/>
      <c r="AT1" s="618"/>
      <c r="AU1" s="618"/>
      <c r="AV1" s="618"/>
      <c r="AW1" s="618"/>
      <c r="AX1" s="619"/>
      <c r="AY1" s="620" t="s">
        <v>25</v>
      </c>
      <c r="AZ1" s="620"/>
      <c r="BA1" s="621"/>
    </row>
    <row r="2" spans="1:53" x14ac:dyDescent="0.25">
      <c r="D2" s="616"/>
      <c r="E2" s="616"/>
      <c r="F2" s="622"/>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623"/>
      <c r="AW2" s="623"/>
      <c r="AX2" s="624"/>
      <c r="AY2" s="625" t="s">
        <v>870</v>
      </c>
      <c r="AZ2" s="625"/>
      <c r="BA2" s="621"/>
    </row>
    <row r="3" spans="1:53" ht="15" customHeight="1" x14ac:dyDescent="0.25">
      <c r="D3" s="616"/>
      <c r="E3" s="616"/>
      <c r="F3" s="626" t="s">
        <v>440</v>
      </c>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c r="AU3" s="627"/>
      <c r="AV3" s="627"/>
      <c r="AW3" s="627"/>
      <c r="AX3" s="628"/>
      <c r="AY3" s="625" t="s">
        <v>871</v>
      </c>
      <c r="AZ3" s="625"/>
      <c r="BA3" s="621"/>
    </row>
    <row r="4" spans="1:53" x14ac:dyDescent="0.25">
      <c r="D4" s="616"/>
      <c r="E4" s="616"/>
      <c r="F4" s="626" t="s">
        <v>27</v>
      </c>
      <c r="G4" s="627"/>
      <c r="H4" s="627"/>
      <c r="I4" s="627"/>
      <c r="J4" s="627"/>
      <c r="K4" s="627"/>
      <c r="L4" s="627"/>
      <c r="M4" s="627"/>
      <c r="N4" s="627"/>
      <c r="O4" s="627"/>
      <c r="P4" s="627"/>
      <c r="Q4" s="627"/>
      <c r="R4" s="627"/>
      <c r="S4" s="627"/>
      <c r="T4" s="627"/>
      <c r="U4" s="627"/>
      <c r="V4" s="627"/>
      <c r="W4" s="627"/>
      <c r="X4" s="627"/>
      <c r="Y4" s="627"/>
      <c r="Z4" s="627"/>
      <c r="AA4" s="627"/>
      <c r="AB4" s="627"/>
      <c r="AC4" s="627"/>
      <c r="AD4" s="627"/>
      <c r="AE4" s="627"/>
      <c r="AF4" s="627"/>
      <c r="AG4" s="627"/>
      <c r="AH4" s="627"/>
      <c r="AI4" s="627"/>
      <c r="AJ4" s="627"/>
      <c r="AK4" s="627"/>
      <c r="AL4" s="627"/>
      <c r="AM4" s="627"/>
      <c r="AN4" s="627"/>
      <c r="AO4" s="627"/>
      <c r="AP4" s="627"/>
      <c r="AQ4" s="627"/>
      <c r="AR4" s="627"/>
      <c r="AS4" s="627"/>
      <c r="AT4" s="627"/>
      <c r="AU4" s="627"/>
      <c r="AV4" s="627"/>
      <c r="AW4" s="627"/>
      <c r="AX4" s="628"/>
      <c r="AY4" s="620" t="s">
        <v>712</v>
      </c>
      <c r="AZ4" s="620"/>
      <c r="BA4" s="621"/>
    </row>
    <row r="5" spans="1:53" ht="15" customHeight="1" x14ac:dyDescent="0.25">
      <c r="D5" s="245"/>
      <c r="E5" s="245" t="s">
        <v>39</v>
      </c>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621"/>
    </row>
    <row r="6" spans="1:53" x14ac:dyDescent="0.25">
      <c r="D6" s="246"/>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621"/>
    </row>
    <row r="7" spans="1:53" x14ac:dyDescent="0.25">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621"/>
    </row>
    <row r="8" spans="1:53" ht="32.25" customHeight="1" x14ac:dyDescent="0.25">
      <c r="A8" s="629"/>
      <c r="B8" s="629"/>
      <c r="C8" s="629"/>
      <c r="D8" s="630" t="s">
        <v>713</v>
      </c>
      <c r="E8" s="630"/>
      <c r="F8" s="630"/>
      <c r="G8" s="630"/>
      <c r="H8" s="630" t="s">
        <v>714</v>
      </c>
      <c r="I8" s="630"/>
      <c r="J8" s="630"/>
      <c r="K8" s="630"/>
      <c r="L8" s="630"/>
      <c r="M8" s="630"/>
      <c r="N8" s="631" t="s">
        <v>715</v>
      </c>
      <c r="O8" s="632"/>
      <c r="P8" s="632"/>
      <c r="Q8" s="632"/>
      <c r="R8" s="632"/>
      <c r="S8" s="632"/>
      <c r="T8" s="632"/>
      <c r="U8" s="632"/>
      <c r="V8" s="632"/>
      <c r="W8" s="632"/>
      <c r="X8" s="632"/>
      <c r="Y8" s="632"/>
      <c r="Z8" s="632"/>
      <c r="AA8" s="632"/>
      <c r="AB8" s="632"/>
      <c r="AC8" s="632"/>
      <c r="AD8" s="632"/>
      <c r="AE8" s="632"/>
      <c r="AF8" s="633"/>
      <c r="AG8" s="634"/>
      <c r="AH8" s="634"/>
      <c r="AI8" s="635" t="s">
        <v>716</v>
      </c>
      <c r="AJ8" s="635"/>
      <c r="AK8" s="635"/>
      <c r="AL8" s="635"/>
      <c r="AM8" s="636" t="s">
        <v>717</v>
      </c>
      <c r="AN8" s="636"/>
      <c r="AO8" s="636"/>
      <c r="AP8" s="636"/>
      <c r="AQ8" s="636"/>
      <c r="AR8" s="636"/>
      <c r="AS8" s="636"/>
      <c r="AT8" s="636"/>
      <c r="AU8" s="636"/>
      <c r="AV8" s="636"/>
      <c r="AW8" s="636"/>
      <c r="AX8" s="636"/>
      <c r="AY8" s="636"/>
      <c r="AZ8" s="636"/>
      <c r="BA8" s="621"/>
    </row>
    <row r="9" spans="1:53" s="642" customFormat="1" ht="48" customHeight="1" x14ac:dyDescent="0.25">
      <c r="A9" s="637" t="s">
        <v>568</v>
      </c>
      <c r="B9" s="637" t="s">
        <v>569</v>
      </c>
      <c r="C9" s="637" t="s">
        <v>570</v>
      </c>
      <c r="D9" s="638" t="s">
        <v>42</v>
      </c>
      <c r="E9" s="638" t="s">
        <v>571</v>
      </c>
      <c r="F9" s="638" t="s">
        <v>718</v>
      </c>
      <c r="G9" s="638" t="s">
        <v>59</v>
      </c>
      <c r="H9" s="638" t="s">
        <v>594</v>
      </c>
      <c r="I9" s="638" t="s">
        <v>576</v>
      </c>
      <c r="J9" s="638" t="s">
        <v>719</v>
      </c>
      <c r="K9" s="638" t="s">
        <v>46</v>
      </c>
      <c r="L9" s="638" t="s">
        <v>579</v>
      </c>
      <c r="M9" s="638" t="s">
        <v>720</v>
      </c>
      <c r="N9" s="639" t="s">
        <v>585</v>
      </c>
      <c r="O9" s="639" t="s">
        <v>721</v>
      </c>
      <c r="P9" s="639" t="s">
        <v>722</v>
      </c>
      <c r="Q9" s="639" t="s">
        <v>723</v>
      </c>
      <c r="R9" s="639" t="s">
        <v>724</v>
      </c>
      <c r="S9" s="639" t="s">
        <v>725</v>
      </c>
      <c r="T9" s="639" t="s">
        <v>726</v>
      </c>
      <c r="U9" s="639" t="s">
        <v>727</v>
      </c>
      <c r="V9" s="639" t="s">
        <v>728</v>
      </c>
      <c r="W9" s="639" t="s">
        <v>727</v>
      </c>
      <c r="X9" s="639" t="s">
        <v>728</v>
      </c>
      <c r="Y9" s="639" t="s">
        <v>727</v>
      </c>
      <c r="Z9" s="639" t="s">
        <v>728</v>
      </c>
      <c r="AA9" s="639" t="s">
        <v>727</v>
      </c>
      <c r="AB9" s="639" t="s">
        <v>728</v>
      </c>
      <c r="AC9" s="639" t="s">
        <v>727</v>
      </c>
      <c r="AD9" s="639" t="s">
        <v>728</v>
      </c>
      <c r="AE9" s="639" t="s">
        <v>727</v>
      </c>
      <c r="AF9" s="639" t="s">
        <v>728</v>
      </c>
      <c r="AG9" s="639" t="s">
        <v>727</v>
      </c>
      <c r="AH9" s="639" t="s">
        <v>728</v>
      </c>
      <c r="AI9" s="639" t="s">
        <v>594</v>
      </c>
      <c r="AJ9" s="639" t="s">
        <v>576</v>
      </c>
      <c r="AK9" s="639" t="s">
        <v>719</v>
      </c>
      <c r="AL9" s="639" t="s">
        <v>46</v>
      </c>
      <c r="AM9" s="640" t="s">
        <v>592</v>
      </c>
      <c r="AN9" s="640" t="s">
        <v>596</v>
      </c>
      <c r="AO9" s="640" t="s">
        <v>592</v>
      </c>
      <c r="AP9" s="640" t="s">
        <v>596</v>
      </c>
      <c r="AQ9" s="640" t="s">
        <v>592</v>
      </c>
      <c r="AR9" s="640" t="s">
        <v>596</v>
      </c>
      <c r="AS9" s="640" t="s">
        <v>592</v>
      </c>
      <c r="AT9" s="640" t="s">
        <v>596</v>
      </c>
      <c r="AU9" s="640" t="s">
        <v>592</v>
      </c>
      <c r="AV9" s="640" t="s">
        <v>596</v>
      </c>
      <c r="AW9" s="640" t="s">
        <v>592</v>
      </c>
      <c r="AX9" s="640" t="s">
        <v>596</v>
      </c>
      <c r="AY9" s="640" t="s">
        <v>592</v>
      </c>
      <c r="AZ9" s="640" t="s">
        <v>596</v>
      </c>
      <c r="BA9" s="641"/>
    </row>
    <row r="10" spans="1:53" ht="409.5" x14ac:dyDescent="0.25">
      <c r="A10" s="629">
        <f t="shared" ref="A10:A14" si="0">IF(AND(AI10=1,AJ10=1),1,IF(AND(AI10=1,AJ10=2),2,IF(AND(AI10=1,AJ10=3),3,IF(AND(AI10=1,AJ10=4),4,IF(AND(AI10=1,AJ10=5),5,IF(AND(AI10=2,AJ10=1),6,IF(AND(AI10=2,AJ10=2),7,IF(AND(AI10=2,AJ10=3),8,IF(AND(AI10=2,AJ10=4),9,IF(AND(AI10=2,AJ10=5),10,IF(AND(AI10=3,AJ10=1),11,IF(AND(AI10=3,AJ10=2),12,IF(AND(AI10=3,AJ10=3),13,IF(AND(AI10=3,AJ10=4),14,IF(AND(AI10=3,AJ10=5),15,IF(AND(AI10=4,AJ10=1),16,IF(AND(AI10=4,AJ10=2),17,IF(AND(AI10=4,AJ10=3),18,IF(AND(AI10=4,AJ10=4),19,IF(AND(AI10=4,AJ10=5),20,IF(AND(AI10=5,AJ10=1),21,IF(AND(AI10=5,AJ10=2),22,IF(AND(AI10=5,AJ10=3),23,IF(AND(AI10=5,AJ10=4),24,IF(AND(AI10=5,AJ10=5),25,"")))))))))))))))))))))))))</f>
        <v>19</v>
      </c>
      <c r="B10" s="629">
        <f>IF(A10="","",1/100)</f>
        <v>0.01</v>
      </c>
      <c r="C10" s="629">
        <f t="shared" ref="C10:C14" si="1">IFERROR(A10+B10,"")</f>
        <v>19.010000000000002</v>
      </c>
      <c r="D10" s="643">
        <v>1</v>
      </c>
      <c r="E10" s="644" t="s">
        <v>729</v>
      </c>
      <c r="F10" s="645" t="s">
        <v>730</v>
      </c>
      <c r="G10" s="644" t="s">
        <v>731</v>
      </c>
      <c r="H10" s="643">
        <v>4</v>
      </c>
      <c r="I10" s="643">
        <v>4</v>
      </c>
      <c r="J10" s="643">
        <f t="shared" ref="J10:J15" si="2">IF(OR(H10="",I10=""),"",H10*I10)</f>
        <v>16</v>
      </c>
      <c r="K10" s="646" t="str">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ALTO</v>
      </c>
      <c r="L10" s="644" t="s">
        <v>732</v>
      </c>
      <c r="M10" s="644" t="s">
        <v>733</v>
      </c>
      <c r="N10" s="643" t="s">
        <v>12</v>
      </c>
      <c r="O10" s="644">
        <v>15</v>
      </c>
      <c r="P10" s="644">
        <v>15</v>
      </c>
      <c r="Q10" s="644">
        <v>0</v>
      </c>
      <c r="R10" s="644">
        <v>15</v>
      </c>
      <c r="S10" s="644">
        <v>0</v>
      </c>
      <c r="T10" s="644">
        <f>IFERROR(SUM(O10:S10),"")</f>
        <v>45</v>
      </c>
      <c r="U10" s="647">
        <v>44272</v>
      </c>
      <c r="V10" s="644" t="s">
        <v>734</v>
      </c>
      <c r="W10" s="647">
        <v>44272</v>
      </c>
      <c r="X10" s="644" t="s">
        <v>734</v>
      </c>
      <c r="Y10" s="647">
        <v>44503</v>
      </c>
      <c r="Z10" s="644" t="s">
        <v>735</v>
      </c>
      <c r="AA10" s="648">
        <v>44673</v>
      </c>
      <c r="AB10" s="644" t="s">
        <v>736</v>
      </c>
      <c r="AC10" s="648">
        <v>45139</v>
      </c>
      <c r="AD10" s="644" t="s">
        <v>737</v>
      </c>
      <c r="AE10" s="649">
        <v>45539</v>
      </c>
      <c r="AF10" s="644" t="s">
        <v>738</v>
      </c>
      <c r="AG10" s="649">
        <v>45729</v>
      </c>
      <c r="AH10" s="644" t="s">
        <v>738</v>
      </c>
      <c r="AI10" s="643">
        <f>IF(J10="","",IF(OR(N10="",N10="IMPACTO"),H10,IF(T10&lt;=50,H10,IF(AND(T10&lt;=75,H10&lt;5),H10+1,IF(AND(T10&lt;=75,H10=5),H10,IF(AND(T10&lt;=100,H10&lt;4),H10+2,IF(AND(T10&lt;=100,H10=4),H10+1,IF(AND(T10&lt;=100,H10=5),H10,""))))))))</f>
        <v>4</v>
      </c>
      <c r="AJ10" s="643">
        <f>IF(J10="","",IF(OR(N10="",N10="PROBABILIDAD"),I10,IF(T10&lt;=50,I10,IF(AND(T10&lt;=75,I10&lt;5),I10+1,IF(AND(T10&lt;=75,I10=5),I10,IF(AND(T10&lt;=100,I10&lt;4),I10+2,IF(AND(T10&lt;=100,I10=4),I10+1,IF(AND(T10&lt;=100,I10=5),I10,""))))))))</f>
        <v>4</v>
      </c>
      <c r="AK10" s="643">
        <f>IF(OR(AI10="",AJ10=""),"",AI10*AJ10)</f>
        <v>16</v>
      </c>
      <c r="AL10" s="646" t="str">
        <f>IF(AK10="","",IF(AND(AI10=1,AJ10=1),"BAJO",IF(AND(AI10=1,AJ10=2),"MODERADO",IF(AND(AI10=1,AJ10=3),"MODERADO",IF(AND(AI10=1,AJ10=4),"MODERADO",IF(AND(AI10=1,AJ10=5),"MODERADO",IF(AND(AI10=2,AJ10=1),"BAJO",IF(AND(AI10=2,AJ10=2),"MODERADO",IF(AND(AI10=2,AJ10=3),"MODERADO",IF(AND(AI10=2,AJ10=4),"FAVORABLE",IF(AND(AI10=2,AJ10=5),"FAVORABLE",IF(AND(AI10=3,AJ10=1),"BAJO",IF(AND(AI10=3,AJ10=2),"MODERADO",IF(AND(AI10=3,AJ10=3),"FAVORABLE",IF(AND(AI10=3,AJ10=4),"FAVORABLE",IF(AND(AI10=3,AJ10=5),"FAVORABLE",IF(AND(AI10=4,AJ10=1),"BAJO",IF(AND(AI10=4,AJ10=2),"MODERADO",IF(AND(AI10=4,AJ10=3),"FAVORABLE",IF(AND(AI10=4,AJ10=4),"FAVORABLE",IF(AND(AI10=4,AJ10=5),"ALTO",IF(AND(AI10=5,AJ10=1),"BAJO",IF(AND(AI10=5,AJ10=2),"MODERADO",IF(AND(AI10=5,AJ10=3),"FAVORABLE",IF(AND(AI10=5,AJ10=4),"ALTO",IF(AND(AI10=5,AJ10=5),"ALTO",""))))))))))))))))))))))))))</f>
        <v>FAVORABLE</v>
      </c>
      <c r="AM10" s="650">
        <v>44077</v>
      </c>
      <c r="AN10" s="651" t="s">
        <v>739</v>
      </c>
      <c r="AO10" s="650" t="s">
        <v>740</v>
      </c>
      <c r="AP10" s="651" t="s">
        <v>741</v>
      </c>
      <c r="AQ10" s="650" t="s">
        <v>742</v>
      </c>
      <c r="AR10" s="651" t="s">
        <v>743</v>
      </c>
      <c r="AS10" s="650" t="s">
        <v>744</v>
      </c>
      <c r="AT10" s="651" t="s">
        <v>745</v>
      </c>
      <c r="AU10" s="650" t="s">
        <v>746</v>
      </c>
      <c r="AV10" s="651" t="s">
        <v>747</v>
      </c>
      <c r="AW10" s="650" t="s">
        <v>1035</v>
      </c>
      <c r="AX10" s="651" t="s">
        <v>1036</v>
      </c>
      <c r="AY10" s="3"/>
      <c r="AZ10" s="4"/>
      <c r="BA10" s="621"/>
    </row>
    <row r="11" spans="1:53" ht="409.5" x14ac:dyDescent="0.25">
      <c r="A11" s="629">
        <f t="shared" si="0"/>
        <v>20</v>
      </c>
      <c r="B11" s="629">
        <f>IF(A11="","",(COUNTIF($A$10:A11,A11))/100)</f>
        <v>0.01</v>
      </c>
      <c r="C11" s="629">
        <f t="shared" si="1"/>
        <v>20.010000000000002</v>
      </c>
      <c r="D11" s="643">
        <v>2</v>
      </c>
      <c r="E11" s="652" t="s">
        <v>748</v>
      </c>
      <c r="F11" s="644" t="s">
        <v>749</v>
      </c>
      <c r="G11" s="644" t="s">
        <v>750</v>
      </c>
      <c r="H11" s="643">
        <v>4</v>
      </c>
      <c r="I11" s="643">
        <v>5</v>
      </c>
      <c r="J11" s="643">
        <f t="shared" si="2"/>
        <v>20</v>
      </c>
      <c r="K11" s="646" t="str">
        <f t="shared" ref="K11:K15" si="3">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ALTO</v>
      </c>
      <c r="L11" s="653" t="s">
        <v>751</v>
      </c>
      <c r="M11" s="644" t="s">
        <v>752</v>
      </c>
      <c r="N11" s="643" t="s">
        <v>12</v>
      </c>
      <c r="O11" s="644">
        <v>15</v>
      </c>
      <c r="P11" s="644">
        <v>15</v>
      </c>
      <c r="Q11" s="644">
        <v>30</v>
      </c>
      <c r="R11" s="644">
        <v>15</v>
      </c>
      <c r="S11" s="644">
        <v>25</v>
      </c>
      <c r="T11" s="644">
        <f t="shared" ref="T11:T15" si="4">IFERROR(SUM(O11:S11),"")</f>
        <v>100</v>
      </c>
      <c r="U11" s="647">
        <v>44252</v>
      </c>
      <c r="V11" s="644" t="s">
        <v>753</v>
      </c>
      <c r="W11" s="647">
        <v>44252</v>
      </c>
      <c r="X11" s="644" t="s">
        <v>753</v>
      </c>
      <c r="Y11" s="647">
        <v>44489</v>
      </c>
      <c r="Z11" s="644" t="s">
        <v>754</v>
      </c>
      <c r="AA11" s="648">
        <v>44629</v>
      </c>
      <c r="AB11" s="644" t="s">
        <v>755</v>
      </c>
      <c r="AC11" s="648">
        <v>45139</v>
      </c>
      <c r="AD11" s="644" t="s">
        <v>756</v>
      </c>
      <c r="AE11" s="649">
        <v>45539</v>
      </c>
      <c r="AF11" s="644" t="s">
        <v>757</v>
      </c>
      <c r="AG11" s="649">
        <v>45539</v>
      </c>
      <c r="AH11" s="644" t="s">
        <v>757</v>
      </c>
      <c r="AI11" s="643">
        <f>IF(J11="","",IF(OR(N11="",N11="IMPACTO"),H11,IF(T11&lt;=50,H11,IF(AND(T11&lt;=75,H11&lt;5),H11+1,IF(AND(T11&lt;=75,H11=5),H11,IF(AND(T11&lt;=100,H11&lt;4),H11+2,IF(AND(T11&lt;=100,H11=4),H11+1,IF(AND(T11&lt;=100,H11=5),H11,""))))))))</f>
        <v>4</v>
      </c>
      <c r="AJ11" s="643">
        <f>IF(J11="","",IF(OR(N11="",N11="PROBABILIDAD"),I11,IF(T11&lt;=50,I11,IF(AND(T11&lt;=75,I11&lt;5),I11+1,IF(AND(T11&lt;=75,I11=5),I11,IF(AND(T11&lt;=100,I11&lt;4),I11+2,IF(AND(T11&lt;=100,I11=4),I11+1,IF(AND(T11&lt;=100,I11=5),I11,""))))))))</f>
        <v>5</v>
      </c>
      <c r="AK11" s="643">
        <f t="shared" ref="AK11:AK15" si="5">IF(OR(AI11="",AJ11=""),"",AI11*AJ11)</f>
        <v>20</v>
      </c>
      <c r="AL11" s="646" t="str">
        <f t="shared" ref="AL11:AL15" si="6">IF(AK11="","",IF(AND(AI11=1,AJ11=1),"BAJO",IF(AND(AI11=1,AJ11=2),"MODERADO",IF(AND(AI11=1,AJ11=3),"MODERADO",IF(AND(AI11=1,AJ11=4),"MODERADO",IF(AND(AI11=1,AJ11=5),"MODERADO",IF(AND(AI11=2,AJ11=1),"BAJO",IF(AND(AI11=2,AJ11=2),"MODERADO",IF(AND(AI11=2,AJ11=3),"MODERADO",IF(AND(AI11=2,AJ11=4),"FAVORABLE",IF(AND(AI11=2,AJ11=5),"FAVORABLE",IF(AND(AI11=3,AJ11=1),"BAJO",IF(AND(AI11=3,AJ11=2),"MODERADO",IF(AND(AI11=3,AJ11=3),"FAVORABLE",IF(AND(AI11=3,AJ11=4),"FAVORABLE",IF(AND(AI11=3,AJ11=5),"FAVORABLE",IF(AND(AI11=4,AJ11=1),"BAJO",IF(AND(AI11=4,AJ11=2),"MODERADO",IF(AND(AI11=4,AJ11=3),"FAVORABLE",IF(AND(AI11=4,AJ11=4),"FAVORABLE",IF(AND(AI11=4,AJ11=5),"ALTO",IF(AND(AI11=5,AJ11=1),"BAJO",IF(AND(AI11=5,AJ11=2),"MODERADO",IF(AND(AI11=5,AJ11=3),"FAVORABLE",IF(AND(AI11=5,AJ11=4),"ALTO",IF(AND(AI11=5,AJ11=5),"ALTO",""))))))))))))))))))))))))))</f>
        <v>ALTO</v>
      </c>
      <c r="AM11" s="650">
        <v>44077</v>
      </c>
      <c r="AN11" s="651" t="s">
        <v>758</v>
      </c>
      <c r="AO11" s="650" t="s">
        <v>759</v>
      </c>
      <c r="AP11" s="651" t="s">
        <v>760</v>
      </c>
      <c r="AQ11" s="650" t="s">
        <v>742</v>
      </c>
      <c r="AR11" s="651" t="s">
        <v>761</v>
      </c>
      <c r="AS11" s="650" t="s">
        <v>744</v>
      </c>
      <c r="AT11" s="651" t="s">
        <v>745</v>
      </c>
      <c r="AU11" s="650" t="s">
        <v>746</v>
      </c>
      <c r="AV11" s="651" t="s">
        <v>762</v>
      </c>
      <c r="AW11" s="650" t="s">
        <v>1035</v>
      </c>
      <c r="AX11" s="651" t="s">
        <v>1036</v>
      </c>
      <c r="AY11" s="3"/>
      <c r="AZ11" s="4"/>
      <c r="BA11" s="621"/>
    </row>
    <row r="12" spans="1:53" ht="240" x14ac:dyDescent="0.25">
      <c r="A12" s="629">
        <f t="shared" si="0"/>
        <v>25</v>
      </c>
      <c r="B12" s="629">
        <f>IF(A12="","",(COUNTIF($A$10:A12,A12))/100)</f>
        <v>0.01</v>
      </c>
      <c r="C12" s="629">
        <f t="shared" si="1"/>
        <v>25.01</v>
      </c>
      <c r="D12" s="643">
        <v>3</v>
      </c>
      <c r="E12" s="644" t="s">
        <v>763</v>
      </c>
      <c r="F12" s="645" t="s">
        <v>764</v>
      </c>
      <c r="G12" s="644" t="s">
        <v>750</v>
      </c>
      <c r="H12" s="643">
        <v>5</v>
      </c>
      <c r="I12" s="643">
        <v>5</v>
      </c>
      <c r="J12" s="643">
        <f t="shared" si="2"/>
        <v>25</v>
      </c>
      <c r="K12" s="646" t="str">
        <f t="shared" si="3"/>
        <v>ALTO</v>
      </c>
      <c r="L12" s="654" t="s">
        <v>765</v>
      </c>
      <c r="M12" s="644" t="s">
        <v>766</v>
      </c>
      <c r="N12" s="643" t="s">
        <v>12</v>
      </c>
      <c r="O12" s="644">
        <v>15</v>
      </c>
      <c r="P12" s="644">
        <v>0</v>
      </c>
      <c r="Q12" s="644">
        <v>0</v>
      </c>
      <c r="R12" s="644">
        <v>15</v>
      </c>
      <c r="S12" s="644">
        <v>25</v>
      </c>
      <c r="T12" s="644">
        <f t="shared" si="4"/>
        <v>55</v>
      </c>
      <c r="U12" s="647">
        <v>44259</v>
      </c>
      <c r="V12" s="644" t="s">
        <v>767</v>
      </c>
      <c r="W12" s="647">
        <v>44259</v>
      </c>
      <c r="X12" s="644" t="s">
        <v>767</v>
      </c>
      <c r="Y12" s="647">
        <v>44489</v>
      </c>
      <c r="Z12" s="644" t="s">
        <v>768</v>
      </c>
      <c r="AA12" s="648">
        <v>44658</v>
      </c>
      <c r="AB12" s="644" t="s">
        <v>769</v>
      </c>
      <c r="AC12" s="648">
        <v>45139</v>
      </c>
      <c r="AD12" s="644"/>
      <c r="AE12" s="649">
        <v>45539</v>
      </c>
      <c r="AF12" s="644" t="s">
        <v>770</v>
      </c>
      <c r="AG12" s="649">
        <v>45729</v>
      </c>
      <c r="AH12" s="644" t="s">
        <v>771</v>
      </c>
      <c r="AI12" s="643">
        <f>IF(J12="",0,IF(OR(N12="",N12="IMPACTO"),H12,IF(T12&lt;=50,H12,IF(AND(T12&lt;=75,H12&lt;5),H12+1,IF(AND(T12&lt;=75,H12=5),H12,IF(AND(T12&lt;=100,H12&lt;4),H12+2,IF(AND(T12&lt;=100,H12=4),H12+1,IF(AND(T12&lt;=100,H12=5),H12,""))))))))</f>
        <v>5</v>
      </c>
      <c r="AJ12" s="643">
        <f>IF(J12="",0,IF(OR(N12="",N12="PROBABILIDAD"),I12,IF(T12&lt;=50,I12,IF(AND(T12&lt;=75,I12&lt;5),I12+1,IF(AND(T12&lt;=75,I12=5),I12,IF(AND(T12&lt;=100,I12&lt;4),I12+2,IF(AND(T12&lt;=100,I12=4),I12+1,IF(AND(T12&lt;=100,I12=5),I12,""))))))))</f>
        <v>5</v>
      </c>
      <c r="AK12" s="643">
        <f t="shared" si="5"/>
        <v>25</v>
      </c>
      <c r="AL12" s="646" t="str">
        <f t="shared" si="6"/>
        <v>ALTO</v>
      </c>
      <c r="AM12" s="650">
        <v>44077</v>
      </c>
      <c r="AN12" s="651" t="s">
        <v>772</v>
      </c>
      <c r="AO12" s="650" t="s">
        <v>759</v>
      </c>
      <c r="AP12" s="651" t="s">
        <v>773</v>
      </c>
      <c r="AQ12" s="650" t="s">
        <v>742</v>
      </c>
      <c r="AR12" s="651" t="s">
        <v>774</v>
      </c>
      <c r="AS12" s="650" t="s">
        <v>744</v>
      </c>
      <c r="AT12" s="651" t="s">
        <v>745</v>
      </c>
      <c r="AU12" s="650">
        <v>45770</v>
      </c>
      <c r="AV12" s="651" t="s">
        <v>775</v>
      </c>
      <c r="AW12" s="650" t="s">
        <v>1035</v>
      </c>
      <c r="AX12" s="651" t="s">
        <v>1037</v>
      </c>
      <c r="AY12" s="3"/>
      <c r="AZ12" s="4"/>
      <c r="BA12" s="621"/>
    </row>
    <row r="13" spans="1:53" ht="409.5" x14ac:dyDescent="0.25">
      <c r="A13" s="629">
        <f t="shared" si="0"/>
        <v>15</v>
      </c>
      <c r="B13" s="629">
        <f>IF(A13="","",(COUNTIF($A$10:A13,A13))/100)</f>
        <v>0.01</v>
      </c>
      <c r="C13" s="629">
        <f t="shared" si="1"/>
        <v>15.01</v>
      </c>
      <c r="D13" s="655">
        <v>4</v>
      </c>
      <c r="E13" s="656" t="s">
        <v>776</v>
      </c>
      <c r="F13" s="656" t="s">
        <v>777</v>
      </c>
      <c r="G13" s="656" t="s">
        <v>778</v>
      </c>
      <c r="H13" s="655">
        <v>3</v>
      </c>
      <c r="I13" s="655">
        <v>5</v>
      </c>
      <c r="J13" s="655">
        <f t="shared" si="2"/>
        <v>15</v>
      </c>
      <c r="K13" s="657" t="str">
        <f t="shared" si="3"/>
        <v>ALTO</v>
      </c>
      <c r="L13" s="656" t="s">
        <v>779</v>
      </c>
      <c r="M13" s="656" t="s">
        <v>780</v>
      </c>
      <c r="N13" s="655" t="s">
        <v>12</v>
      </c>
      <c r="O13" s="656">
        <v>15</v>
      </c>
      <c r="P13" s="656">
        <v>15</v>
      </c>
      <c r="Q13" s="656">
        <v>30</v>
      </c>
      <c r="R13" s="656">
        <v>15</v>
      </c>
      <c r="S13" s="656">
        <v>0</v>
      </c>
      <c r="T13" s="656">
        <f t="shared" si="4"/>
        <v>75</v>
      </c>
      <c r="U13" s="656" t="s">
        <v>642</v>
      </c>
      <c r="V13" s="656" t="s">
        <v>643</v>
      </c>
      <c r="W13" s="656" t="s">
        <v>642</v>
      </c>
      <c r="X13" s="656" t="s">
        <v>643</v>
      </c>
      <c r="Y13" s="658">
        <v>44488</v>
      </c>
      <c r="Z13" s="656" t="s">
        <v>781</v>
      </c>
      <c r="AA13" s="659">
        <v>44644</v>
      </c>
      <c r="AB13" s="656" t="s">
        <v>782</v>
      </c>
      <c r="AC13" s="659">
        <v>45139</v>
      </c>
      <c r="AD13" s="656" t="s">
        <v>783</v>
      </c>
      <c r="AE13" s="660">
        <v>45539</v>
      </c>
      <c r="AF13" s="656" t="s">
        <v>784</v>
      </c>
      <c r="AG13" s="660">
        <v>45729</v>
      </c>
      <c r="AH13" s="656" t="s">
        <v>785</v>
      </c>
      <c r="AI13" s="655">
        <f t="shared" ref="AI13:AI15" si="7">IF(J13="","",IF(OR(N13="",N13="IMPACTO"),H13,IF(T13&lt;=50,H13,IF(AND(T13&lt;=75,H13&lt;5),H13+1,IF(AND(T13&lt;=75,H13=5),H13,IF(AND(T13&lt;=100,H13&lt;4),H13+2,IF(AND(T13&lt;=100,H13=4),H13+1,IF(AND(T13&lt;=100,H13=5),H13,""))))))))</f>
        <v>3</v>
      </c>
      <c r="AJ13" s="655">
        <f t="shared" ref="AJ13:AJ15" si="8">IF(J13="","",IF(OR(N13="",N13="PROBABILIDAD"),I13,IF(T13&lt;=50,I13,IF(AND(T13&lt;=75,I13&lt;5),I13+1,IF(AND(T13&lt;=75,I13=5),I13,IF(AND(T13&lt;=100,I13&lt;4),I13+2,IF(AND(T13&lt;=100,I13=4),I13+1,IF(AND(T13&lt;=100,I13=5),I13,""))))))))</f>
        <v>5</v>
      </c>
      <c r="AK13" s="655">
        <f t="shared" si="5"/>
        <v>15</v>
      </c>
      <c r="AL13" s="657" t="str">
        <f t="shared" si="6"/>
        <v>FAVORABLE</v>
      </c>
      <c r="AM13" s="661" t="s">
        <v>742</v>
      </c>
      <c r="AN13" s="662" t="s">
        <v>786</v>
      </c>
      <c r="AO13" s="661"/>
      <c r="AP13" s="662"/>
      <c r="AQ13" s="661"/>
      <c r="AR13" s="662"/>
      <c r="AS13" s="661" t="s">
        <v>744</v>
      </c>
      <c r="AT13" s="662" t="s">
        <v>745</v>
      </c>
      <c r="AU13" s="650">
        <v>45770</v>
      </c>
      <c r="AV13" s="662" t="s">
        <v>787</v>
      </c>
      <c r="AW13" s="661" t="s">
        <v>1035</v>
      </c>
      <c r="AX13" s="662" t="s">
        <v>1038</v>
      </c>
      <c r="AY13" s="141"/>
      <c r="AZ13" s="142"/>
      <c r="BA13" s="621"/>
    </row>
    <row r="14" spans="1:53" ht="220.5" customHeight="1" x14ac:dyDescent="0.25">
      <c r="A14" s="629">
        <f t="shared" si="0"/>
        <v>20</v>
      </c>
      <c r="B14" s="629">
        <f>IF(A14="","",(COUNTIF($A$10:A14,A14))/100)</f>
        <v>0.02</v>
      </c>
      <c r="C14" s="629">
        <f t="shared" si="1"/>
        <v>20.02</v>
      </c>
      <c r="D14" s="663">
        <v>5</v>
      </c>
      <c r="E14" s="664" t="s">
        <v>788</v>
      </c>
      <c r="F14" s="664" t="s">
        <v>789</v>
      </c>
      <c r="G14" s="664" t="s">
        <v>750</v>
      </c>
      <c r="H14" s="663">
        <v>4</v>
      </c>
      <c r="I14" s="663">
        <v>5</v>
      </c>
      <c r="J14" s="663">
        <f t="shared" si="2"/>
        <v>20</v>
      </c>
      <c r="K14" s="665" t="str">
        <f t="shared" si="3"/>
        <v>ALTO</v>
      </c>
      <c r="L14" s="666" t="s">
        <v>790</v>
      </c>
      <c r="M14" s="664" t="s">
        <v>791</v>
      </c>
      <c r="N14" s="663" t="s">
        <v>5</v>
      </c>
      <c r="O14" s="664">
        <v>0</v>
      </c>
      <c r="P14" s="664">
        <v>0</v>
      </c>
      <c r="Q14" s="664">
        <v>0</v>
      </c>
      <c r="R14" s="664">
        <v>0</v>
      </c>
      <c r="S14" s="664">
        <v>0</v>
      </c>
      <c r="T14" s="664">
        <f t="shared" si="4"/>
        <v>0</v>
      </c>
      <c r="U14" s="664"/>
      <c r="V14" s="664"/>
      <c r="W14" s="664"/>
      <c r="X14" s="664"/>
      <c r="Y14" s="664"/>
      <c r="Z14" s="664"/>
      <c r="AA14" s="649">
        <v>44636</v>
      </c>
      <c r="AB14" s="664" t="s">
        <v>792</v>
      </c>
      <c r="AC14" s="649">
        <v>45139</v>
      </c>
      <c r="AD14" s="664" t="s">
        <v>793</v>
      </c>
      <c r="AE14" s="649">
        <v>45539</v>
      </c>
      <c r="AF14" s="664" t="s">
        <v>793</v>
      </c>
      <c r="AG14" s="649">
        <v>45729</v>
      </c>
      <c r="AH14" s="664" t="s">
        <v>794</v>
      </c>
      <c r="AI14" s="663">
        <f t="shared" si="7"/>
        <v>4</v>
      </c>
      <c r="AJ14" s="663">
        <f t="shared" si="8"/>
        <v>5</v>
      </c>
      <c r="AK14" s="663">
        <f t="shared" si="5"/>
        <v>20</v>
      </c>
      <c r="AL14" s="665" t="str">
        <f t="shared" si="6"/>
        <v>ALTO</v>
      </c>
      <c r="AM14" s="667" t="s">
        <v>742</v>
      </c>
      <c r="AN14" s="668" t="s">
        <v>774</v>
      </c>
      <c r="AO14" s="667"/>
      <c r="AP14" s="668"/>
      <c r="AQ14" s="667"/>
      <c r="AR14" s="668"/>
      <c r="AS14" s="667" t="s">
        <v>744</v>
      </c>
      <c r="AT14" s="668" t="s">
        <v>745</v>
      </c>
      <c r="AU14" s="667">
        <v>45770</v>
      </c>
      <c r="AV14" s="668" t="s">
        <v>795</v>
      </c>
      <c r="AW14" s="667" t="s">
        <v>1035</v>
      </c>
      <c r="AX14" s="668" t="s">
        <v>1036</v>
      </c>
      <c r="AY14" s="143"/>
      <c r="AZ14" s="144"/>
      <c r="BA14" s="621"/>
    </row>
    <row r="15" spans="1:53" x14ac:dyDescent="0.25">
      <c r="A15" s="629"/>
      <c r="B15" s="629"/>
      <c r="C15" s="629"/>
      <c r="D15" s="669"/>
      <c r="E15" s="670"/>
      <c r="F15" s="670"/>
      <c r="G15" s="670"/>
      <c r="H15" s="669"/>
      <c r="I15" s="669"/>
      <c r="J15" s="669" t="str">
        <f t="shared" si="2"/>
        <v/>
      </c>
      <c r="K15" s="671" t="str">
        <f t="shared" si="3"/>
        <v/>
      </c>
      <c r="L15" s="672"/>
      <c r="M15" s="670"/>
      <c r="N15" s="670"/>
      <c r="O15" s="670"/>
      <c r="P15" s="670"/>
      <c r="Q15" s="670"/>
      <c r="R15" s="670"/>
      <c r="S15" s="670"/>
      <c r="T15" s="670">
        <f t="shared" si="4"/>
        <v>0</v>
      </c>
      <c r="U15" s="670"/>
      <c r="V15" s="670"/>
      <c r="W15" s="670"/>
      <c r="X15" s="670"/>
      <c r="Y15" s="670"/>
      <c r="Z15" s="670"/>
      <c r="AA15" s="670"/>
      <c r="AB15" s="670"/>
      <c r="AC15" s="669"/>
      <c r="AD15" s="670"/>
      <c r="AE15" s="670"/>
      <c r="AF15" s="670"/>
      <c r="AG15" s="670"/>
      <c r="AH15" s="670"/>
      <c r="AI15" s="669" t="str">
        <f t="shared" si="7"/>
        <v/>
      </c>
      <c r="AJ15" s="669" t="str">
        <f t="shared" si="8"/>
        <v/>
      </c>
      <c r="AK15" s="669" t="str">
        <f t="shared" si="5"/>
        <v/>
      </c>
      <c r="AL15" s="671" t="str">
        <f t="shared" si="6"/>
        <v/>
      </c>
      <c r="AM15" s="673"/>
      <c r="AN15" s="674"/>
      <c r="AO15" s="673"/>
      <c r="AP15" s="674"/>
      <c r="AQ15" s="673"/>
      <c r="AR15" s="674"/>
      <c r="AS15" s="673"/>
      <c r="AT15" s="674"/>
      <c r="AU15" s="673"/>
      <c r="AV15" s="674"/>
      <c r="AW15" s="674"/>
      <c r="AX15" s="674"/>
      <c r="AY15" s="673"/>
      <c r="AZ15" s="674"/>
      <c r="BA15" s="621"/>
    </row>
    <row r="16" spans="1:53" ht="66" customHeight="1" x14ac:dyDescent="0.25">
      <c r="A16" s="629"/>
      <c r="B16" s="629"/>
      <c r="C16" s="629"/>
      <c r="D16" s="669"/>
      <c r="E16" s="675" t="s">
        <v>872</v>
      </c>
      <c r="F16" s="675"/>
      <c r="G16" s="675"/>
      <c r="H16" s="675"/>
      <c r="I16" s="675"/>
      <c r="J16" s="675"/>
      <c r="K16" s="675"/>
      <c r="L16" s="675"/>
      <c r="M16" s="675"/>
      <c r="N16" s="675"/>
      <c r="O16" s="675"/>
      <c r="P16" s="675"/>
      <c r="Q16" s="675"/>
      <c r="R16" s="675"/>
      <c r="S16" s="675"/>
      <c r="T16" s="675"/>
      <c r="U16" s="675"/>
      <c r="V16" s="675"/>
      <c r="W16" s="675"/>
      <c r="X16" s="675"/>
      <c r="Y16" s="675"/>
      <c r="Z16" s="675"/>
      <c r="AA16" s="675"/>
      <c r="AB16" s="675"/>
      <c r="AC16" s="675"/>
      <c r="AD16" s="675"/>
      <c r="AE16" s="675"/>
      <c r="AF16" s="675"/>
      <c r="AG16" s="675"/>
      <c r="AH16" s="675"/>
      <c r="AI16" s="675"/>
      <c r="AJ16" s="675"/>
      <c r="AK16" s="675"/>
      <c r="AL16" s="675"/>
      <c r="AM16" s="675"/>
      <c r="AN16" s="675"/>
      <c r="AO16" s="675"/>
      <c r="AP16" s="675"/>
      <c r="AQ16" s="675"/>
      <c r="AR16" s="675"/>
      <c r="AS16" s="675"/>
      <c r="AT16" s="675"/>
      <c r="AU16" s="675"/>
      <c r="AV16" s="675"/>
      <c r="AW16" s="675"/>
      <c r="AX16" s="675"/>
      <c r="AY16" s="675"/>
      <c r="AZ16" s="675"/>
      <c r="BA16" s="621"/>
    </row>
    <row r="17" spans="1:53" x14ac:dyDescent="0.25">
      <c r="A17" s="629"/>
      <c r="B17" s="629"/>
      <c r="C17" s="629"/>
      <c r="D17" s="669"/>
      <c r="E17" s="676"/>
      <c r="F17" s="676"/>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3"/>
      <c r="AP17" s="674"/>
      <c r="AQ17" s="673"/>
      <c r="AR17" s="674"/>
      <c r="AS17" s="673"/>
      <c r="AT17" s="674"/>
      <c r="AU17" s="673"/>
      <c r="AV17" s="674"/>
      <c r="AW17" s="674"/>
      <c r="AX17" s="674"/>
      <c r="AY17" s="673"/>
      <c r="AZ17" s="674"/>
      <c r="BA17" s="621"/>
    </row>
    <row r="18" spans="1:53" ht="39.75" customHeight="1" x14ac:dyDescent="0.25">
      <c r="A18" s="629"/>
      <c r="B18" s="629"/>
      <c r="C18" s="629"/>
      <c r="D18" s="669"/>
      <c r="E18" s="677" t="s">
        <v>874</v>
      </c>
      <c r="F18" s="677"/>
      <c r="G18" s="677"/>
      <c r="H18" s="677"/>
      <c r="I18" s="677"/>
      <c r="J18" s="677"/>
      <c r="K18" s="677"/>
      <c r="L18" s="677"/>
      <c r="M18" s="677"/>
      <c r="N18" s="677"/>
      <c r="O18" s="677"/>
      <c r="P18" s="677"/>
      <c r="Q18" s="677"/>
      <c r="R18" s="677"/>
      <c r="S18" s="677"/>
      <c r="T18" s="677"/>
      <c r="U18" s="677"/>
      <c r="V18" s="677"/>
      <c r="W18" s="677"/>
      <c r="X18" s="677"/>
      <c r="Y18" s="677"/>
      <c r="Z18" s="677"/>
      <c r="AA18" s="677"/>
      <c r="AB18" s="677"/>
      <c r="AC18" s="677"/>
      <c r="AD18" s="677"/>
      <c r="AE18" s="677"/>
      <c r="AF18" s="677"/>
      <c r="AG18" s="677"/>
      <c r="AH18" s="677"/>
      <c r="AI18" s="677"/>
      <c r="AJ18" s="677"/>
      <c r="AK18" s="677"/>
      <c r="AL18" s="677"/>
      <c r="AM18" s="677"/>
      <c r="AN18" s="677"/>
      <c r="AO18" s="677"/>
      <c r="AP18" s="677"/>
      <c r="AQ18" s="677"/>
      <c r="AR18" s="677"/>
      <c r="AS18" s="677"/>
      <c r="AT18" s="677"/>
      <c r="AU18" s="677"/>
      <c r="AV18" s="677"/>
      <c r="AW18" s="677"/>
      <c r="AX18" s="677"/>
      <c r="AY18" s="677"/>
      <c r="AZ18" s="677"/>
      <c r="BA18" s="621"/>
    </row>
  </sheetData>
  <sheetProtection algorithmName="SHA-512" hashValue="wa9YVBPQGffPoTVpTz9wJry1toTd2O83OC6Hp7G1flawzBCAiRxrviLNFqpImjY9JWoF9hmlNEROJTT9qIXdrg==" saltValue="K/5aKUvrUypgYQBKCxHHmw==" spinCount="100000" sheet="1" scenarios="1" formatCells="0" formatRows="0"/>
  <mergeCells count="15">
    <mergeCell ref="F3:AX3"/>
    <mergeCell ref="F4:AX4"/>
    <mergeCell ref="E16:AZ16"/>
    <mergeCell ref="E18:AZ18"/>
    <mergeCell ref="AY1:AZ1"/>
    <mergeCell ref="AY2:AZ2"/>
    <mergeCell ref="AY3:AZ3"/>
    <mergeCell ref="AY4:AZ4"/>
    <mergeCell ref="D1:E4"/>
    <mergeCell ref="AM8:AZ8"/>
    <mergeCell ref="D8:G8"/>
    <mergeCell ref="H8:M8"/>
    <mergeCell ref="AI8:AL8"/>
    <mergeCell ref="N8:AF8"/>
    <mergeCell ref="F1:AX2"/>
  </mergeCells>
  <conditionalFormatting sqref="L15">
    <cfRule type="cellIs" dxfId="41" priority="62" operator="equal">
      <formula>"BAJO"</formula>
    </cfRule>
    <cfRule type="cellIs" dxfId="40" priority="63" operator="equal">
      <formula>"MODERADO"</formula>
    </cfRule>
    <cfRule type="cellIs" dxfId="39" priority="64" operator="equal">
      <formula>"ALTO"</formula>
    </cfRule>
    <cfRule type="cellIs" dxfId="38" priority="65" operator="equal">
      <formula>"EXTREMO"</formula>
    </cfRule>
  </conditionalFormatting>
  <conditionalFormatting sqref="AL10:AL15 K10:K15">
    <cfRule type="cellIs" dxfId="37" priority="54" operator="equal">
      <formula>"BAJO"</formula>
    </cfRule>
    <cfRule type="cellIs" dxfId="36" priority="55" operator="equal">
      <formula>"MODERADO"</formula>
    </cfRule>
    <cfRule type="cellIs" dxfId="35" priority="56" operator="equal">
      <formula>"FAVORABLE"</formula>
    </cfRule>
    <cfRule type="cellIs" dxfId="34" priority="57" stopIfTrue="1" operator="equal">
      <formula>"ALTO"</formula>
    </cfRule>
  </conditionalFormatting>
  <conditionalFormatting sqref="G14:G15">
    <cfRule type="cellIs" dxfId="33" priority="38" operator="equal">
      <formula>"BAJO"</formula>
    </cfRule>
    <cfRule type="cellIs" dxfId="32" priority="39" operator="equal">
      <formula>"MODERADO"</formula>
    </cfRule>
    <cfRule type="cellIs" dxfId="31" priority="40" operator="equal">
      <formula>"ALTO"</formula>
    </cfRule>
    <cfRule type="cellIs" dxfId="30" priority="41" operator="equal">
      <formula>"EXTREMO"</formula>
    </cfRule>
  </conditionalFormatting>
  <conditionalFormatting sqref="W15:AF15 T10:T15 U10:AD14 AF10:AF14">
    <cfRule type="cellIs" dxfId="29" priority="33" operator="equal">
      <formula>0</formula>
    </cfRule>
  </conditionalFormatting>
  <conditionalFormatting sqref="AI12:AJ12">
    <cfRule type="cellIs" dxfId="28" priority="24" operator="equal">
      <formula>0</formula>
    </cfRule>
  </conditionalFormatting>
  <conditionalFormatting sqref="U15:V15">
    <cfRule type="cellIs" dxfId="27" priority="23" operator="equal">
      <formula>0</formula>
    </cfRule>
  </conditionalFormatting>
  <conditionalFormatting sqref="L12:L14">
    <cfRule type="cellIs" dxfId="26" priority="19" operator="equal">
      <formula>"BAJO"</formula>
    </cfRule>
    <cfRule type="cellIs" dxfId="25" priority="20" operator="equal">
      <formula>"MODERADO"</formula>
    </cfRule>
    <cfRule type="cellIs" dxfId="24" priority="21" operator="equal">
      <formula>"ALTO"</formula>
    </cfRule>
    <cfRule type="cellIs" dxfId="23" priority="22" operator="equal">
      <formula>"EXTREMO"</formula>
    </cfRule>
  </conditionalFormatting>
  <conditionalFormatting sqref="L11">
    <cfRule type="cellIs" dxfId="22" priority="15" operator="equal">
      <formula>"BAJO"</formula>
    </cfRule>
    <cfRule type="cellIs" dxfId="21" priority="16" operator="equal">
      <formula>"MODERADO"</formula>
    </cfRule>
    <cfRule type="cellIs" dxfId="20" priority="17" operator="equal">
      <formula>"ALTO"</formula>
    </cfRule>
    <cfRule type="cellIs" dxfId="19" priority="18" operator="equal">
      <formula>"EXTREMO"</formula>
    </cfRule>
  </conditionalFormatting>
  <conditionalFormatting sqref="AE10">
    <cfRule type="cellIs" dxfId="18" priority="11" operator="equal">
      <formula>0</formula>
    </cfRule>
  </conditionalFormatting>
  <conditionalFormatting sqref="AE11">
    <cfRule type="cellIs" dxfId="17" priority="10" operator="equal">
      <formula>0</formula>
    </cfRule>
  </conditionalFormatting>
  <conditionalFormatting sqref="AE12">
    <cfRule type="cellIs" dxfId="16" priority="9" operator="equal">
      <formula>0</formula>
    </cfRule>
  </conditionalFormatting>
  <conditionalFormatting sqref="AE13">
    <cfRule type="cellIs" dxfId="15" priority="8" operator="equal">
      <formula>0</formula>
    </cfRule>
  </conditionalFormatting>
  <conditionalFormatting sqref="AE14">
    <cfRule type="cellIs" dxfId="14" priority="7" operator="equal">
      <formula>0</formula>
    </cfRule>
  </conditionalFormatting>
  <conditionalFormatting sqref="AG15:AH15 AH10:AH14">
    <cfRule type="cellIs" dxfId="13" priority="6" operator="equal">
      <formula>0</formula>
    </cfRule>
  </conditionalFormatting>
  <conditionalFormatting sqref="AG10">
    <cfRule type="cellIs" dxfId="12" priority="5" operator="equal">
      <formula>0</formula>
    </cfRule>
  </conditionalFormatting>
  <conditionalFormatting sqref="AG11">
    <cfRule type="cellIs" dxfId="11" priority="4" operator="equal">
      <formula>0</formula>
    </cfRule>
  </conditionalFormatting>
  <conditionalFormatting sqref="AG12">
    <cfRule type="cellIs" dxfId="10" priority="3" operator="equal">
      <formula>0</formula>
    </cfRule>
  </conditionalFormatting>
  <conditionalFormatting sqref="AG13">
    <cfRule type="cellIs" dxfId="9" priority="2" operator="equal">
      <formula>0</formula>
    </cfRule>
  </conditionalFormatting>
  <conditionalFormatting sqref="AG14">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L11:L15 J10:K15 AJ10:AL15" xr:uid="{00000000-0002-0000-0B00-000000000000}"/>
    <dataValidation errorStyle="warning" allowBlank="1" sqref="AI10:AI15" xr:uid="{00000000-0002-0000-0B00-000002000000}"/>
    <dataValidation allowBlank="1" sqref="N19:O1048576" xr:uid="{00000000-0002-0000-0B00-000001000000}"/>
  </dataValidations>
  <pageMargins left="0.25" right="0.25" top="0.75" bottom="0.75" header="0.3" footer="0.3"/>
  <pageSetup paperSize="8" scale="10" orientation="landscape" r:id="rId1"/>
  <ignoredErrors>
    <ignoredError sqref="AI12:AJ12" 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B00-000005000000}">
          <x14:formula1>
            <xm:f>ITEMS!$M$1:$M$6</xm:f>
          </x14:formula1>
          <xm:sqref>G10:G15 G19:G1048576</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06000000}">
          <x14:formula1>
            <xm:f>ITEMS!$T$1:$T$2</xm:f>
          </x14:formula1>
          <xm:sqref>S10:S15</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07000000}">
          <x14:formula1>
            <xm:f>ITEMS!$S$1:$S$2</xm:f>
          </x14:formula1>
          <xm:sqref>Q10:Q15</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08000000}">
          <x14:formula1>
            <xm:f>ITEMS!$R$1:$R$2</xm:f>
          </x14:formula1>
          <xm:sqref>R10:R15</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9000000}">
          <x14:formula1>
            <xm:f>ITEMS!$R$1:$R$2</xm:f>
          </x14:formula1>
          <xm:sqref>P10:P15</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A000000}">
          <x14:formula1>
            <xm:f>ITEMS!$R$1:$R$2</xm:f>
          </x14:formula1>
          <xm:sqref>O10:O15</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B00-00000B000000}">
          <x14:formula1>
            <xm:f>ITEMS!$P$1:$P$2</xm:f>
          </x14:formula1>
          <xm:sqref>N10:N15</xm:sqref>
        </x14:dataValidation>
        <x14:dataValidation type="list" errorStyle="warning" allowBlank="1" showInputMessage="1" showErrorMessage="1" errorTitle="VALOR INCORRECTO" error="Por favor califique la probabilidad segun los valores de la lista desplegable."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00000000-0002-0000-0B00-00000C000000}">
          <x14:formula1>
            <xm:f>ITEMS!$F$1:$F$5</xm:f>
          </x14:formula1>
          <xm:sqref>H10:H15</xm:sqref>
        </x14:dataValidation>
        <x14:dataValidation type="list" errorStyle="warning" allowBlank="1" showInputMessage="1" showErrorMessage="1" errorTitle="VALOR INCORRECTO" error="Por favor califique el impacto segun los valores de la lista desplegable."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00000000-0002-0000-0B00-00000D000000}">
          <x14:formula1>
            <xm:f>ITEMS!$F$1:$F$5</xm:f>
          </x14:formula1>
          <xm:sqref>I10:I15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tabColor rgb="FFEDE395"/>
  </sheetPr>
  <dimension ref="A1:BP205"/>
  <sheetViews>
    <sheetView showGridLines="0" showRowColHeaders="0" zoomScaleNormal="100" zoomScaleSheetLayoutView="85" workbookViewId="0"/>
  </sheetViews>
  <sheetFormatPr baseColWidth="10" defaultColWidth="11.42578125" defaultRowHeight="15" x14ac:dyDescent="0.25"/>
  <cols>
    <col min="1" max="1" width="11.42578125" style="5"/>
    <col min="2" max="2" width="8.42578125" style="5" customWidth="1"/>
    <col min="3" max="3" width="25.140625" style="5" customWidth="1"/>
    <col min="4" max="6" width="27.140625" style="5" customWidth="1"/>
    <col min="7" max="10" width="13.5703125" style="5" customWidth="1"/>
    <col min="11" max="11" width="6.5703125" style="174" customWidth="1"/>
    <col min="12" max="12" width="11.42578125" style="174"/>
    <col min="13" max="13" width="11.42578125" style="173"/>
    <col min="14" max="14" width="11.85546875" style="173" hidden="1" customWidth="1"/>
    <col min="15" max="62" width="0" style="173" hidden="1" customWidth="1"/>
    <col min="63" max="68" width="11.42578125" style="174"/>
    <col min="69" max="16384" width="11.42578125" style="5"/>
  </cols>
  <sheetData>
    <row r="1" spans="1:62" ht="23.25" customHeight="1" x14ac:dyDescent="0.25">
      <c r="A1" s="168"/>
      <c r="B1" s="556"/>
      <c r="C1" s="556"/>
      <c r="D1" s="345" t="s">
        <v>24</v>
      </c>
      <c r="E1" s="345"/>
      <c r="F1" s="345"/>
      <c r="G1" s="345"/>
      <c r="H1" s="345"/>
      <c r="I1" s="345" t="s">
        <v>25</v>
      </c>
      <c r="J1" s="345"/>
      <c r="K1" s="203"/>
    </row>
    <row r="2" spans="1:62" ht="18.75" customHeight="1" x14ac:dyDescent="0.25">
      <c r="A2" s="168"/>
      <c r="B2" s="556"/>
      <c r="C2" s="556"/>
      <c r="D2" s="345" t="s">
        <v>440</v>
      </c>
      <c r="E2" s="345"/>
      <c r="F2" s="345"/>
      <c r="G2" s="345"/>
      <c r="H2" s="345"/>
      <c r="I2" s="345" t="s">
        <v>870</v>
      </c>
      <c r="J2" s="345"/>
      <c r="K2" s="203"/>
    </row>
    <row r="3" spans="1:62" ht="15" customHeight="1" x14ac:dyDescent="0.25">
      <c r="A3" s="168"/>
      <c r="B3" s="556"/>
      <c r="C3" s="556"/>
      <c r="D3" s="345" t="s">
        <v>27</v>
      </c>
      <c r="E3" s="345"/>
      <c r="F3" s="345"/>
      <c r="G3" s="345"/>
      <c r="H3" s="345"/>
      <c r="I3" s="345" t="s">
        <v>871</v>
      </c>
      <c r="J3" s="345"/>
      <c r="K3" s="203"/>
    </row>
    <row r="4" spans="1:62" x14ac:dyDescent="0.25">
      <c r="A4" s="168"/>
      <c r="B4" s="556"/>
      <c r="C4" s="556"/>
      <c r="D4" s="345"/>
      <c r="E4" s="345"/>
      <c r="F4" s="345"/>
      <c r="G4" s="345"/>
      <c r="H4" s="345"/>
      <c r="I4" s="345" t="s">
        <v>796</v>
      </c>
      <c r="J4" s="345"/>
      <c r="K4" s="203"/>
    </row>
    <row r="5" spans="1:62" x14ac:dyDescent="0.25">
      <c r="A5" s="168"/>
      <c r="B5" s="168"/>
      <c r="C5" s="168"/>
      <c r="D5" s="168"/>
      <c r="E5" s="168"/>
      <c r="F5" s="168"/>
      <c r="G5" s="168"/>
      <c r="H5" s="168"/>
      <c r="I5" s="168"/>
      <c r="J5" s="168"/>
      <c r="K5" s="203"/>
    </row>
    <row r="6" spans="1:62" ht="15" customHeight="1" x14ac:dyDescent="0.25">
      <c r="A6" s="248" t="s">
        <v>39</v>
      </c>
      <c r="B6" s="546" t="s">
        <v>797</v>
      </c>
      <c r="C6" s="546"/>
      <c r="D6" s="546"/>
      <c r="E6" s="546"/>
      <c r="F6" s="546"/>
      <c r="G6" s="546"/>
      <c r="H6" s="546"/>
      <c r="I6" s="546"/>
      <c r="J6" s="546"/>
      <c r="K6" s="203"/>
    </row>
    <row r="7" spans="1:62" ht="15.75" customHeight="1" x14ac:dyDescent="0.25">
      <c r="A7" s="168"/>
      <c r="B7" s="546"/>
      <c r="C7" s="546"/>
      <c r="D7" s="546"/>
      <c r="E7" s="546"/>
      <c r="F7" s="546"/>
      <c r="G7" s="546"/>
      <c r="H7" s="546"/>
      <c r="I7" s="546"/>
      <c r="J7" s="546"/>
      <c r="K7" s="203"/>
    </row>
    <row r="8" spans="1:62" ht="18" customHeight="1" x14ac:dyDescent="0.25">
      <c r="A8" s="168"/>
      <c r="B8" s="532" t="s">
        <v>12</v>
      </c>
      <c r="C8" s="532"/>
      <c r="D8" s="547" t="s">
        <v>798</v>
      </c>
      <c r="E8" s="547" t="s">
        <v>799</v>
      </c>
      <c r="F8" s="547" t="s">
        <v>800</v>
      </c>
      <c r="G8" s="549" t="s">
        <v>801</v>
      </c>
      <c r="H8" s="550"/>
      <c r="I8" s="549" t="s">
        <v>802</v>
      </c>
      <c r="J8" s="550"/>
      <c r="K8" s="203"/>
      <c r="N8" s="173" t="str">
        <f>IF(N9&lt;&gt;""," -O","")</f>
        <v/>
      </c>
      <c r="P8" s="173" t="str">
        <f>IF(P9&lt;&gt;""," -O","")</f>
        <v/>
      </c>
      <c r="R8" s="173" t="str">
        <f>IF(R9&lt;&gt;""," -O","")</f>
        <v/>
      </c>
      <c r="T8" s="173" t="str">
        <f>IF(T9&lt;&gt;""," -O","")</f>
        <v/>
      </c>
      <c r="V8" s="173" t="str">
        <f>IF(V9&lt;&gt;""," -O","")</f>
        <v/>
      </c>
      <c r="X8" s="173" t="str">
        <f>IF(X9&lt;&gt;""," -O","")</f>
        <v/>
      </c>
      <c r="Z8" s="173" t="str">
        <f>IF(Z9&lt;&gt;""," -O","")</f>
        <v/>
      </c>
      <c r="AB8" s="173" t="str">
        <f>IF(AB9&lt;&gt;""," -O","")</f>
        <v/>
      </c>
      <c r="AD8" s="173" t="str">
        <f>IF(AD9&lt;&gt;""," -O","")</f>
        <v/>
      </c>
      <c r="AF8" s="173" t="str">
        <f>IF(AF9&lt;&gt;""," -O","")</f>
        <v/>
      </c>
      <c r="AH8" s="173" t="str">
        <f>IF(AH9&lt;&gt;""," -O","")</f>
        <v/>
      </c>
      <c r="AJ8" s="173" t="str">
        <f>IF(AJ9&lt;&gt;""," -O","")</f>
        <v/>
      </c>
      <c r="AL8" s="173" t="str">
        <f>IF(AL9&lt;&gt;""," -O","")</f>
        <v/>
      </c>
      <c r="AN8" s="173" t="str">
        <f>IF(AN9&lt;&gt;""," -O","")</f>
        <v/>
      </c>
      <c r="AP8" s="173" t="str">
        <f>IF(AP9&lt;&gt;""," -O","")</f>
        <v xml:space="preserve"> -O</v>
      </c>
      <c r="AR8" s="173" t="str">
        <f>IF(AR9&lt;&gt;""," -O","")</f>
        <v/>
      </c>
      <c r="AT8" s="173" t="str">
        <f>IF(AT9&lt;&gt;""," -O","")</f>
        <v/>
      </c>
      <c r="AV8" s="173" t="str">
        <f>IF(AV9&lt;&gt;""," -O","")</f>
        <v/>
      </c>
      <c r="AX8" s="173" t="str">
        <f>IF(AX9&lt;&gt;""," -O","")</f>
        <v xml:space="preserve"> -O</v>
      </c>
      <c r="AZ8" s="173" t="str">
        <f>IF(AZ9&lt;&gt;""," -O","")</f>
        <v xml:space="preserve"> -O</v>
      </c>
      <c r="BB8" s="173" t="str">
        <f>IF(BB9&lt;&gt;""," -O","")</f>
        <v/>
      </c>
      <c r="BD8" s="173" t="str">
        <f>IF(BD9&lt;&gt;""," -O","")</f>
        <v/>
      </c>
      <c r="BF8" s="173" t="str">
        <f>IF(BF9&lt;&gt;""," -O","")</f>
        <v/>
      </c>
      <c r="BH8" s="173" t="str">
        <f>IF(BH9&lt;&gt;""," -O","")</f>
        <v/>
      </c>
      <c r="BJ8" s="173" t="str">
        <f>IF(BJ9&lt;&gt;""," -O","")</f>
        <v xml:space="preserve"> -O</v>
      </c>
    </row>
    <row r="9" spans="1:62" ht="24.75" customHeight="1" x14ac:dyDescent="0.25">
      <c r="A9" s="168"/>
      <c r="B9" s="533" t="s">
        <v>5</v>
      </c>
      <c r="C9" s="533"/>
      <c r="D9" s="548"/>
      <c r="E9" s="548"/>
      <c r="F9" s="548"/>
      <c r="G9" s="551"/>
      <c r="H9" s="552"/>
      <c r="I9" s="551"/>
      <c r="J9" s="552"/>
      <c r="K9" s="203"/>
      <c r="M9" s="173">
        <v>1.01</v>
      </c>
      <c r="N9" s="173" t="str">
        <f>IFERROR(VLOOKUP(M9,'CRUCE OPORTUNIDADES'!$C$10:$D$18,2,FALSE),"")</f>
        <v/>
      </c>
      <c r="O9" s="173">
        <v>2.0099999999999998</v>
      </c>
      <c r="P9" s="173" t="str">
        <f>IFERROR(VLOOKUP(O9,'CRUCE OPORTUNIDADES'!$C$10:$D$18,2,FALSE),"")</f>
        <v/>
      </c>
      <c r="Q9" s="173">
        <v>3.01</v>
      </c>
      <c r="R9" s="173" t="str">
        <f>IFERROR(VLOOKUP(Q9,'CRUCE OPORTUNIDADES'!$C$10:$D$18,2,FALSE),"")</f>
        <v/>
      </c>
      <c r="S9" s="173">
        <v>4.01</v>
      </c>
      <c r="T9" s="173" t="str">
        <f>IFERROR(VLOOKUP(S9,'CRUCE OPORTUNIDADES'!$C$10:$D$18,2,FALSE),"")</f>
        <v/>
      </c>
      <c r="U9" s="173">
        <v>5.01</v>
      </c>
      <c r="V9" s="173" t="str">
        <f>IFERROR(VLOOKUP(U9,'CRUCE OPORTUNIDADES'!$C$10:$D$18,2,FALSE),"")</f>
        <v/>
      </c>
      <c r="W9" s="173">
        <v>6.01</v>
      </c>
      <c r="X9" s="173" t="str">
        <f>IFERROR(VLOOKUP(W9,'CRUCE OPORTUNIDADES'!$C$10:$D$18,2,FALSE),"")</f>
        <v/>
      </c>
      <c r="Y9" s="173">
        <v>7.01</v>
      </c>
      <c r="Z9" s="173" t="str">
        <f>IFERROR(VLOOKUP(Y9,'CRUCE OPORTUNIDADES'!$C$10:$D$18,2,FALSE),"")</f>
        <v/>
      </c>
      <c r="AA9" s="173">
        <v>8.01</v>
      </c>
      <c r="AB9" s="173" t="str">
        <f>IFERROR(VLOOKUP(AA9,'CRUCE OPORTUNIDADES'!$C$10:$D$18,2,FALSE),"")</f>
        <v/>
      </c>
      <c r="AC9" s="173">
        <v>9.01</v>
      </c>
      <c r="AD9" s="173" t="str">
        <f>IFERROR(VLOOKUP(AC9,'CRUCE OPORTUNIDADES'!$C$10:$D$18,2,FALSE),"")</f>
        <v/>
      </c>
      <c r="AE9" s="173">
        <v>10.01</v>
      </c>
      <c r="AF9" s="173" t="str">
        <f>IFERROR(VLOOKUP(AE9,'CRUCE OPORTUNIDADES'!$C$10:$D$18,2,FALSE),"")</f>
        <v/>
      </c>
      <c r="AG9" s="173">
        <v>11.01</v>
      </c>
      <c r="AH9" s="173" t="str">
        <f>IFERROR(VLOOKUP(AG9,'CRUCE OPORTUNIDADES'!$C$10:$D$18,2,FALSE),"")</f>
        <v/>
      </c>
      <c r="AI9" s="173">
        <v>12.01</v>
      </c>
      <c r="AJ9" s="173" t="str">
        <f>IFERROR(VLOOKUP(AI9,'CRUCE OPORTUNIDADES'!$C$10:$D$18,2,FALSE),"")</f>
        <v/>
      </c>
      <c r="AK9" s="173">
        <v>13.01</v>
      </c>
      <c r="AL9" s="173" t="str">
        <f>IFERROR(VLOOKUP(AK9,'CRUCE OPORTUNIDADES'!$C$10:$D$18,2,FALSE),"")</f>
        <v/>
      </c>
      <c r="AM9" s="173">
        <v>14.01</v>
      </c>
      <c r="AN9" s="173" t="str">
        <f>IFERROR(VLOOKUP(AM9,'CRUCE OPORTUNIDADES'!$C$10:$D$18,2,FALSE),"")</f>
        <v/>
      </c>
      <c r="AO9" s="173">
        <v>15.01</v>
      </c>
      <c r="AP9" s="173">
        <f>IFERROR(VLOOKUP(AO9,'CRUCE OPORTUNIDADES'!$C$10:$D$18,2,FALSE),"")</f>
        <v>4</v>
      </c>
      <c r="AQ9" s="173">
        <v>16.010000000000002</v>
      </c>
      <c r="AR9" s="173" t="str">
        <f>IFERROR(VLOOKUP(AQ9,'CRUCE OPORTUNIDADES'!$C$10:$D$18,2,FALSE),"")</f>
        <v/>
      </c>
      <c r="AS9" s="173">
        <v>17.010000000000002</v>
      </c>
      <c r="AT9" s="173" t="str">
        <f>IFERROR(VLOOKUP(AS9,'CRUCE OPORTUNIDADES'!$C$10:$D$18,2,FALSE),"")</f>
        <v/>
      </c>
      <c r="AU9" s="173">
        <v>18.010000000000002</v>
      </c>
      <c r="AV9" s="173" t="str">
        <f>IFERROR(VLOOKUP(AU9,'CRUCE OPORTUNIDADES'!$C$10:$D$18,2,FALSE),"")</f>
        <v/>
      </c>
      <c r="AW9" s="173">
        <v>19.010000000000002</v>
      </c>
      <c r="AX9" s="173">
        <f>IFERROR(VLOOKUP(AW9,'CRUCE OPORTUNIDADES'!$C$10:$D$18,2,FALSE),"")</f>
        <v>1</v>
      </c>
      <c r="AY9" s="173">
        <v>20.010000000000002</v>
      </c>
      <c r="AZ9" s="173">
        <f>IFERROR(VLOOKUP(AY9,'CRUCE OPORTUNIDADES'!$C$10:$D$18,2,FALSE),"")</f>
        <v>2</v>
      </c>
      <c r="BA9" s="173">
        <v>21.01</v>
      </c>
      <c r="BB9" s="173" t="str">
        <f>IFERROR(VLOOKUP(BA9,'CRUCE OPORTUNIDADES'!$C$10:$D$18,2,FALSE),"")</f>
        <v/>
      </c>
      <c r="BC9" s="173">
        <v>22.01</v>
      </c>
      <c r="BD9" s="173" t="str">
        <f>IFERROR(VLOOKUP(BC9,'CRUCE OPORTUNIDADES'!$C$10:$D$18,2,FALSE),"")</f>
        <v/>
      </c>
      <c r="BE9" s="173">
        <v>23.01</v>
      </c>
      <c r="BF9" s="173" t="str">
        <f>IFERROR(VLOOKUP(BE9,'CRUCE OPORTUNIDADES'!$C$10:$D$18,2,FALSE),"")</f>
        <v/>
      </c>
      <c r="BG9" s="173">
        <v>24.01</v>
      </c>
      <c r="BH9" s="173" t="str">
        <f>IFERROR(VLOOKUP(BG9,'CRUCE OPORTUNIDADES'!$C$10:$D$18,2,FALSE),"")</f>
        <v/>
      </c>
      <c r="BI9" s="173">
        <v>25.01</v>
      </c>
      <c r="BJ9" s="173">
        <f>IFERROR(VLOOKUP(BI9,'CRUCE OPORTUNIDADES'!$C$10:$D$18,2,FALSE),"")</f>
        <v>3</v>
      </c>
    </row>
    <row r="10" spans="1:62" ht="50.25" customHeight="1" x14ac:dyDescent="0.25">
      <c r="A10" s="168"/>
      <c r="B10" s="513" t="s">
        <v>803</v>
      </c>
      <c r="C10" s="513"/>
      <c r="D10" s="249"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250"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250"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53"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553"/>
      <c r="I10" s="553"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553"/>
      <c r="K10" s="203"/>
      <c r="N10" s="173" t="str">
        <f>IF(N11&lt;&gt;""," -O","")</f>
        <v/>
      </c>
      <c r="P10" s="173" t="str">
        <f>IF(P11&lt;&gt;""," -O","")</f>
        <v/>
      </c>
      <c r="R10" s="173" t="str">
        <f>IF(R11&lt;&gt;""," -O","")</f>
        <v/>
      </c>
      <c r="T10" s="173" t="str">
        <f>IF(T11&lt;&gt;""," -O","")</f>
        <v/>
      </c>
      <c r="V10" s="173" t="str">
        <f>IF(V11&lt;&gt;""," -O","")</f>
        <v/>
      </c>
      <c r="X10" s="173" t="str">
        <f>IF(X11&lt;&gt;""," -O","")</f>
        <v/>
      </c>
      <c r="Z10" s="173" t="str">
        <f>IF(Z11&lt;&gt;""," -O","")</f>
        <v/>
      </c>
      <c r="AB10" s="173" t="str">
        <f>IF(AB11&lt;&gt;""," -O","")</f>
        <v/>
      </c>
      <c r="AD10" s="173" t="str">
        <f>IF(AD11&lt;&gt;""," -O","")</f>
        <v/>
      </c>
      <c r="AF10" s="173" t="str">
        <f>IF(AF11&lt;&gt;""," -O","")</f>
        <v/>
      </c>
      <c r="AH10" s="173" t="str">
        <f>IF(AH11&lt;&gt;""," -O","")</f>
        <v/>
      </c>
      <c r="AJ10" s="173" t="str">
        <f>IF(AJ11&lt;&gt;""," -O","")</f>
        <v/>
      </c>
      <c r="AL10" s="173" t="str">
        <f>IF(AL11&lt;&gt;""," -O","")</f>
        <v/>
      </c>
      <c r="AN10" s="173" t="str">
        <f>IF(AN11&lt;&gt;""," -O","")</f>
        <v/>
      </c>
      <c r="AP10" s="173" t="str">
        <f>IF(AP11&lt;&gt;""," -O","")</f>
        <v/>
      </c>
      <c r="AR10" s="173" t="str">
        <f>IF(AR11&lt;&gt;""," -O","")</f>
        <v/>
      </c>
      <c r="AT10" s="173" t="str">
        <f>IF(AT11&lt;&gt;""," -O","")</f>
        <v/>
      </c>
      <c r="AV10" s="173" t="str">
        <f>IF(AV11&lt;&gt;""," -O","")</f>
        <v/>
      </c>
      <c r="AX10" s="173" t="str">
        <f>IF(AX11&lt;&gt;""," -O","")</f>
        <v/>
      </c>
      <c r="AZ10" s="173" t="str">
        <f>IF(AZ11&lt;&gt;""," -O","")</f>
        <v xml:space="preserve"> -O</v>
      </c>
      <c r="BB10" s="173" t="str">
        <f>IF(BB11&lt;&gt;""," -O","")</f>
        <v/>
      </c>
      <c r="BD10" s="173" t="str">
        <f>IF(BD11&lt;&gt;""," -O","")</f>
        <v/>
      </c>
      <c r="BF10" s="173" t="str">
        <f>IF(BF11&lt;&gt;""," -O","")</f>
        <v/>
      </c>
      <c r="BH10" s="173" t="str">
        <f>IF(BH11&lt;&gt;""," -O","")</f>
        <v/>
      </c>
      <c r="BJ10" s="173" t="str">
        <f>IF(BJ11&lt;&gt;""," -O","")</f>
        <v/>
      </c>
    </row>
    <row r="11" spans="1:62" ht="50.25" customHeight="1" x14ac:dyDescent="0.25">
      <c r="A11" s="168"/>
      <c r="B11" s="513" t="s">
        <v>804</v>
      </c>
      <c r="C11" s="513"/>
      <c r="D11" s="249"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250"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250"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54"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554"/>
      <c r="I11" s="554"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554"/>
      <c r="K11" s="203"/>
      <c r="M11" s="173">
        <v>1.02</v>
      </c>
      <c r="N11" s="173" t="str">
        <f>IFERROR(VLOOKUP(M11,'CRUCE OPORTUNIDADES'!$C$10:$D$18,2,FALSE),"")</f>
        <v/>
      </c>
      <c r="O11" s="173">
        <v>2.02</v>
      </c>
      <c r="P11" s="173" t="str">
        <f>IFERROR(VLOOKUP(O11,'CRUCE OPORTUNIDADES'!$C$10:$D$18,2,FALSE),"")</f>
        <v/>
      </c>
      <c r="Q11" s="173">
        <v>3.02</v>
      </c>
      <c r="R11" s="173" t="str">
        <f>IFERROR(VLOOKUP(Q11,'CRUCE OPORTUNIDADES'!$C$10:$D$18,2,FALSE),"")</f>
        <v/>
      </c>
      <c r="S11" s="173">
        <v>4.0199999999999996</v>
      </c>
      <c r="T11" s="173" t="str">
        <f>IFERROR(VLOOKUP(S11,'CRUCE OPORTUNIDADES'!$C$10:$D$18,2,FALSE),"")</f>
        <v/>
      </c>
      <c r="U11" s="173">
        <v>5.0199999999999996</v>
      </c>
      <c r="V11" s="173" t="str">
        <f>IFERROR(VLOOKUP(U11,'CRUCE OPORTUNIDADES'!$C$10:$D$18,2,FALSE),"")</f>
        <v/>
      </c>
      <c r="W11" s="173">
        <v>6.02</v>
      </c>
      <c r="X11" s="173" t="str">
        <f>IFERROR(VLOOKUP(W11,'CRUCE OPORTUNIDADES'!$C$10:$D$18,2,FALSE),"")</f>
        <v/>
      </c>
      <c r="Y11" s="173">
        <v>7.02</v>
      </c>
      <c r="Z11" s="173" t="str">
        <f>IFERROR(VLOOKUP(Y11,'CRUCE OPORTUNIDADES'!$C$10:$D$18,2,FALSE),"")</f>
        <v/>
      </c>
      <c r="AA11" s="173">
        <v>8.02</v>
      </c>
      <c r="AB11" s="173" t="str">
        <f>IFERROR(VLOOKUP(AA11,'CRUCE OPORTUNIDADES'!$C$10:$D$18,2,FALSE),"")</f>
        <v/>
      </c>
      <c r="AC11" s="173">
        <v>9.02</v>
      </c>
      <c r="AD11" s="173" t="str">
        <f>IFERROR(VLOOKUP(AC11,'CRUCE OPORTUNIDADES'!$C$10:$D$18,2,FALSE),"")</f>
        <v/>
      </c>
      <c r="AE11" s="173">
        <v>10.02</v>
      </c>
      <c r="AF11" s="173" t="str">
        <f>IFERROR(VLOOKUP(AE11,'CRUCE OPORTUNIDADES'!$C$10:$D$18,2,FALSE),"")</f>
        <v/>
      </c>
      <c r="AG11" s="173">
        <v>11.02</v>
      </c>
      <c r="AH11" s="173" t="str">
        <f>IFERROR(VLOOKUP(AG11,'CRUCE OPORTUNIDADES'!$C$10:$D$18,2,FALSE),"")</f>
        <v/>
      </c>
      <c r="AI11" s="173">
        <v>12.02</v>
      </c>
      <c r="AJ11" s="173" t="str">
        <f>IFERROR(VLOOKUP(AI11,'CRUCE OPORTUNIDADES'!$C$10:$D$18,2,FALSE),"")</f>
        <v/>
      </c>
      <c r="AK11" s="173">
        <v>13.02</v>
      </c>
      <c r="AL11" s="173" t="str">
        <f>IFERROR(VLOOKUP(AK11,'CRUCE OPORTUNIDADES'!$C$10:$D$18,2,FALSE),"")</f>
        <v/>
      </c>
      <c r="AM11" s="173">
        <v>14.02</v>
      </c>
      <c r="AN11" s="173" t="str">
        <f>IFERROR(VLOOKUP(AM11,'CRUCE OPORTUNIDADES'!$C$10:$D$18,2,FALSE),"")</f>
        <v/>
      </c>
      <c r="AO11" s="173">
        <v>15.02</v>
      </c>
      <c r="AP11" s="173" t="str">
        <f>IFERROR(VLOOKUP(AO11,'CRUCE OPORTUNIDADES'!$C$10:$D$18,2,FALSE),"")</f>
        <v/>
      </c>
      <c r="AQ11" s="173">
        <v>16.02</v>
      </c>
      <c r="AR11" s="173" t="str">
        <f>IFERROR(VLOOKUP(AQ11,'CRUCE OPORTUNIDADES'!$C$10:$D$18,2,FALSE),"")</f>
        <v/>
      </c>
      <c r="AS11" s="173">
        <v>17.02</v>
      </c>
      <c r="AT11" s="173" t="str">
        <f>IFERROR(VLOOKUP(AS11,'CRUCE OPORTUNIDADES'!$C$10:$D$18,2,FALSE),"")</f>
        <v/>
      </c>
      <c r="AU11" s="173">
        <v>18.02</v>
      </c>
      <c r="AV11" s="173" t="str">
        <f>IFERROR(VLOOKUP(AU11,'CRUCE OPORTUNIDADES'!$C$10:$D$18,2,FALSE),"")</f>
        <v/>
      </c>
      <c r="AW11" s="173">
        <v>19.02</v>
      </c>
      <c r="AX11" s="173" t="str">
        <f>IFERROR(VLOOKUP(AW11,'CRUCE OPORTUNIDADES'!$C$10:$D$18,2,FALSE),"")</f>
        <v/>
      </c>
      <c r="AY11" s="173">
        <v>20.02</v>
      </c>
      <c r="AZ11" s="173">
        <f>IFERROR(VLOOKUP(AY11,'CRUCE OPORTUNIDADES'!$C$10:$D$18,2,FALSE),"")</f>
        <v>5</v>
      </c>
      <c r="BA11" s="173">
        <v>21.02</v>
      </c>
      <c r="BB11" s="173" t="str">
        <f>IFERROR(VLOOKUP(BA11,'CRUCE OPORTUNIDADES'!$C$10:$D$18,2,FALSE),"")</f>
        <v/>
      </c>
      <c r="BC11" s="173">
        <v>22.02</v>
      </c>
      <c r="BD11" s="173" t="str">
        <f>IFERROR(VLOOKUP(BC11,'CRUCE OPORTUNIDADES'!$C$10:$D$18,2,FALSE),"")</f>
        <v/>
      </c>
      <c r="BE11" s="173">
        <v>23.02</v>
      </c>
      <c r="BF11" s="173" t="str">
        <f>IFERROR(VLOOKUP(BE11,'CRUCE OPORTUNIDADES'!$C$10:$D$18,2,FALSE),"")</f>
        <v/>
      </c>
      <c r="BG11" s="173">
        <v>24.02</v>
      </c>
      <c r="BH11" s="173" t="str">
        <f>IFERROR(VLOOKUP(BG11,'CRUCE OPORTUNIDADES'!$C$10:$D$18,2,FALSE),"")</f>
        <v/>
      </c>
      <c r="BI11" s="173">
        <v>25.02</v>
      </c>
      <c r="BJ11" s="173" t="str">
        <f>IFERROR(VLOOKUP(BI11,'CRUCE OPORTUNIDADES'!$C$10:$D$18,2,FALSE),"")</f>
        <v/>
      </c>
    </row>
    <row r="12" spans="1:62" ht="50.25" customHeight="1" x14ac:dyDescent="0.25">
      <c r="A12" s="168"/>
      <c r="B12" s="513" t="s">
        <v>805</v>
      </c>
      <c r="C12" s="513"/>
      <c r="D12" s="249"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52"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251"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54"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554"/>
      <c r="I12" s="554"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xml:space="preserve"> -O4</v>
      </c>
      <c r="J12" s="554"/>
      <c r="K12" s="203"/>
      <c r="N12" s="173" t="str">
        <f>IF(N13&lt;&gt;""," -O","")</f>
        <v/>
      </c>
      <c r="P12" s="173" t="str">
        <f>IF(P13&lt;&gt;""," -O","")</f>
        <v/>
      </c>
      <c r="R12" s="173" t="str">
        <f>IF(R13&lt;&gt;""," -O","")</f>
        <v/>
      </c>
      <c r="T12" s="173" t="str">
        <f>IF(T13&lt;&gt;""," -O","")</f>
        <v/>
      </c>
      <c r="V12" s="173" t="str">
        <f>IF(V13&lt;&gt;""," -O","")</f>
        <v/>
      </c>
      <c r="X12" s="173" t="str">
        <f>IF(X13&lt;&gt;""," -O","")</f>
        <v/>
      </c>
      <c r="Z12" s="173" t="str">
        <f>IF(Z13&lt;&gt;""," -O","")</f>
        <v/>
      </c>
      <c r="AB12" s="173" t="str">
        <f>IF(AB13&lt;&gt;""," -O","")</f>
        <v/>
      </c>
      <c r="AD12" s="173" t="str">
        <f>IF(AD13&lt;&gt;""," -O","")</f>
        <v/>
      </c>
      <c r="AF12" s="173" t="str">
        <f>IF(AF13&lt;&gt;""," -O","")</f>
        <v/>
      </c>
      <c r="AH12" s="173" t="str">
        <f>IF(AH13&lt;&gt;""," -O","")</f>
        <v/>
      </c>
      <c r="AJ12" s="173" t="str">
        <f>IF(AJ13&lt;&gt;""," -O","")</f>
        <v/>
      </c>
      <c r="AL12" s="173" t="str">
        <f>IF(AL13&lt;&gt;""," -O","")</f>
        <v/>
      </c>
      <c r="AN12" s="173" t="str">
        <f>IF(AN13&lt;&gt;""," -O","")</f>
        <v/>
      </c>
      <c r="AP12" s="173" t="str">
        <f>IF(AP13&lt;&gt;""," -O","")</f>
        <v/>
      </c>
      <c r="AR12" s="173" t="str">
        <f>IF(AR13&lt;&gt;""," -O","")</f>
        <v/>
      </c>
      <c r="AT12" s="173" t="str">
        <f>IF(AT13&lt;&gt;""," -O","")</f>
        <v/>
      </c>
      <c r="AV12" s="173" t="str">
        <f>IF(AV13&lt;&gt;""," -O","")</f>
        <v/>
      </c>
      <c r="AX12" s="173" t="str">
        <f>IF(AX13&lt;&gt;""," -O","")</f>
        <v/>
      </c>
      <c r="AZ12" s="173" t="str">
        <f>IF(AZ13&lt;&gt;""," -O","")</f>
        <v/>
      </c>
      <c r="BB12" s="173" t="str">
        <f>IF(BB13&lt;&gt;""," -O","")</f>
        <v/>
      </c>
      <c r="BD12" s="173" t="str">
        <f>IF(BD13&lt;&gt;""," -O","")</f>
        <v/>
      </c>
      <c r="BF12" s="173" t="str">
        <f>IF(BF13&lt;&gt;""," -O","")</f>
        <v/>
      </c>
      <c r="BH12" s="173" t="str">
        <f>IF(BH13&lt;&gt;""," -O","")</f>
        <v/>
      </c>
      <c r="BJ12" s="173" t="str">
        <f>IF(BJ13&lt;&gt;""," -O","")</f>
        <v/>
      </c>
    </row>
    <row r="13" spans="1:62" ht="50.25" customHeight="1" x14ac:dyDescent="0.25">
      <c r="A13" s="168"/>
      <c r="B13" s="513" t="s">
        <v>806</v>
      </c>
      <c r="C13" s="513"/>
      <c r="D13" s="249"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250"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51"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54"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xml:space="preserve"> -O1</v>
      </c>
      <c r="H13" s="554"/>
      <c r="I13" s="555"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xml:space="preserve"> -O2 -O5</v>
      </c>
      <c r="J13" s="555"/>
      <c r="K13" s="203"/>
      <c r="M13" s="173">
        <v>1.03</v>
      </c>
      <c r="N13" s="173" t="str">
        <f>IFERROR(VLOOKUP(M13,'CRUCE OPORTUNIDADES'!$C$10:$D$18,2,FALSE),"")</f>
        <v/>
      </c>
      <c r="O13" s="173">
        <v>2.0299999999999998</v>
      </c>
      <c r="P13" s="173" t="str">
        <f>IFERROR(VLOOKUP(O13,'CRUCE OPORTUNIDADES'!$C$10:$D$18,2,FALSE),"")</f>
        <v/>
      </c>
      <c r="Q13" s="173">
        <v>3.03</v>
      </c>
      <c r="R13" s="173" t="str">
        <f>IFERROR(VLOOKUP(Q13,'CRUCE OPORTUNIDADES'!$C$10:$D$18,2,FALSE),"")</f>
        <v/>
      </c>
      <c r="S13" s="173">
        <v>4.03</v>
      </c>
      <c r="T13" s="173" t="str">
        <f>IFERROR(VLOOKUP(S13,'CRUCE OPORTUNIDADES'!$C$10:$D$18,2,FALSE),"")</f>
        <v/>
      </c>
      <c r="U13" s="173">
        <v>5.03</v>
      </c>
      <c r="V13" s="173" t="str">
        <f>IFERROR(VLOOKUP(U13,'CRUCE OPORTUNIDADES'!$C$10:$D$18,2,FALSE),"")</f>
        <v/>
      </c>
      <c r="W13" s="173">
        <v>6.03</v>
      </c>
      <c r="X13" s="173" t="str">
        <f>IFERROR(VLOOKUP(W13,'CRUCE OPORTUNIDADES'!$C$10:$D$18,2,FALSE),"")</f>
        <v/>
      </c>
      <c r="Y13" s="173">
        <v>7.03</v>
      </c>
      <c r="Z13" s="173" t="str">
        <f>IFERROR(VLOOKUP(Y13,'CRUCE OPORTUNIDADES'!$C$10:$D$18,2,FALSE),"")</f>
        <v/>
      </c>
      <c r="AA13" s="173">
        <v>8.0299999999999994</v>
      </c>
      <c r="AB13" s="173" t="str">
        <f>IFERROR(VLOOKUP(AA13,'CRUCE OPORTUNIDADES'!$C$10:$D$18,2,FALSE),"")</f>
        <v/>
      </c>
      <c r="AC13" s="173">
        <v>9.0299999999999994</v>
      </c>
      <c r="AD13" s="173" t="str">
        <f>IFERROR(VLOOKUP(AC13,'CRUCE OPORTUNIDADES'!$C$10:$D$18,2,FALSE),"")</f>
        <v/>
      </c>
      <c r="AE13" s="173">
        <v>10.029999999999999</v>
      </c>
      <c r="AF13" s="173" t="str">
        <f>IFERROR(VLOOKUP(AE13,'CRUCE OPORTUNIDADES'!$C$10:$D$18,2,FALSE),"")</f>
        <v/>
      </c>
      <c r="AG13" s="173">
        <v>11.03</v>
      </c>
      <c r="AH13" s="173" t="str">
        <f>IFERROR(VLOOKUP(AG13,'CRUCE OPORTUNIDADES'!$C$10:$D$18,2,FALSE),"")</f>
        <v/>
      </c>
      <c r="AI13" s="173">
        <v>12.03</v>
      </c>
      <c r="AJ13" s="173" t="str">
        <f>IFERROR(VLOOKUP(AI13,'CRUCE OPORTUNIDADES'!$C$10:$D$18,2,FALSE),"")</f>
        <v/>
      </c>
      <c r="AK13" s="173">
        <v>13.03</v>
      </c>
      <c r="AL13" s="173" t="str">
        <f>IFERROR(VLOOKUP(AK13,'CRUCE OPORTUNIDADES'!$C$10:$D$18,2,FALSE),"")</f>
        <v/>
      </c>
      <c r="AM13" s="173">
        <v>14.03</v>
      </c>
      <c r="AN13" s="173" t="str">
        <f>IFERROR(VLOOKUP(AM13,'CRUCE OPORTUNIDADES'!$C$10:$D$18,2,FALSE),"")</f>
        <v/>
      </c>
      <c r="AO13" s="173">
        <v>15.03</v>
      </c>
      <c r="AP13" s="173" t="str">
        <f>IFERROR(VLOOKUP(AO13,'CRUCE OPORTUNIDADES'!$C$10:$D$18,2,FALSE),"")</f>
        <v/>
      </c>
      <c r="AQ13" s="173">
        <v>16.03</v>
      </c>
      <c r="AR13" s="173" t="str">
        <f>IFERROR(VLOOKUP(AQ13,'CRUCE OPORTUNIDADES'!$C$10:$D$18,2,FALSE),"")</f>
        <v/>
      </c>
      <c r="AS13" s="173">
        <v>17.03</v>
      </c>
      <c r="AT13" s="173" t="str">
        <f>IFERROR(VLOOKUP(AS13,'CRUCE OPORTUNIDADES'!$C$10:$D$18,2,FALSE),"")</f>
        <v/>
      </c>
      <c r="AU13" s="173">
        <v>18.03</v>
      </c>
      <c r="AV13" s="173" t="str">
        <f>IFERROR(VLOOKUP(AU13,'CRUCE OPORTUNIDADES'!$C$10:$D$18,2,FALSE),"")</f>
        <v/>
      </c>
      <c r="AW13" s="173">
        <v>19.03</v>
      </c>
      <c r="AX13" s="173" t="str">
        <f>IFERROR(VLOOKUP(AW13,'CRUCE OPORTUNIDADES'!$C$10:$D$18,2,FALSE),"")</f>
        <v/>
      </c>
      <c r="AY13" s="173">
        <v>20.03</v>
      </c>
      <c r="AZ13" s="173" t="str">
        <f>IFERROR(VLOOKUP(AY13,'CRUCE OPORTUNIDADES'!$C$10:$D$18,2,FALSE),"")</f>
        <v/>
      </c>
      <c r="BA13" s="173">
        <v>21.03</v>
      </c>
      <c r="BB13" s="173" t="str">
        <f>IFERROR(VLOOKUP(BA13,'CRUCE OPORTUNIDADES'!$C$10:$D$18,2,FALSE),"")</f>
        <v/>
      </c>
      <c r="BC13" s="173">
        <v>22.03</v>
      </c>
      <c r="BD13" s="173" t="str">
        <f>IFERROR(VLOOKUP(BC13,'CRUCE OPORTUNIDADES'!$C$10:$D$18,2,FALSE),"")</f>
        <v/>
      </c>
      <c r="BE13" s="173">
        <v>23.03</v>
      </c>
      <c r="BF13" s="173" t="str">
        <f>IFERROR(VLOOKUP(BE13,'CRUCE OPORTUNIDADES'!$C$10:$D$18,2,FALSE),"")</f>
        <v/>
      </c>
      <c r="BG13" s="173">
        <v>24.03</v>
      </c>
      <c r="BH13" s="173" t="str">
        <f>IFERROR(VLOOKUP(BG13,'CRUCE OPORTUNIDADES'!$C$10:$D$18,2,FALSE),"")</f>
        <v/>
      </c>
      <c r="BI13" s="173">
        <v>25.03</v>
      </c>
      <c r="BJ13" s="173" t="str">
        <f>IFERROR(VLOOKUP(BI13,'CRUCE OPORTUNIDADES'!$C$10:$D$18,2,FALSE),"")</f>
        <v/>
      </c>
    </row>
    <row r="14" spans="1:62" ht="50.25" customHeight="1" x14ac:dyDescent="0.25">
      <c r="A14" s="168"/>
      <c r="B14" s="513" t="s">
        <v>807</v>
      </c>
      <c r="C14" s="513"/>
      <c r="D14" s="249"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50"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251"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55"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555"/>
      <c r="I14" s="555"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xml:space="preserve"> -O3</v>
      </c>
      <c r="J14" s="555"/>
      <c r="K14" s="203"/>
      <c r="N14" s="173" t="str">
        <f>IF(N15&lt;&gt;""," -O","")</f>
        <v/>
      </c>
      <c r="P14" s="173" t="str">
        <f>IF(P15&lt;&gt;""," -O","")</f>
        <v/>
      </c>
      <c r="R14" s="173" t="str">
        <f>IF(R15&lt;&gt;""," -O","")</f>
        <v/>
      </c>
      <c r="T14" s="173" t="str">
        <f>IF(T15&lt;&gt;""," -O","")</f>
        <v/>
      </c>
      <c r="V14" s="173" t="str">
        <f>IF(V15&lt;&gt;""," -O","")</f>
        <v/>
      </c>
      <c r="X14" s="173" t="str">
        <f>IF(X15&lt;&gt;""," -O","")</f>
        <v/>
      </c>
      <c r="Z14" s="173" t="str">
        <f>IF(Z15&lt;&gt;""," -O","")</f>
        <v/>
      </c>
      <c r="AB14" s="173" t="str">
        <f>IF(AB15&lt;&gt;""," -O","")</f>
        <v/>
      </c>
      <c r="AD14" s="173" t="str">
        <f>IF(AD15&lt;&gt;""," -O","")</f>
        <v/>
      </c>
      <c r="AF14" s="173" t="str">
        <f>IF(AF15&lt;&gt;""," -O","")</f>
        <v/>
      </c>
      <c r="AH14" s="173" t="str">
        <f>IF(AH15&lt;&gt;""," -O","")</f>
        <v/>
      </c>
      <c r="AJ14" s="173" t="str">
        <f>IF(AJ15&lt;&gt;""," -O","")</f>
        <v/>
      </c>
      <c r="AL14" s="173" t="str">
        <f>IF(AL15&lt;&gt;""," -O","")</f>
        <v/>
      </c>
      <c r="AN14" s="173" t="str">
        <f>IF(AN15&lt;&gt;""," -O","")</f>
        <v/>
      </c>
      <c r="AP14" s="173" t="str">
        <f>IF(AP15&lt;&gt;""," -O","")</f>
        <v/>
      </c>
      <c r="AR14" s="173" t="str">
        <f>IF(AR15&lt;&gt;""," -O","")</f>
        <v/>
      </c>
      <c r="AT14" s="173" t="str">
        <f>IF(AT15&lt;&gt;""," -O","")</f>
        <v/>
      </c>
      <c r="AV14" s="173" t="str">
        <f>IF(AV15&lt;&gt;""," -O","")</f>
        <v/>
      </c>
      <c r="AX14" s="173" t="str">
        <f>IF(AX15&lt;&gt;""," -O","")</f>
        <v/>
      </c>
      <c r="AZ14" s="173" t="str">
        <f>IF(AZ15&lt;&gt;""," -O","")</f>
        <v/>
      </c>
      <c r="BB14" s="173" t="str">
        <f>IF(BB15&lt;&gt;""," -O","")</f>
        <v/>
      </c>
      <c r="BD14" s="173" t="str">
        <f>IF(BD15&lt;&gt;""," -O","")</f>
        <v/>
      </c>
      <c r="BF14" s="173" t="str">
        <f>IF(BF15&lt;&gt;""," -O","")</f>
        <v/>
      </c>
      <c r="BH14" s="173" t="str">
        <f>IF(BH15&lt;&gt;""," -O","")</f>
        <v/>
      </c>
      <c r="BJ14" s="173" t="str">
        <f>IF(BJ15&lt;&gt;""," -O","")</f>
        <v/>
      </c>
    </row>
    <row r="15" spans="1:62" ht="22.5" x14ac:dyDescent="0.25">
      <c r="A15" s="168"/>
      <c r="B15" s="253" t="s">
        <v>704</v>
      </c>
      <c r="C15" s="515" t="s">
        <v>705</v>
      </c>
      <c r="D15" s="515"/>
      <c r="E15" s="515"/>
      <c r="F15" s="239" t="s">
        <v>808</v>
      </c>
      <c r="G15" s="515" t="s">
        <v>809</v>
      </c>
      <c r="H15" s="515"/>
      <c r="I15" s="515"/>
      <c r="J15" s="515"/>
      <c r="K15" s="203"/>
      <c r="M15" s="173">
        <v>1.04</v>
      </c>
      <c r="N15" s="173" t="str">
        <f>IFERROR(VLOOKUP(M15,'CRUCE OPORTUNIDADES'!$C$10:$D$18,2,FALSE),"")</f>
        <v/>
      </c>
      <c r="O15" s="173">
        <v>2.04</v>
      </c>
      <c r="P15" s="173" t="str">
        <f>IFERROR(VLOOKUP(O15,'CRUCE OPORTUNIDADES'!$C$10:$D$18,2,FALSE),"")</f>
        <v/>
      </c>
      <c r="Q15" s="173">
        <v>3.04</v>
      </c>
      <c r="R15" s="173" t="str">
        <f>IFERROR(VLOOKUP(Q15,'CRUCE OPORTUNIDADES'!$C$10:$D$18,2,FALSE),"")</f>
        <v/>
      </c>
      <c r="S15" s="173">
        <v>4.04</v>
      </c>
      <c r="T15" s="173" t="str">
        <f>IFERROR(VLOOKUP(S15,'CRUCE OPORTUNIDADES'!$C$10:$D$18,2,FALSE),"")</f>
        <v/>
      </c>
      <c r="U15" s="173">
        <v>5.04</v>
      </c>
      <c r="V15" s="173" t="str">
        <f>IFERROR(VLOOKUP(U15,'CRUCE OPORTUNIDADES'!$C$10:$D$18,2,FALSE),"")</f>
        <v/>
      </c>
      <c r="W15" s="173">
        <v>6.04</v>
      </c>
      <c r="X15" s="173" t="str">
        <f>IFERROR(VLOOKUP(W15,'CRUCE OPORTUNIDADES'!$C$10:$D$18,2,FALSE),"")</f>
        <v/>
      </c>
      <c r="Y15" s="173">
        <v>7.04</v>
      </c>
      <c r="Z15" s="173" t="str">
        <f>IFERROR(VLOOKUP(Y15,'CRUCE OPORTUNIDADES'!$C$10:$D$18,2,FALSE),"")</f>
        <v/>
      </c>
      <c r="AA15" s="173">
        <v>8.0399999999999991</v>
      </c>
      <c r="AB15" s="173" t="str">
        <f>IFERROR(VLOOKUP(AA15,'CRUCE OPORTUNIDADES'!$C$10:$D$18,2,FALSE),"")</f>
        <v/>
      </c>
      <c r="AC15" s="173">
        <v>9.0399999999999991</v>
      </c>
      <c r="AD15" s="173" t="str">
        <f>IFERROR(VLOOKUP(AC15,'CRUCE OPORTUNIDADES'!$C$10:$D$18,2,FALSE),"")</f>
        <v/>
      </c>
      <c r="AE15" s="173">
        <v>10.039999999999999</v>
      </c>
      <c r="AF15" s="173" t="str">
        <f>IFERROR(VLOOKUP(AE15,'CRUCE OPORTUNIDADES'!$C$10:$D$18,2,FALSE),"")</f>
        <v/>
      </c>
      <c r="AG15" s="173">
        <v>11.04</v>
      </c>
      <c r="AH15" s="173" t="str">
        <f>IFERROR(VLOOKUP(AG15,'CRUCE OPORTUNIDADES'!$C$10:$D$18,2,FALSE),"")</f>
        <v/>
      </c>
      <c r="AI15" s="173">
        <v>12.04</v>
      </c>
      <c r="AJ15" s="173" t="str">
        <f>IFERROR(VLOOKUP(AI15,'CRUCE OPORTUNIDADES'!$C$10:$D$18,2,FALSE),"")</f>
        <v/>
      </c>
      <c r="AK15" s="173">
        <v>13.04</v>
      </c>
      <c r="AL15" s="173" t="str">
        <f>IFERROR(VLOOKUP(AK15,'CRUCE OPORTUNIDADES'!$C$10:$D$18,2,FALSE),"")</f>
        <v/>
      </c>
      <c r="AM15" s="173">
        <v>14.04</v>
      </c>
      <c r="AN15" s="173" t="str">
        <f>IFERROR(VLOOKUP(AM15,'CRUCE OPORTUNIDADES'!$C$10:$D$18,2,FALSE),"")</f>
        <v/>
      </c>
      <c r="AO15" s="173">
        <v>15.04</v>
      </c>
      <c r="AP15" s="173" t="str">
        <f>IFERROR(VLOOKUP(AO15,'CRUCE OPORTUNIDADES'!$C$10:$D$18,2,FALSE),"")</f>
        <v/>
      </c>
      <c r="AQ15" s="173">
        <v>16.04</v>
      </c>
      <c r="AR15" s="173" t="str">
        <f>IFERROR(VLOOKUP(AQ15,'CRUCE OPORTUNIDADES'!$C$10:$D$18,2,FALSE),"")</f>
        <v/>
      </c>
      <c r="AS15" s="173">
        <v>17.04</v>
      </c>
      <c r="AT15" s="173" t="str">
        <f>IFERROR(VLOOKUP(AS15,'CRUCE OPORTUNIDADES'!$C$10:$D$18,2,FALSE),"")</f>
        <v/>
      </c>
      <c r="AU15" s="173">
        <v>18.04</v>
      </c>
      <c r="AV15" s="173" t="str">
        <f>IFERROR(VLOOKUP(AU15,'CRUCE OPORTUNIDADES'!$C$10:$D$18,2,FALSE),"")</f>
        <v/>
      </c>
      <c r="AW15" s="173">
        <v>19.04</v>
      </c>
      <c r="AX15" s="173" t="str">
        <f>IFERROR(VLOOKUP(AW15,'CRUCE OPORTUNIDADES'!$C$10:$D$18,2,FALSE),"")</f>
        <v/>
      </c>
      <c r="AY15" s="173">
        <v>20.04</v>
      </c>
      <c r="AZ15" s="173" t="str">
        <f>IFERROR(VLOOKUP(AY15,'CRUCE OPORTUNIDADES'!$C$10:$D$18,2,FALSE),"")</f>
        <v/>
      </c>
      <c r="BA15" s="173">
        <v>21.04</v>
      </c>
      <c r="BB15" s="173" t="str">
        <f>IFERROR(VLOOKUP(BA15,'CRUCE OPORTUNIDADES'!$C$10:$D$18,2,FALSE),"")</f>
        <v/>
      </c>
      <c r="BC15" s="173">
        <v>22.04</v>
      </c>
      <c r="BD15" s="173" t="str">
        <f>IFERROR(VLOOKUP(BC15,'CRUCE OPORTUNIDADES'!$C$10:$D$18,2,FALSE),"")</f>
        <v/>
      </c>
      <c r="BE15" s="173">
        <v>23.04</v>
      </c>
      <c r="BF15" s="173" t="str">
        <f>IFERROR(VLOOKUP(BE15,'CRUCE OPORTUNIDADES'!$C$10:$D$18,2,FALSE),"")</f>
        <v/>
      </c>
      <c r="BG15" s="173">
        <v>24.04</v>
      </c>
      <c r="BH15" s="173" t="str">
        <f>IFERROR(VLOOKUP(BG15,'CRUCE OPORTUNIDADES'!$C$10:$D$18,2,FALSE),"")</f>
        <v/>
      </c>
      <c r="BI15" s="173">
        <v>25.04</v>
      </c>
      <c r="BJ15" s="173" t="str">
        <f>IFERROR(VLOOKUP(BI15,'CRUCE OPORTUNIDADES'!$C$10:$D$18,2,FALSE),"")</f>
        <v/>
      </c>
    </row>
    <row r="16" spans="1:62" ht="15" customHeight="1" x14ac:dyDescent="0.25">
      <c r="A16" s="168"/>
      <c r="B16" s="244"/>
      <c r="C16" s="512" t="s">
        <v>810</v>
      </c>
      <c r="D16" s="512"/>
      <c r="E16" s="512"/>
      <c r="F16" s="241">
        <f>COUNTIF('CRUCE OPORTUNIDADES'!$AL$10:$AL$18,"BAJO")</f>
        <v>0</v>
      </c>
      <c r="G16" s="238" t="s">
        <v>5</v>
      </c>
      <c r="H16" s="238" t="s">
        <v>12</v>
      </c>
      <c r="I16" s="517" t="s">
        <v>45</v>
      </c>
      <c r="J16" s="518"/>
      <c r="K16" s="203"/>
      <c r="N16" s="173" t="str">
        <f>IF(N17&lt;&gt;""," -O","")</f>
        <v/>
      </c>
      <c r="P16" s="173" t="str">
        <f>IF(P17&lt;&gt;""," -O","")</f>
        <v/>
      </c>
      <c r="R16" s="173" t="str">
        <f>IF(R17&lt;&gt;""," -O","")</f>
        <v/>
      </c>
      <c r="T16" s="173" t="str">
        <f>IF(T17&lt;&gt;""," -O","")</f>
        <v/>
      </c>
      <c r="V16" s="173" t="str">
        <f>IF(V17&lt;&gt;""," -O","")</f>
        <v/>
      </c>
      <c r="X16" s="173" t="str">
        <f>IF(X17&lt;&gt;""," -O","")</f>
        <v/>
      </c>
      <c r="Z16" s="173" t="str">
        <f>IF(Z17&lt;&gt;""," -O","")</f>
        <v/>
      </c>
      <c r="AB16" s="173" t="str">
        <f>IF(AB17&lt;&gt;""," -O","")</f>
        <v/>
      </c>
      <c r="AD16" s="173" t="str">
        <f>IF(AD17&lt;&gt;""," -O","")</f>
        <v/>
      </c>
      <c r="AF16" s="173" t="str">
        <f>IF(AF17&lt;&gt;""," -O","")</f>
        <v/>
      </c>
      <c r="AH16" s="173" t="str">
        <f>IF(AH17&lt;&gt;""," -O","")</f>
        <v/>
      </c>
      <c r="AJ16" s="173" t="str">
        <f>IF(AJ17&lt;&gt;""," -O","")</f>
        <v/>
      </c>
      <c r="AL16" s="173" t="str">
        <f>IF(AL17&lt;&gt;""," -O","")</f>
        <v/>
      </c>
      <c r="AN16" s="173" t="str">
        <f>IF(AN17&lt;&gt;""," -O","")</f>
        <v/>
      </c>
      <c r="AP16" s="173" t="str">
        <f>IF(AP17&lt;&gt;""," -O","")</f>
        <v/>
      </c>
      <c r="AR16" s="173" t="str">
        <f>IF(AR17&lt;&gt;""," -O","")</f>
        <v/>
      </c>
      <c r="AT16" s="173" t="str">
        <f>IF(AT17&lt;&gt;""," -O","")</f>
        <v/>
      </c>
      <c r="AV16" s="173" t="str">
        <f>IF(AV17&lt;&gt;""," -O","")</f>
        <v/>
      </c>
      <c r="AX16" s="173" t="str">
        <f>IF(AX17&lt;&gt;""," -O","")</f>
        <v/>
      </c>
      <c r="AZ16" s="173" t="str">
        <f>IF(AZ17&lt;&gt;""," -O","")</f>
        <v/>
      </c>
      <c r="BB16" s="173" t="str">
        <f>IF(BB17&lt;&gt;""," -O","")</f>
        <v/>
      </c>
      <c r="BD16" s="173" t="str">
        <f>IF(BD17&lt;&gt;""," -O","")</f>
        <v/>
      </c>
      <c r="BF16" s="173" t="str">
        <f>IF(BF17&lt;&gt;""," -O","")</f>
        <v/>
      </c>
      <c r="BH16" s="173" t="str">
        <f>IF(BH17&lt;&gt;""," -O","")</f>
        <v/>
      </c>
      <c r="BJ16" s="173" t="str">
        <f>IF(BJ17&lt;&gt;""," -O","")</f>
        <v/>
      </c>
    </row>
    <row r="17" spans="1:62" ht="15" customHeight="1" x14ac:dyDescent="0.25">
      <c r="A17" s="168"/>
      <c r="B17" s="243"/>
      <c r="C17" s="512" t="s">
        <v>811</v>
      </c>
      <c r="D17" s="512"/>
      <c r="E17" s="512"/>
      <c r="F17" s="241">
        <f>COUNTIF('CRUCE OPORTUNIDADES'!$AL$10:$AL$18,"MODERADO")</f>
        <v>0</v>
      </c>
      <c r="G17" s="514">
        <f>AVERAGE('CRUCE OPORTUNIDADES'!AI10:AI18)</f>
        <v>4</v>
      </c>
      <c r="H17" s="514">
        <f>AVERAGE('CRUCE OPORTUNIDADES'!AJ10:AJ18)</f>
        <v>4.8</v>
      </c>
      <c r="I17" s="519">
        <f>ROUND(G17,0)*ROUND(H17,0)</f>
        <v>20</v>
      </c>
      <c r="J17" s="520"/>
      <c r="K17" s="203"/>
      <c r="M17" s="173">
        <v>1.05</v>
      </c>
      <c r="N17" s="173" t="str">
        <f>IFERROR(VLOOKUP(M17,'CRUCE OPORTUNIDADES'!$C$10:$D$18,2,FALSE),"")</f>
        <v/>
      </c>
      <c r="O17" s="173">
        <v>2.0499999999999998</v>
      </c>
      <c r="P17" s="173" t="str">
        <f>IFERROR(VLOOKUP(O17,'CRUCE OPORTUNIDADES'!$C$10:$D$18,2,FALSE),"")</f>
        <v/>
      </c>
      <c r="Q17" s="173">
        <v>3.05</v>
      </c>
      <c r="R17" s="173" t="str">
        <f>IFERROR(VLOOKUP(Q17,'CRUCE OPORTUNIDADES'!$C$10:$D$18,2,FALSE),"")</f>
        <v/>
      </c>
      <c r="S17" s="173">
        <v>4.05</v>
      </c>
      <c r="T17" s="173" t="str">
        <f>IFERROR(VLOOKUP(S17,'CRUCE OPORTUNIDADES'!$C$10:$D$18,2,FALSE),"")</f>
        <v/>
      </c>
      <c r="U17" s="173">
        <v>5.05</v>
      </c>
      <c r="V17" s="173" t="str">
        <f>IFERROR(VLOOKUP(U17,'CRUCE OPORTUNIDADES'!$C$10:$D$18,2,FALSE),"")</f>
        <v/>
      </c>
      <c r="W17" s="173">
        <v>6.05</v>
      </c>
      <c r="X17" s="173" t="str">
        <f>IFERROR(VLOOKUP(W17,'CRUCE OPORTUNIDADES'!$C$10:$D$18,2,FALSE),"")</f>
        <v/>
      </c>
      <c r="Y17" s="173">
        <v>7.05</v>
      </c>
      <c r="Z17" s="173" t="str">
        <f>IFERROR(VLOOKUP(Y17,'CRUCE OPORTUNIDADES'!$C$10:$D$18,2,FALSE),"")</f>
        <v/>
      </c>
      <c r="AA17" s="173">
        <v>8.0500000000000007</v>
      </c>
      <c r="AB17" s="173" t="str">
        <f>IFERROR(VLOOKUP(AA17,'CRUCE OPORTUNIDADES'!$C$10:$D$18,2,FALSE),"")</f>
        <v/>
      </c>
      <c r="AC17" s="173">
        <v>9.0500000000000007</v>
      </c>
      <c r="AD17" s="173" t="str">
        <f>IFERROR(VLOOKUP(AC17,'CRUCE OPORTUNIDADES'!$C$10:$D$18,2,FALSE),"")</f>
        <v/>
      </c>
      <c r="AE17" s="173">
        <v>10.050000000000001</v>
      </c>
      <c r="AF17" s="173" t="str">
        <f>IFERROR(VLOOKUP(AE17,'CRUCE OPORTUNIDADES'!$C$10:$D$18,2,FALSE),"")</f>
        <v/>
      </c>
      <c r="AG17" s="173">
        <v>11.05</v>
      </c>
      <c r="AH17" s="173" t="str">
        <f>IFERROR(VLOOKUP(AG17,'CRUCE OPORTUNIDADES'!$C$10:$D$18,2,FALSE),"")</f>
        <v/>
      </c>
      <c r="AI17" s="173">
        <v>12.05</v>
      </c>
      <c r="AJ17" s="173" t="str">
        <f>IFERROR(VLOOKUP(AI17,'CRUCE OPORTUNIDADES'!$C$10:$D$18,2,FALSE),"")</f>
        <v/>
      </c>
      <c r="AK17" s="173">
        <v>13.05</v>
      </c>
      <c r="AL17" s="173" t="str">
        <f>IFERROR(VLOOKUP(AK17,'CRUCE OPORTUNIDADES'!$C$10:$D$18,2,FALSE),"")</f>
        <v/>
      </c>
      <c r="AM17" s="173">
        <v>14.05</v>
      </c>
      <c r="AN17" s="173" t="str">
        <f>IFERROR(VLOOKUP(AM17,'CRUCE OPORTUNIDADES'!$C$10:$D$18,2,FALSE),"")</f>
        <v/>
      </c>
      <c r="AO17" s="173">
        <v>15.05</v>
      </c>
      <c r="AP17" s="173" t="str">
        <f>IFERROR(VLOOKUP(AO17,'CRUCE OPORTUNIDADES'!$C$10:$D$18,2,FALSE),"")</f>
        <v/>
      </c>
      <c r="AQ17" s="173">
        <v>16.05</v>
      </c>
      <c r="AR17" s="173" t="str">
        <f>IFERROR(VLOOKUP(AQ17,'CRUCE OPORTUNIDADES'!$C$10:$D$18,2,FALSE),"")</f>
        <v/>
      </c>
      <c r="AS17" s="173">
        <v>17.05</v>
      </c>
      <c r="AT17" s="173" t="str">
        <f>IFERROR(VLOOKUP(AS17,'CRUCE OPORTUNIDADES'!$C$10:$D$18,2,FALSE),"")</f>
        <v/>
      </c>
      <c r="AU17" s="173">
        <v>18.05</v>
      </c>
      <c r="AV17" s="173" t="str">
        <f>IFERROR(VLOOKUP(AU17,'CRUCE OPORTUNIDADES'!$C$10:$D$18,2,FALSE),"")</f>
        <v/>
      </c>
      <c r="AW17" s="173">
        <v>19.05</v>
      </c>
      <c r="AX17" s="173" t="str">
        <f>IFERROR(VLOOKUP(AW17,'CRUCE OPORTUNIDADES'!$C$10:$D$18,2,FALSE),"")</f>
        <v/>
      </c>
      <c r="AY17" s="173">
        <v>20.05</v>
      </c>
      <c r="AZ17" s="173" t="str">
        <f>IFERROR(VLOOKUP(AY17,'CRUCE OPORTUNIDADES'!$C$10:$D$18,2,FALSE),"")</f>
        <v/>
      </c>
      <c r="BA17" s="173">
        <v>21.05</v>
      </c>
      <c r="BB17" s="173" t="str">
        <f>IFERROR(VLOOKUP(BA17,'CRUCE OPORTUNIDADES'!$C$10:$D$18,2,FALSE),"")</f>
        <v/>
      </c>
      <c r="BC17" s="173">
        <v>22.05</v>
      </c>
      <c r="BD17" s="173" t="str">
        <f>IFERROR(VLOOKUP(BC17,'CRUCE OPORTUNIDADES'!$C$10:$D$18,2,FALSE),"")</f>
        <v/>
      </c>
      <c r="BE17" s="173">
        <v>23.05</v>
      </c>
      <c r="BF17" s="173" t="str">
        <f>IFERROR(VLOOKUP(BE17,'CRUCE OPORTUNIDADES'!$C$10:$D$18,2,FALSE),"")</f>
        <v/>
      </c>
      <c r="BG17" s="173">
        <v>24.05</v>
      </c>
      <c r="BH17" s="173" t="str">
        <f>IFERROR(VLOOKUP(BG17,'CRUCE OPORTUNIDADES'!$C$10:$D$18,2,FALSE),"")</f>
        <v/>
      </c>
      <c r="BI17" s="173">
        <v>25.05</v>
      </c>
      <c r="BJ17" s="173" t="str">
        <f>IFERROR(VLOOKUP(BI17,'CRUCE OPORTUNIDADES'!$C$10:$D$18,2,FALSE),"")</f>
        <v/>
      </c>
    </row>
    <row r="18" spans="1:62" ht="15.75" customHeight="1" x14ac:dyDescent="0.25">
      <c r="A18" s="168"/>
      <c r="B18" s="242"/>
      <c r="C18" s="512" t="s">
        <v>812</v>
      </c>
      <c r="D18" s="512"/>
      <c r="E18" s="512"/>
      <c r="F18" s="241">
        <f>COUNTIF('CRUCE OPORTUNIDADES'!$AL$10:$AL$18,"FAVORABLE")</f>
        <v>2</v>
      </c>
      <c r="G18" s="514"/>
      <c r="H18" s="514"/>
      <c r="I18" s="521"/>
      <c r="J18" s="522"/>
      <c r="K18" s="203"/>
      <c r="N18" s="173" t="str">
        <f>IF(N19&lt;&gt;""," -O","")</f>
        <v/>
      </c>
      <c r="P18" s="173" t="str">
        <f>IF(P19&lt;&gt;""," -O","")</f>
        <v/>
      </c>
      <c r="R18" s="173" t="str">
        <f>IF(R19&lt;&gt;""," -O","")</f>
        <v/>
      </c>
      <c r="T18" s="173" t="str">
        <f>IF(T19&lt;&gt;""," -O","")</f>
        <v/>
      </c>
      <c r="V18" s="173" t="str">
        <f>IF(V19&lt;&gt;""," -O","")</f>
        <v/>
      </c>
      <c r="X18" s="173" t="str">
        <f>IF(X19&lt;&gt;""," -O","")</f>
        <v/>
      </c>
      <c r="Z18" s="173" t="str">
        <f>IF(Z19&lt;&gt;""," -O","")</f>
        <v/>
      </c>
      <c r="AB18" s="173" t="str">
        <f>IF(AB19&lt;&gt;""," -O","")</f>
        <v/>
      </c>
      <c r="AD18" s="173" t="str">
        <f>IF(AD19&lt;&gt;""," -O","")</f>
        <v/>
      </c>
      <c r="AF18" s="173" t="str">
        <f>IF(AF19&lt;&gt;""," -O","")</f>
        <v/>
      </c>
      <c r="AH18" s="173" t="str">
        <f>IF(AH19&lt;&gt;""," -O","")</f>
        <v/>
      </c>
      <c r="AJ18" s="173" t="str">
        <f>IF(AJ19&lt;&gt;""," -O","")</f>
        <v/>
      </c>
      <c r="AL18" s="173" t="str">
        <f>IF(AL19&lt;&gt;""," -O","")</f>
        <v/>
      </c>
      <c r="AN18" s="173" t="str">
        <f>IF(AN19&lt;&gt;""," -O","")</f>
        <v/>
      </c>
      <c r="AP18" s="173" t="str">
        <f>IF(AP19&lt;&gt;""," -O","")</f>
        <v/>
      </c>
      <c r="AR18" s="173" t="str">
        <f>IF(AR19&lt;&gt;""," -O","")</f>
        <v/>
      </c>
      <c r="AT18" s="173" t="str">
        <f>IF(AT19&lt;&gt;""," -O","")</f>
        <v/>
      </c>
      <c r="AV18" s="173" t="str">
        <f>IF(AV19&lt;&gt;""," -O","")</f>
        <v/>
      </c>
      <c r="AX18" s="173" t="str">
        <f>IF(AX19&lt;&gt;""," -O","")</f>
        <v/>
      </c>
      <c r="AZ18" s="173" t="str">
        <f>IF(AZ19&lt;&gt;""," -O","")</f>
        <v/>
      </c>
      <c r="BB18" s="173" t="str">
        <f>IF(BB19&lt;&gt;""," -O","")</f>
        <v/>
      </c>
      <c r="BD18" s="173" t="str">
        <f>IF(BD19&lt;&gt;""," -O","")</f>
        <v/>
      </c>
      <c r="BF18" s="173" t="str">
        <f>IF(BF19&lt;&gt;""," -O","")</f>
        <v/>
      </c>
      <c r="BH18" s="173" t="str">
        <f>IF(BH19&lt;&gt;""," -O","")</f>
        <v/>
      </c>
      <c r="BJ18" s="173" t="str">
        <f>IF(BJ19&lt;&gt;""," -O","")</f>
        <v/>
      </c>
    </row>
    <row r="19" spans="1:62" ht="15.75" customHeight="1" x14ac:dyDescent="0.25">
      <c r="A19" s="168"/>
      <c r="B19" s="240"/>
      <c r="C19" s="512" t="s">
        <v>813</v>
      </c>
      <c r="D19" s="512"/>
      <c r="E19" s="512"/>
      <c r="F19" s="241">
        <f>COUNTIF('CRUCE OPORTUNIDADES'!$AL$10:$AL$18,"ALTO")</f>
        <v>3</v>
      </c>
      <c r="G19" s="514"/>
      <c r="H19" s="514"/>
      <c r="I19" s="523"/>
      <c r="J19" s="524"/>
      <c r="K19" s="203"/>
      <c r="M19" s="173">
        <v>1.06</v>
      </c>
      <c r="N19" s="173" t="str">
        <f>IFERROR(VLOOKUP(M19,'CRUCE OPORTUNIDADES'!$C$10:$D$18,2,FALSE),"")</f>
        <v/>
      </c>
      <c r="O19" s="173">
        <v>2.06</v>
      </c>
      <c r="P19" s="173" t="str">
        <f>IFERROR(VLOOKUP(O19,'CRUCE OPORTUNIDADES'!$C$10:$D$18,2,FALSE),"")</f>
        <v/>
      </c>
      <c r="Q19" s="173">
        <v>3.06</v>
      </c>
      <c r="R19" s="173" t="str">
        <f>IFERROR(VLOOKUP(Q19,'CRUCE OPORTUNIDADES'!$C$10:$D$18,2,FALSE),"")</f>
        <v/>
      </c>
      <c r="S19" s="173">
        <v>4.0599999999999996</v>
      </c>
      <c r="T19" s="173" t="str">
        <f>IFERROR(VLOOKUP(S19,'CRUCE OPORTUNIDADES'!$C$10:$D$18,2,FALSE),"")</f>
        <v/>
      </c>
      <c r="U19" s="173">
        <v>5.0599999999999996</v>
      </c>
      <c r="V19" s="173" t="str">
        <f>IFERROR(VLOOKUP(U19,'CRUCE OPORTUNIDADES'!$C$10:$D$18,2,FALSE),"")</f>
        <v/>
      </c>
      <c r="W19" s="173">
        <v>6.06</v>
      </c>
      <c r="X19" s="173" t="str">
        <f>IFERROR(VLOOKUP(W19,'CRUCE OPORTUNIDADES'!$C$10:$D$18,2,FALSE),"")</f>
        <v/>
      </c>
      <c r="Y19" s="173">
        <v>7.06</v>
      </c>
      <c r="Z19" s="173" t="str">
        <f>IFERROR(VLOOKUP(Y19,'CRUCE OPORTUNIDADES'!$C$10:$D$18,2,FALSE),"")</f>
        <v/>
      </c>
      <c r="AA19" s="173">
        <v>8.06</v>
      </c>
      <c r="AB19" s="173" t="str">
        <f>IFERROR(VLOOKUP(AA19,'CRUCE OPORTUNIDADES'!$C$10:$D$18,2,FALSE),"")</f>
        <v/>
      </c>
      <c r="AC19" s="173">
        <v>9.06</v>
      </c>
      <c r="AD19" s="173" t="str">
        <f>IFERROR(VLOOKUP(AC19,'CRUCE OPORTUNIDADES'!$C$10:$D$18,2,FALSE),"")</f>
        <v/>
      </c>
      <c r="AE19" s="173">
        <v>10.06</v>
      </c>
      <c r="AF19" s="173" t="str">
        <f>IFERROR(VLOOKUP(AE19,'CRUCE OPORTUNIDADES'!$C$10:$D$18,2,FALSE),"")</f>
        <v/>
      </c>
      <c r="AG19" s="173">
        <v>11.06</v>
      </c>
      <c r="AH19" s="173" t="str">
        <f>IFERROR(VLOOKUP(AG19,'CRUCE OPORTUNIDADES'!$C$10:$D$18,2,FALSE),"")</f>
        <v/>
      </c>
      <c r="AI19" s="173">
        <v>12.06</v>
      </c>
      <c r="AJ19" s="173" t="str">
        <f>IFERROR(VLOOKUP(AI19,'CRUCE OPORTUNIDADES'!$C$10:$D$18,2,FALSE),"")</f>
        <v/>
      </c>
      <c r="AK19" s="173">
        <v>13.06</v>
      </c>
      <c r="AL19" s="173" t="str">
        <f>IFERROR(VLOOKUP(AK19,'CRUCE OPORTUNIDADES'!$C$10:$D$18,2,FALSE),"")</f>
        <v/>
      </c>
      <c r="AM19" s="173">
        <v>14.06</v>
      </c>
      <c r="AN19" s="173" t="str">
        <f>IFERROR(VLOOKUP(AM19,'CRUCE OPORTUNIDADES'!$C$10:$D$18,2,FALSE),"")</f>
        <v/>
      </c>
      <c r="AO19" s="173">
        <v>15.06</v>
      </c>
      <c r="AP19" s="173" t="str">
        <f>IFERROR(VLOOKUP(AO19,'CRUCE OPORTUNIDADES'!$C$10:$D$18,2,FALSE),"")</f>
        <v/>
      </c>
      <c r="AQ19" s="173">
        <v>16.059999999999999</v>
      </c>
      <c r="AR19" s="173" t="str">
        <f>IFERROR(VLOOKUP(AQ19,'CRUCE OPORTUNIDADES'!$C$10:$D$18,2,FALSE),"")</f>
        <v/>
      </c>
      <c r="AS19" s="173">
        <v>17.059999999999999</v>
      </c>
      <c r="AT19" s="173" t="str">
        <f>IFERROR(VLOOKUP(AS19,'CRUCE OPORTUNIDADES'!$C$10:$D$18,2,FALSE),"")</f>
        <v/>
      </c>
      <c r="AU19" s="173">
        <v>18.059999999999999</v>
      </c>
      <c r="AV19" s="173" t="str">
        <f>IFERROR(VLOOKUP(AU19,'CRUCE OPORTUNIDADES'!$C$10:$D$18,2,FALSE),"")</f>
        <v/>
      </c>
      <c r="AW19" s="173">
        <v>19.059999999999999</v>
      </c>
      <c r="AX19" s="173" t="str">
        <f>IFERROR(VLOOKUP(AW19,'CRUCE OPORTUNIDADES'!$C$10:$D$18,2,FALSE),"")</f>
        <v/>
      </c>
      <c r="AY19" s="173">
        <v>20.059999999999999</v>
      </c>
      <c r="AZ19" s="173" t="str">
        <f>IFERROR(VLOOKUP(AY19,'CRUCE OPORTUNIDADES'!$C$10:$D$18,2,FALSE),"")</f>
        <v/>
      </c>
      <c r="BA19" s="173">
        <v>21.06</v>
      </c>
      <c r="BB19" s="173" t="str">
        <f>IFERROR(VLOOKUP(BA19,'CRUCE OPORTUNIDADES'!$C$10:$D$18,2,FALSE),"")</f>
        <v/>
      </c>
      <c r="BC19" s="173">
        <v>22.06</v>
      </c>
      <c r="BD19" s="173" t="str">
        <f>IFERROR(VLOOKUP(BC19,'CRUCE OPORTUNIDADES'!$C$10:$D$18,2,FALSE),"")</f>
        <v/>
      </c>
      <c r="BE19" s="173">
        <v>23.06</v>
      </c>
      <c r="BF19" s="173" t="str">
        <f>IFERROR(VLOOKUP(BE19,'CRUCE OPORTUNIDADES'!$C$10:$D$18,2,FALSE),"")</f>
        <v/>
      </c>
      <c r="BG19" s="173">
        <v>24.06</v>
      </c>
      <c r="BH19" s="173" t="str">
        <f>IFERROR(VLOOKUP(BG19,'CRUCE OPORTUNIDADES'!$C$10:$D$18,2,FALSE),"")</f>
        <v/>
      </c>
      <c r="BI19" s="173">
        <v>25.06</v>
      </c>
      <c r="BJ19" s="173" t="str">
        <f>IFERROR(VLOOKUP(BI19,'CRUCE OPORTUNIDADES'!$C$10:$D$18,2,FALSE),"")</f>
        <v/>
      </c>
    </row>
    <row r="20" spans="1:62" x14ac:dyDescent="0.25">
      <c r="A20" s="168"/>
      <c r="B20" s="168"/>
      <c r="C20" s="168"/>
      <c r="D20" s="168"/>
      <c r="E20" s="168"/>
      <c r="F20" s="168"/>
      <c r="G20" s="168"/>
      <c r="H20" s="168"/>
      <c r="I20" s="168"/>
      <c r="J20" s="168"/>
      <c r="K20" s="203"/>
      <c r="N20" s="173" t="str">
        <f>IF(N21&lt;&gt;""," -O","")</f>
        <v/>
      </c>
      <c r="P20" s="173" t="str">
        <f>IF(P21&lt;&gt;""," -O","")</f>
        <v/>
      </c>
      <c r="R20" s="173" t="str">
        <f>IF(R21&lt;&gt;""," -O","")</f>
        <v/>
      </c>
      <c r="T20" s="173" t="str">
        <f>IF(T21&lt;&gt;""," -O","")</f>
        <v/>
      </c>
      <c r="V20" s="173" t="str">
        <f>IF(V21&lt;&gt;""," -O","")</f>
        <v/>
      </c>
      <c r="X20" s="173" t="str">
        <f>IF(X21&lt;&gt;""," -O","")</f>
        <v/>
      </c>
      <c r="Z20" s="173" t="str">
        <f>IF(Z21&lt;&gt;""," -O","")</f>
        <v/>
      </c>
      <c r="AB20" s="173" t="str">
        <f>IF(AB21&lt;&gt;""," -O","")</f>
        <v/>
      </c>
      <c r="AD20" s="173" t="str">
        <f>IF(AD21&lt;&gt;""," -O","")</f>
        <v/>
      </c>
      <c r="AF20" s="173" t="str">
        <f>IF(AF21&lt;&gt;""," -O","")</f>
        <v/>
      </c>
      <c r="AH20" s="173" t="str">
        <f>IF(AH21&lt;&gt;""," -O","")</f>
        <v/>
      </c>
      <c r="AJ20" s="173" t="str">
        <f>IF(AJ21&lt;&gt;""," -O","")</f>
        <v/>
      </c>
      <c r="AL20" s="173" t="str">
        <f>IF(AL21&lt;&gt;""," -O","")</f>
        <v/>
      </c>
      <c r="AN20" s="173" t="str">
        <f>IF(AN21&lt;&gt;""," -O","")</f>
        <v/>
      </c>
      <c r="AP20" s="173" t="str">
        <f>IF(AP21&lt;&gt;""," -O","")</f>
        <v/>
      </c>
      <c r="AR20" s="173" t="str">
        <f>IF(AR21&lt;&gt;""," -O","")</f>
        <v/>
      </c>
      <c r="AT20" s="173" t="str">
        <f>IF(AT21&lt;&gt;""," -O","")</f>
        <v/>
      </c>
      <c r="AV20" s="173" t="str">
        <f>IF(AV21&lt;&gt;""," -O","")</f>
        <v/>
      </c>
      <c r="AX20" s="173" t="str">
        <f>IF(AX21&lt;&gt;""," -O","")</f>
        <v/>
      </c>
      <c r="AZ20" s="173" t="str">
        <f>IF(AZ21&lt;&gt;""," -O","")</f>
        <v/>
      </c>
      <c r="BB20" s="173" t="str">
        <f>IF(BB21&lt;&gt;""," -O","")</f>
        <v/>
      </c>
      <c r="BD20" s="173" t="str">
        <f>IF(BD21&lt;&gt;""," -O","")</f>
        <v/>
      </c>
      <c r="BF20" s="173" t="str">
        <f>IF(BF21&lt;&gt;""," -O","")</f>
        <v/>
      </c>
      <c r="BH20" s="173" t="str">
        <f>IF(BH21&lt;&gt;""," -O","")</f>
        <v/>
      </c>
      <c r="BJ20" s="173" t="str">
        <f>IF(BJ21&lt;&gt;""," -O","")</f>
        <v/>
      </c>
    </row>
    <row r="21" spans="1:62" ht="57.75" customHeight="1" x14ac:dyDescent="0.25">
      <c r="A21" s="168"/>
      <c r="B21" s="500" t="s">
        <v>872</v>
      </c>
      <c r="C21" s="500"/>
      <c r="D21" s="500"/>
      <c r="E21" s="500"/>
      <c r="F21" s="500"/>
      <c r="G21" s="500"/>
      <c r="H21" s="500"/>
      <c r="I21" s="500"/>
      <c r="J21" s="500"/>
      <c r="K21" s="168"/>
      <c r="M21" s="173">
        <v>1.07</v>
      </c>
      <c r="N21" s="173" t="str">
        <f>IFERROR(VLOOKUP(M21,'CRUCE OPORTUNIDADES'!$C$10:$D$18,2,FALSE),"")</f>
        <v/>
      </c>
      <c r="O21" s="173">
        <v>2.0699999999999998</v>
      </c>
      <c r="P21" s="173" t="str">
        <f>IFERROR(VLOOKUP(O21,'CRUCE OPORTUNIDADES'!$C$10:$D$18,2,FALSE),"")</f>
        <v/>
      </c>
      <c r="Q21" s="173">
        <v>3.07</v>
      </c>
      <c r="R21" s="173" t="str">
        <f>IFERROR(VLOOKUP(Q21,'CRUCE OPORTUNIDADES'!$C$10:$D$18,2,FALSE),"")</f>
        <v/>
      </c>
      <c r="S21" s="173">
        <v>4.07</v>
      </c>
      <c r="T21" s="173" t="str">
        <f>IFERROR(VLOOKUP(S21,'CRUCE OPORTUNIDADES'!$C$10:$D$18,2,FALSE),"")</f>
        <v/>
      </c>
      <c r="U21" s="173">
        <v>5.07</v>
      </c>
      <c r="V21" s="173" t="str">
        <f>IFERROR(VLOOKUP(U21,'CRUCE OPORTUNIDADES'!$C$10:$D$18,2,FALSE),"")</f>
        <v/>
      </c>
      <c r="W21" s="173">
        <v>6.07</v>
      </c>
      <c r="X21" s="173" t="str">
        <f>IFERROR(VLOOKUP(W21,'CRUCE OPORTUNIDADES'!$C$10:$D$18,2,FALSE),"")</f>
        <v/>
      </c>
      <c r="Y21" s="173">
        <v>7.07</v>
      </c>
      <c r="Z21" s="173" t="str">
        <f>IFERROR(VLOOKUP(Y21,'CRUCE OPORTUNIDADES'!$C$10:$D$18,2,FALSE),"")</f>
        <v/>
      </c>
      <c r="AA21" s="173">
        <v>8.07</v>
      </c>
      <c r="AB21" s="173" t="str">
        <f>IFERROR(VLOOKUP(AA21,'CRUCE OPORTUNIDADES'!$C$10:$D$18,2,FALSE),"")</f>
        <v/>
      </c>
      <c r="AC21" s="173">
        <v>9.07</v>
      </c>
      <c r="AD21" s="173" t="str">
        <f>IFERROR(VLOOKUP(AC21,'CRUCE OPORTUNIDADES'!$C$10:$D$18,2,FALSE),"")</f>
        <v/>
      </c>
      <c r="AE21" s="173">
        <v>10.07</v>
      </c>
      <c r="AF21" s="173" t="str">
        <f>IFERROR(VLOOKUP(AE21,'CRUCE OPORTUNIDADES'!$C$10:$D$18,2,FALSE),"")</f>
        <v/>
      </c>
      <c r="AG21" s="173">
        <v>11.07</v>
      </c>
      <c r="AH21" s="173" t="str">
        <f>IFERROR(VLOOKUP(AG21,'CRUCE OPORTUNIDADES'!$C$10:$D$18,2,FALSE),"")</f>
        <v/>
      </c>
      <c r="AI21" s="173">
        <v>12.07</v>
      </c>
      <c r="AJ21" s="173" t="str">
        <f>IFERROR(VLOOKUP(AI21,'CRUCE OPORTUNIDADES'!$C$10:$D$18,2,FALSE),"")</f>
        <v/>
      </c>
      <c r="AK21" s="173">
        <v>13.07</v>
      </c>
      <c r="AL21" s="173" t="str">
        <f>IFERROR(VLOOKUP(AK21,'CRUCE OPORTUNIDADES'!$C$10:$D$18,2,FALSE),"")</f>
        <v/>
      </c>
      <c r="AM21" s="173">
        <v>14.07</v>
      </c>
      <c r="AN21" s="173" t="str">
        <f>IFERROR(VLOOKUP(AM21,'CRUCE OPORTUNIDADES'!$C$10:$D$18,2,FALSE),"")</f>
        <v/>
      </c>
      <c r="AO21" s="173">
        <v>15.07</v>
      </c>
      <c r="AP21" s="173" t="str">
        <f>IFERROR(VLOOKUP(AO21,'CRUCE OPORTUNIDADES'!$C$10:$D$18,2,FALSE),"")</f>
        <v/>
      </c>
      <c r="AQ21" s="173">
        <v>16.07</v>
      </c>
      <c r="AR21" s="173" t="str">
        <f>IFERROR(VLOOKUP(AQ21,'CRUCE OPORTUNIDADES'!$C$10:$D$18,2,FALSE),"")</f>
        <v/>
      </c>
      <c r="AS21" s="173">
        <v>17.07</v>
      </c>
      <c r="AT21" s="173" t="str">
        <f>IFERROR(VLOOKUP(AS21,'CRUCE OPORTUNIDADES'!$C$10:$D$18,2,FALSE),"")</f>
        <v/>
      </c>
      <c r="AU21" s="173">
        <v>18.07</v>
      </c>
      <c r="AV21" s="173" t="str">
        <f>IFERROR(VLOOKUP(AU21,'CRUCE OPORTUNIDADES'!$C$10:$D$18,2,FALSE),"")</f>
        <v/>
      </c>
      <c r="AW21" s="173">
        <v>19.07</v>
      </c>
      <c r="AX21" s="173" t="str">
        <f>IFERROR(VLOOKUP(AW21,'CRUCE OPORTUNIDADES'!$C$10:$D$18,2,FALSE),"")</f>
        <v/>
      </c>
      <c r="AY21" s="173">
        <v>20.07</v>
      </c>
      <c r="AZ21" s="173" t="str">
        <f>IFERROR(VLOOKUP(AY21,'CRUCE OPORTUNIDADES'!$C$10:$D$18,2,FALSE),"")</f>
        <v/>
      </c>
      <c r="BA21" s="173">
        <v>21.07</v>
      </c>
      <c r="BB21" s="173" t="str">
        <f>IFERROR(VLOOKUP(BA21,'CRUCE OPORTUNIDADES'!$C$10:$D$18,2,FALSE),"")</f>
        <v/>
      </c>
      <c r="BC21" s="173">
        <v>22.07</v>
      </c>
      <c r="BD21" s="173" t="str">
        <f>IFERROR(VLOOKUP(BC21,'CRUCE OPORTUNIDADES'!$C$10:$D$18,2,FALSE),"")</f>
        <v/>
      </c>
      <c r="BE21" s="173">
        <v>23.07</v>
      </c>
      <c r="BF21" s="173" t="str">
        <f>IFERROR(VLOOKUP(BE21,'CRUCE OPORTUNIDADES'!$C$10:$D$18,2,FALSE),"")</f>
        <v/>
      </c>
      <c r="BG21" s="173">
        <v>24.07</v>
      </c>
      <c r="BH21" s="173" t="str">
        <f>IFERROR(VLOOKUP(BG21,'CRUCE OPORTUNIDADES'!$C$10:$D$18,2,FALSE),"")</f>
        <v/>
      </c>
      <c r="BI21" s="173">
        <v>25.07</v>
      </c>
      <c r="BJ21" s="173" t="str">
        <f>IFERROR(VLOOKUP(BI21,'CRUCE OPORTUNIDADES'!$C$10:$D$18,2,FALSE),"")</f>
        <v/>
      </c>
    </row>
    <row r="22" spans="1:62" x14ac:dyDescent="0.25">
      <c r="A22" s="168"/>
      <c r="B22" s="168"/>
      <c r="C22" s="168"/>
      <c r="D22" s="168"/>
      <c r="E22" s="168"/>
      <c r="F22" s="168"/>
      <c r="G22" s="168"/>
      <c r="H22" s="168"/>
      <c r="I22" s="168"/>
      <c r="J22" s="168"/>
      <c r="K22" s="168"/>
      <c r="N22" s="173" t="str">
        <f>IF(N23&lt;&gt;""," -O","")</f>
        <v/>
      </c>
      <c r="P22" s="173" t="str">
        <f>IF(P23&lt;&gt;""," -O","")</f>
        <v/>
      </c>
      <c r="R22" s="173" t="str">
        <f>IF(R23&lt;&gt;""," -O","")</f>
        <v/>
      </c>
      <c r="T22" s="173" t="str">
        <f>IF(T23&lt;&gt;""," -O","")</f>
        <v/>
      </c>
      <c r="V22" s="173" t="str">
        <f>IF(V23&lt;&gt;""," -O","")</f>
        <v/>
      </c>
      <c r="X22" s="173" t="str">
        <f>IF(X23&lt;&gt;""," -O","")</f>
        <v/>
      </c>
      <c r="Z22" s="173" t="str">
        <f>IF(Z23&lt;&gt;""," -O","")</f>
        <v/>
      </c>
      <c r="AB22" s="173" t="str">
        <f>IF(AB23&lt;&gt;""," -O","")</f>
        <v/>
      </c>
      <c r="AD22" s="173" t="str">
        <f>IF(AD23&lt;&gt;""," -O","")</f>
        <v/>
      </c>
      <c r="AF22" s="173" t="str">
        <f>IF(AF23&lt;&gt;""," -O","")</f>
        <v/>
      </c>
      <c r="AH22" s="173" t="str">
        <f>IF(AH23&lt;&gt;""," -O","")</f>
        <v/>
      </c>
      <c r="AJ22" s="173" t="str">
        <f>IF(AJ23&lt;&gt;""," -O","")</f>
        <v/>
      </c>
      <c r="AL22" s="173" t="str">
        <f>IF(AL23&lt;&gt;""," -O","")</f>
        <v/>
      </c>
      <c r="AN22" s="173" t="str">
        <f>IF(AN23&lt;&gt;""," -O","")</f>
        <v/>
      </c>
      <c r="AP22" s="173" t="str">
        <f>IF(AP23&lt;&gt;""," -O","")</f>
        <v/>
      </c>
      <c r="AR22" s="173" t="str">
        <f>IF(AR23&lt;&gt;""," -O","")</f>
        <v/>
      </c>
      <c r="AT22" s="173" t="str">
        <f>IF(AT23&lt;&gt;""," -O","")</f>
        <v/>
      </c>
      <c r="AV22" s="173" t="str">
        <f>IF(AV23&lt;&gt;""," -O","")</f>
        <v/>
      </c>
      <c r="AX22" s="173" t="str">
        <f>IF(AX23&lt;&gt;""," -O","")</f>
        <v/>
      </c>
      <c r="AZ22" s="173" t="str">
        <f>IF(AZ23&lt;&gt;""," -O","")</f>
        <v/>
      </c>
      <c r="BB22" s="173" t="str">
        <f>IF(BB23&lt;&gt;""," -O","")</f>
        <v/>
      </c>
      <c r="BD22" s="173" t="str">
        <f>IF(BD23&lt;&gt;""," -O","")</f>
        <v/>
      </c>
      <c r="BF22" s="173" t="str">
        <f>IF(BF23&lt;&gt;""," -O","")</f>
        <v/>
      </c>
      <c r="BH22" s="173" t="str">
        <f>IF(BH23&lt;&gt;""," -O","")</f>
        <v/>
      </c>
      <c r="BJ22" s="173" t="str">
        <f>IF(BJ23&lt;&gt;""," -O","")</f>
        <v/>
      </c>
    </row>
    <row r="23" spans="1:62" ht="45" customHeight="1" x14ac:dyDescent="0.25">
      <c r="A23" s="168"/>
      <c r="B23" s="544" t="s">
        <v>873</v>
      </c>
      <c r="C23" s="544"/>
      <c r="D23" s="544"/>
      <c r="E23" s="544"/>
      <c r="F23" s="544"/>
      <c r="G23" s="544"/>
      <c r="H23" s="544"/>
      <c r="I23" s="544"/>
      <c r="J23" s="544"/>
      <c r="K23" s="168"/>
      <c r="M23" s="173">
        <v>1.08</v>
      </c>
      <c r="N23" s="173" t="str">
        <f>IFERROR(VLOOKUP(M23,'CRUCE OPORTUNIDADES'!$C$10:$D$18,2,FALSE),"")</f>
        <v/>
      </c>
      <c r="O23" s="173">
        <v>2.08</v>
      </c>
      <c r="P23" s="173" t="str">
        <f>IFERROR(VLOOKUP(O23,'CRUCE OPORTUNIDADES'!$C$10:$D$18,2,FALSE),"")</f>
        <v/>
      </c>
      <c r="Q23" s="173">
        <v>3.08</v>
      </c>
      <c r="R23" s="173" t="str">
        <f>IFERROR(VLOOKUP(Q23,'CRUCE OPORTUNIDADES'!$C$10:$D$18,2,FALSE),"")</f>
        <v/>
      </c>
      <c r="S23" s="173">
        <v>4.08</v>
      </c>
      <c r="T23" s="173" t="str">
        <f>IFERROR(VLOOKUP(S23,'CRUCE OPORTUNIDADES'!$C$10:$D$18,2,FALSE),"")</f>
        <v/>
      </c>
      <c r="U23" s="173">
        <v>5.08</v>
      </c>
      <c r="V23" s="173" t="str">
        <f>IFERROR(VLOOKUP(U23,'CRUCE OPORTUNIDADES'!$C$10:$D$18,2,FALSE),"")</f>
        <v/>
      </c>
      <c r="W23" s="173">
        <v>6.08</v>
      </c>
      <c r="X23" s="173" t="str">
        <f>IFERROR(VLOOKUP(W23,'CRUCE OPORTUNIDADES'!$C$10:$D$18,2,FALSE),"")</f>
        <v/>
      </c>
      <c r="Y23" s="173">
        <v>7.08</v>
      </c>
      <c r="Z23" s="173" t="str">
        <f>IFERROR(VLOOKUP(Y23,'CRUCE OPORTUNIDADES'!$C$10:$D$18,2,FALSE),"")</f>
        <v/>
      </c>
      <c r="AA23" s="173">
        <v>8.08</v>
      </c>
      <c r="AB23" s="173" t="str">
        <f>IFERROR(VLOOKUP(AA23,'CRUCE OPORTUNIDADES'!$C$10:$D$18,2,FALSE),"")</f>
        <v/>
      </c>
      <c r="AC23" s="173">
        <v>9.08</v>
      </c>
      <c r="AD23" s="173" t="str">
        <f>IFERROR(VLOOKUP(AC23,'CRUCE OPORTUNIDADES'!$C$10:$D$18,2,FALSE),"")</f>
        <v/>
      </c>
      <c r="AE23" s="173">
        <v>10.08</v>
      </c>
      <c r="AF23" s="173" t="str">
        <f>IFERROR(VLOOKUP(AE23,'CRUCE OPORTUNIDADES'!$C$10:$D$18,2,FALSE),"")</f>
        <v/>
      </c>
      <c r="AG23" s="173">
        <v>11.08</v>
      </c>
      <c r="AH23" s="173" t="str">
        <f>IFERROR(VLOOKUP(AG23,'CRUCE OPORTUNIDADES'!$C$10:$D$18,2,FALSE),"")</f>
        <v/>
      </c>
      <c r="AI23" s="173">
        <v>12.08</v>
      </c>
      <c r="AJ23" s="173" t="str">
        <f>IFERROR(VLOOKUP(AI23,'CRUCE OPORTUNIDADES'!$C$10:$D$18,2,FALSE),"")</f>
        <v/>
      </c>
      <c r="AK23" s="173">
        <v>13.08</v>
      </c>
      <c r="AL23" s="173" t="str">
        <f>IFERROR(VLOOKUP(AK23,'CRUCE OPORTUNIDADES'!$C$10:$D$18,2,FALSE),"")</f>
        <v/>
      </c>
      <c r="AM23" s="173">
        <v>14.08</v>
      </c>
      <c r="AN23" s="173" t="str">
        <f>IFERROR(VLOOKUP(AM23,'CRUCE OPORTUNIDADES'!$C$10:$D$18,2,FALSE),"")</f>
        <v/>
      </c>
      <c r="AO23" s="173">
        <v>15.08</v>
      </c>
      <c r="AP23" s="173" t="str">
        <f>IFERROR(VLOOKUP(AO23,'CRUCE OPORTUNIDADES'!$C$10:$D$18,2,FALSE),"")</f>
        <v/>
      </c>
      <c r="AQ23" s="173">
        <v>16.079999999999998</v>
      </c>
      <c r="AR23" s="173" t="str">
        <f>IFERROR(VLOOKUP(AQ23,'CRUCE OPORTUNIDADES'!$C$10:$D$18,2,FALSE),"")</f>
        <v/>
      </c>
      <c r="AS23" s="173">
        <v>17.079999999999998</v>
      </c>
      <c r="AT23" s="173" t="str">
        <f>IFERROR(VLOOKUP(AS23,'CRUCE OPORTUNIDADES'!$C$10:$D$18,2,FALSE),"")</f>
        <v/>
      </c>
      <c r="AU23" s="173">
        <v>18.079999999999998</v>
      </c>
      <c r="AV23" s="173" t="str">
        <f>IFERROR(VLOOKUP(AU23,'CRUCE OPORTUNIDADES'!$C$10:$D$18,2,FALSE),"")</f>
        <v/>
      </c>
      <c r="AW23" s="173">
        <v>19.079999999999998</v>
      </c>
      <c r="AX23" s="173" t="str">
        <f>IFERROR(VLOOKUP(AW23,'CRUCE OPORTUNIDADES'!$C$10:$D$18,2,FALSE),"")</f>
        <v/>
      </c>
      <c r="AY23" s="173">
        <v>20.079999999999998</v>
      </c>
      <c r="AZ23" s="173" t="str">
        <f>IFERROR(VLOOKUP(AY23,'CRUCE OPORTUNIDADES'!$C$10:$D$18,2,FALSE),"")</f>
        <v/>
      </c>
      <c r="BA23" s="173">
        <v>21.08</v>
      </c>
      <c r="BB23" s="173" t="str">
        <f>IFERROR(VLOOKUP(BA23,'CRUCE OPORTUNIDADES'!$C$10:$D$18,2,FALSE),"")</f>
        <v/>
      </c>
      <c r="BC23" s="173">
        <v>22.08</v>
      </c>
      <c r="BD23" s="173" t="str">
        <f>IFERROR(VLOOKUP(BC23,'CRUCE OPORTUNIDADES'!$C$10:$D$18,2,FALSE),"")</f>
        <v/>
      </c>
      <c r="BE23" s="173">
        <v>23.08</v>
      </c>
      <c r="BF23" s="173" t="str">
        <f>IFERROR(VLOOKUP(BE23,'CRUCE OPORTUNIDADES'!$C$10:$D$18,2,FALSE),"")</f>
        <v/>
      </c>
      <c r="BG23" s="173">
        <v>24.08</v>
      </c>
      <c r="BH23" s="173" t="str">
        <f>IFERROR(VLOOKUP(BG23,'CRUCE OPORTUNIDADES'!$C$10:$D$18,2,FALSE),"")</f>
        <v/>
      </c>
      <c r="BI23" s="173">
        <v>25.08</v>
      </c>
      <c r="BJ23" s="173" t="str">
        <f>IFERROR(VLOOKUP(BI23,'CRUCE OPORTUNIDADES'!$C$10:$D$18,2,FALSE),"")</f>
        <v/>
      </c>
    </row>
    <row r="24" spans="1:62" x14ac:dyDescent="0.25">
      <c r="D24" s="5" t="str">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5" t="str">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5" t="str">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5" t="str">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5" t="str">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5"/>
      <c r="N24" s="173" t="str">
        <f>IF(N25&lt;&gt;""," -O","")</f>
        <v/>
      </c>
      <c r="P24" s="173" t="str">
        <f>IF(P25&lt;&gt;""," -O","")</f>
        <v/>
      </c>
      <c r="R24" s="173" t="str">
        <f>IF(R25&lt;&gt;""," -O","")</f>
        <v/>
      </c>
      <c r="T24" s="173" t="str">
        <f>IF(T25&lt;&gt;""," -O","")</f>
        <v/>
      </c>
      <c r="V24" s="173" t="str">
        <f>IF(V25&lt;&gt;""," -O","")</f>
        <v/>
      </c>
      <c r="X24" s="173" t="str">
        <f>IF(X25&lt;&gt;""," -O","")</f>
        <v/>
      </c>
      <c r="Z24" s="173" t="str">
        <f>IF(Z25&lt;&gt;""," -O","")</f>
        <v/>
      </c>
      <c r="AB24" s="173" t="str">
        <f>IF(AB25&lt;&gt;""," -O","")</f>
        <v/>
      </c>
      <c r="AD24" s="173" t="str">
        <f>IF(AD25&lt;&gt;""," -O","")</f>
        <v/>
      </c>
      <c r="AF24" s="173" t="str">
        <f>IF(AF25&lt;&gt;""," -O","")</f>
        <v/>
      </c>
      <c r="AH24" s="173" t="str">
        <f>IF(AH25&lt;&gt;""," -O","")</f>
        <v/>
      </c>
      <c r="AJ24" s="173" t="str">
        <f>IF(AJ25&lt;&gt;""," -O","")</f>
        <v/>
      </c>
      <c r="AL24" s="173" t="str">
        <f>IF(AL25&lt;&gt;""," -O","")</f>
        <v/>
      </c>
      <c r="AN24" s="173" t="str">
        <f>IF(AN25&lt;&gt;""," -O","")</f>
        <v/>
      </c>
      <c r="AP24" s="173" t="str">
        <f>IF(AP25&lt;&gt;""," -O","")</f>
        <v/>
      </c>
      <c r="AR24" s="173" t="str">
        <f>IF(AR25&lt;&gt;""," -O","")</f>
        <v/>
      </c>
      <c r="AT24" s="173" t="str">
        <f>IF(AT25&lt;&gt;""," -O","")</f>
        <v/>
      </c>
      <c r="AV24" s="173" t="str">
        <f>IF(AV25&lt;&gt;""," -O","")</f>
        <v/>
      </c>
      <c r="AX24" s="173" t="str">
        <f>IF(AX25&lt;&gt;""," -O","")</f>
        <v/>
      </c>
      <c r="AZ24" s="173" t="str">
        <f>IF(AZ25&lt;&gt;""," -O","")</f>
        <v/>
      </c>
      <c r="BB24" s="173" t="str">
        <f>IF(BB25&lt;&gt;""," -O","")</f>
        <v/>
      </c>
      <c r="BD24" s="173" t="str">
        <f>IF(BD25&lt;&gt;""," -O","")</f>
        <v/>
      </c>
      <c r="BF24" s="173" t="str">
        <f>IF(BF25&lt;&gt;""," -O","")</f>
        <v/>
      </c>
      <c r="BH24" s="173" t="str">
        <f>IF(BH25&lt;&gt;""," -O","")</f>
        <v/>
      </c>
      <c r="BJ24" s="173" t="str">
        <f>IF(BJ25&lt;&gt;""," -O","")</f>
        <v/>
      </c>
    </row>
    <row r="25" spans="1:62" x14ac:dyDescent="0.25">
      <c r="D25" s="5" t="str">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5" t="str">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5" t="str">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5" t="str">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5" t="str">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5"/>
      <c r="M25" s="173">
        <v>1.0900000000000001</v>
      </c>
      <c r="N25" s="173" t="str">
        <f>IFERROR(VLOOKUP(M25,'CRUCE OPORTUNIDADES'!$C$10:$D$18,2,FALSE),"")</f>
        <v/>
      </c>
      <c r="O25" s="173">
        <v>2.09</v>
      </c>
      <c r="P25" s="173" t="str">
        <f>IFERROR(VLOOKUP(O25,'CRUCE OPORTUNIDADES'!$C$10:$D$18,2,FALSE),"")</f>
        <v/>
      </c>
      <c r="Q25" s="173">
        <v>3.09</v>
      </c>
      <c r="R25" s="173" t="str">
        <f>IFERROR(VLOOKUP(Q25,'CRUCE OPORTUNIDADES'!$C$10:$D$18,2,FALSE),"")</f>
        <v/>
      </c>
      <c r="S25" s="173">
        <v>4.09</v>
      </c>
      <c r="T25" s="173" t="str">
        <f>IFERROR(VLOOKUP(S25,'CRUCE OPORTUNIDADES'!$C$10:$D$18,2,FALSE),"")</f>
        <v/>
      </c>
      <c r="U25" s="173">
        <v>5.09</v>
      </c>
      <c r="V25" s="173" t="str">
        <f>IFERROR(VLOOKUP(U25,'CRUCE OPORTUNIDADES'!$C$10:$D$18,2,FALSE),"")</f>
        <v/>
      </c>
      <c r="W25" s="173">
        <v>6.09</v>
      </c>
      <c r="X25" s="173" t="str">
        <f>IFERROR(VLOOKUP(W25,'CRUCE OPORTUNIDADES'!$C$10:$D$18,2,FALSE),"")</f>
        <v/>
      </c>
      <c r="Y25" s="173">
        <v>7.09</v>
      </c>
      <c r="Z25" s="173" t="str">
        <f>IFERROR(VLOOKUP(Y25,'CRUCE OPORTUNIDADES'!$C$10:$D$18,2,FALSE),"")</f>
        <v/>
      </c>
      <c r="AA25" s="173">
        <v>8.09</v>
      </c>
      <c r="AB25" s="173" t="str">
        <f>IFERROR(VLOOKUP(AA25,'CRUCE OPORTUNIDADES'!$C$10:$D$18,2,FALSE),"")</f>
        <v/>
      </c>
      <c r="AC25" s="173">
        <v>9.09</v>
      </c>
      <c r="AD25" s="173" t="str">
        <f>IFERROR(VLOOKUP(AC25,'CRUCE OPORTUNIDADES'!$C$10:$D$18,2,FALSE),"")</f>
        <v/>
      </c>
      <c r="AE25" s="173">
        <v>10.09</v>
      </c>
      <c r="AF25" s="173" t="str">
        <f>IFERROR(VLOOKUP(AE25,'CRUCE OPORTUNIDADES'!$C$10:$D$18,2,FALSE),"")</f>
        <v/>
      </c>
      <c r="AG25" s="173">
        <v>11.09</v>
      </c>
      <c r="AH25" s="173" t="str">
        <f>IFERROR(VLOOKUP(AG25,'CRUCE OPORTUNIDADES'!$C$10:$D$18,2,FALSE),"")</f>
        <v/>
      </c>
      <c r="AI25" s="173">
        <v>12.09</v>
      </c>
      <c r="AJ25" s="173" t="str">
        <f>IFERROR(VLOOKUP(AI25,'CRUCE OPORTUNIDADES'!$C$10:$D$18,2,FALSE),"")</f>
        <v/>
      </c>
      <c r="AK25" s="173">
        <v>13.09</v>
      </c>
      <c r="AL25" s="173" t="str">
        <f>IFERROR(VLOOKUP(AK25,'CRUCE OPORTUNIDADES'!$C$10:$D$18,2,FALSE),"")</f>
        <v/>
      </c>
      <c r="AM25" s="173">
        <v>14.09</v>
      </c>
      <c r="AN25" s="173" t="str">
        <f>IFERROR(VLOOKUP(AM25,'CRUCE OPORTUNIDADES'!$C$10:$D$18,2,FALSE),"")</f>
        <v/>
      </c>
      <c r="AO25" s="173">
        <v>15.09</v>
      </c>
      <c r="AP25" s="173" t="str">
        <f>IFERROR(VLOOKUP(AO25,'CRUCE OPORTUNIDADES'!$C$10:$D$18,2,FALSE),"")</f>
        <v/>
      </c>
      <c r="AQ25" s="173">
        <v>16.09</v>
      </c>
      <c r="AR25" s="173" t="str">
        <f>IFERROR(VLOOKUP(AQ25,'CRUCE OPORTUNIDADES'!$C$10:$D$18,2,FALSE),"")</f>
        <v/>
      </c>
      <c r="AS25" s="173">
        <v>17.09</v>
      </c>
      <c r="AT25" s="173" t="str">
        <f>IFERROR(VLOOKUP(AS25,'CRUCE OPORTUNIDADES'!$C$10:$D$18,2,FALSE),"")</f>
        <v/>
      </c>
      <c r="AU25" s="173">
        <v>18.09</v>
      </c>
      <c r="AV25" s="173" t="str">
        <f>IFERROR(VLOOKUP(AU25,'CRUCE OPORTUNIDADES'!$C$10:$D$18,2,FALSE),"")</f>
        <v/>
      </c>
      <c r="AW25" s="173">
        <v>19.09</v>
      </c>
      <c r="AX25" s="173" t="str">
        <f>IFERROR(VLOOKUP(AW25,'CRUCE OPORTUNIDADES'!$C$10:$D$18,2,FALSE),"")</f>
        <v/>
      </c>
      <c r="AY25" s="173">
        <v>20.09</v>
      </c>
      <c r="AZ25" s="173" t="str">
        <f>IFERROR(VLOOKUP(AY25,'CRUCE OPORTUNIDADES'!$C$10:$D$18,2,FALSE),"")</f>
        <v/>
      </c>
      <c r="BA25" s="173">
        <v>21.09</v>
      </c>
      <c r="BB25" s="173" t="str">
        <f>IFERROR(VLOOKUP(BA25,'CRUCE OPORTUNIDADES'!$C$10:$D$18,2,FALSE),"")</f>
        <v/>
      </c>
      <c r="BC25" s="173">
        <v>22.09</v>
      </c>
      <c r="BD25" s="173" t="str">
        <f>IFERROR(VLOOKUP(BC25,'CRUCE OPORTUNIDADES'!$C$10:$D$18,2,FALSE),"")</f>
        <v/>
      </c>
      <c r="BE25" s="173">
        <v>23.09</v>
      </c>
      <c r="BF25" s="173" t="str">
        <f>IFERROR(VLOOKUP(BE25,'CRUCE OPORTUNIDADES'!$C$10:$D$18,2,FALSE),"")</f>
        <v/>
      </c>
      <c r="BG25" s="173">
        <v>24.09</v>
      </c>
      <c r="BH25" s="173" t="str">
        <f>IFERROR(VLOOKUP(BG25,'CRUCE OPORTUNIDADES'!$C$10:$D$18,2,FALSE),"")</f>
        <v/>
      </c>
      <c r="BI25" s="173">
        <v>25.09</v>
      </c>
      <c r="BJ25" s="173" t="str">
        <f>IFERROR(VLOOKUP(BI25,'CRUCE OPORTUNIDADES'!$C$10:$D$18,2,FALSE),"")</f>
        <v/>
      </c>
    </row>
    <row r="26" spans="1:62" x14ac:dyDescent="0.25">
      <c r="K26" s="5"/>
      <c r="N26" s="173" t="str">
        <f>IF(N27&lt;&gt;""," -O","")</f>
        <v/>
      </c>
      <c r="P26" s="173" t="str">
        <f>IF(P27&lt;&gt;""," -O","")</f>
        <v/>
      </c>
      <c r="R26" s="173" t="str">
        <f>IF(R27&lt;&gt;""," -O","")</f>
        <v/>
      </c>
      <c r="T26" s="173" t="str">
        <f>IF(T27&lt;&gt;""," -O","")</f>
        <v/>
      </c>
      <c r="V26" s="173" t="str">
        <f>IF(V27&lt;&gt;""," -O","")</f>
        <v/>
      </c>
      <c r="X26" s="173" t="str">
        <f>IF(X27&lt;&gt;""," -O","")</f>
        <v/>
      </c>
      <c r="Z26" s="173" t="str">
        <f>IF(Z27&lt;&gt;""," -O","")</f>
        <v/>
      </c>
      <c r="AB26" s="173" t="str">
        <f>IF(AB27&lt;&gt;""," -O","")</f>
        <v/>
      </c>
      <c r="AD26" s="173" t="str">
        <f>IF(AD27&lt;&gt;""," -O","")</f>
        <v/>
      </c>
      <c r="AF26" s="173" t="str">
        <f>IF(AF27&lt;&gt;""," -O","")</f>
        <v/>
      </c>
      <c r="AH26" s="173" t="str">
        <f>IF(AH27&lt;&gt;""," -O","")</f>
        <v/>
      </c>
      <c r="AJ26" s="173" t="str">
        <f>IF(AJ27&lt;&gt;""," -O","")</f>
        <v/>
      </c>
      <c r="AL26" s="173" t="str">
        <f>IF(AL27&lt;&gt;""," -O","")</f>
        <v/>
      </c>
      <c r="AN26" s="173" t="str">
        <f>IF(AN27&lt;&gt;""," -O","")</f>
        <v/>
      </c>
      <c r="AP26" s="173" t="str">
        <f>IF(AP27&lt;&gt;""," -O","")</f>
        <v/>
      </c>
      <c r="AR26" s="173" t="str">
        <f>IF(AR27&lt;&gt;""," -O","")</f>
        <v/>
      </c>
      <c r="AT26" s="173" t="str">
        <f>IF(AT27&lt;&gt;""," -O","")</f>
        <v/>
      </c>
      <c r="AV26" s="173" t="str">
        <f>IF(AV27&lt;&gt;""," -O","")</f>
        <v/>
      </c>
      <c r="AX26" s="173" t="str">
        <f>IF(AX27&lt;&gt;""," -O","")</f>
        <v/>
      </c>
      <c r="AZ26" s="173" t="str">
        <f>IF(AZ27&lt;&gt;""," -O","")</f>
        <v/>
      </c>
      <c r="BB26" s="173" t="str">
        <f>IF(BB27&lt;&gt;""," -O","")</f>
        <v/>
      </c>
      <c r="BD26" s="173" t="str">
        <f>IF(BD27&lt;&gt;""," -O","")</f>
        <v/>
      </c>
      <c r="BF26" s="173" t="str">
        <f>IF(BF27&lt;&gt;""," -O","")</f>
        <v/>
      </c>
      <c r="BH26" s="173" t="str">
        <f>IF(BH27&lt;&gt;""," -O","")</f>
        <v/>
      </c>
      <c r="BJ26" s="173" t="str">
        <f>IF(BJ27&lt;&gt;""," -O","")</f>
        <v/>
      </c>
    </row>
    <row r="27" spans="1:62" x14ac:dyDescent="0.25">
      <c r="K27" s="5"/>
      <c r="M27" s="173">
        <v>1.1000000000000001</v>
      </c>
      <c r="N27" s="173" t="str">
        <f>IFERROR(VLOOKUP(M27,'CRUCE OPORTUNIDADES'!$C$10:$D$18,2,FALSE),"")</f>
        <v/>
      </c>
      <c r="O27" s="173">
        <v>2.1</v>
      </c>
      <c r="P27" s="173" t="str">
        <f>IFERROR(VLOOKUP(O27,'CRUCE OPORTUNIDADES'!$C$10:$D$18,2,FALSE),"")</f>
        <v/>
      </c>
      <c r="Q27" s="173">
        <v>3.1</v>
      </c>
      <c r="R27" s="173" t="str">
        <f>IFERROR(VLOOKUP(Q27,'CRUCE OPORTUNIDADES'!$C$10:$D$18,2,FALSE),"")</f>
        <v/>
      </c>
      <c r="S27" s="173">
        <v>4.0999999999999996</v>
      </c>
      <c r="T27" s="173" t="str">
        <f>IFERROR(VLOOKUP(S27,'CRUCE OPORTUNIDADES'!$C$10:$D$18,2,FALSE),"")</f>
        <v/>
      </c>
      <c r="U27" s="173">
        <v>5.0999999999999996</v>
      </c>
      <c r="V27" s="173" t="str">
        <f>IFERROR(VLOOKUP(U27,'CRUCE OPORTUNIDADES'!$C$10:$D$18,2,FALSE),"")</f>
        <v/>
      </c>
      <c r="W27" s="173">
        <v>6.1</v>
      </c>
      <c r="X27" s="173" t="str">
        <f>IFERROR(VLOOKUP(W27,'CRUCE OPORTUNIDADES'!$C$10:$D$18,2,FALSE),"")</f>
        <v/>
      </c>
      <c r="Y27" s="173">
        <v>7.1</v>
      </c>
      <c r="Z27" s="173" t="str">
        <f>IFERROR(VLOOKUP(Y27,'CRUCE OPORTUNIDADES'!$C$10:$D$18,2,FALSE),"")</f>
        <v/>
      </c>
      <c r="AA27" s="173">
        <v>8.1</v>
      </c>
      <c r="AB27" s="173" t="str">
        <f>IFERROR(VLOOKUP(AA27,'CRUCE OPORTUNIDADES'!$C$10:$D$18,2,FALSE),"")</f>
        <v/>
      </c>
      <c r="AC27" s="173">
        <v>9.1</v>
      </c>
      <c r="AD27" s="173" t="str">
        <f>IFERROR(VLOOKUP(AC27,'CRUCE OPORTUNIDADES'!$C$10:$D$18,2,FALSE),"")</f>
        <v/>
      </c>
      <c r="AE27" s="173">
        <v>10.1</v>
      </c>
      <c r="AF27" s="173" t="str">
        <f>IFERROR(VLOOKUP(AE27,'CRUCE OPORTUNIDADES'!$C$10:$D$18,2,FALSE),"")</f>
        <v/>
      </c>
      <c r="AG27" s="173">
        <v>11.1</v>
      </c>
      <c r="AH27" s="173" t="str">
        <f>IFERROR(VLOOKUP(AG27,'CRUCE OPORTUNIDADES'!$C$10:$D$18,2,FALSE),"")</f>
        <v/>
      </c>
      <c r="AI27" s="173">
        <v>12.1</v>
      </c>
      <c r="AJ27" s="173" t="str">
        <f>IFERROR(VLOOKUP(AI27,'CRUCE OPORTUNIDADES'!$C$10:$D$18,2,FALSE),"")</f>
        <v/>
      </c>
      <c r="AK27" s="173">
        <v>13.1</v>
      </c>
      <c r="AL27" s="173" t="str">
        <f>IFERROR(VLOOKUP(AK27,'CRUCE OPORTUNIDADES'!$C$10:$D$18,2,FALSE),"")</f>
        <v/>
      </c>
      <c r="AM27" s="173">
        <v>14.1</v>
      </c>
      <c r="AN27" s="173" t="str">
        <f>IFERROR(VLOOKUP(AM27,'CRUCE OPORTUNIDADES'!$C$10:$D$18,2,FALSE),"")</f>
        <v/>
      </c>
      <c r="AO27" s="173">
        <v>15.1</v>
      </c>
      <c r="AP27" s="173" t="str">
        <f>IFERROR(VLOOKUP(AO27,'CRUCE OPORTUNIDADES'!$C$10:$D$18,2,FALSE),"")</f>
        <v/>
      </c>
      <c r="AQ27" s="173">
        <v>16.100000000000001</v>
      </c>
      <c r="AR27" s="173" t="str">
        <f>IFERROR(VLOOKUP(AQ27,'CRUCE OPORTUNIDADES'!$C$10:$D$18,2,FALSE),"")</f>
        <v/>
      </c>
      <c r="AS27" s="173">
        <v>17.100000000000001</v>
      </c>
      <c r="AT27" s="173" t="str">
        <f>IFERROR(VLOOKUP(AS27,'CRUCE OPORTUNIDADES'!$C$10:$D$18,2,FALSE),"")</f>
        <v/>
      </c>
      <c r="AU27" s="173">
        <v>18.100000000000001</v>
      </c>
      <c r="AV27" s="173" t="str">
        <f>IFERROR(VLOOKUP(AU27,'CRUCE OPORTUNIDADES'!$C$10:$D$18,2,FALSE),"")</f>
        <v/>
      </c>
      <c r="AW27" s="173">
        <v>19.100000000000001</v>
      </c>
      <c r="AX27" s="173" t="str">
        <f>IFERROR(VLOOKUP(AW27,'CRUCE OPORTUNIDADES'!$C$10:$D$18,2,FALSE),"")</f>
        <v/>
      </c>
      <c r="AY27" s="173">
        <v>20.100000000000001</v>
      </c>
      <c r="AZ27" s="173" t="str">
        <f>IFERROR(VLOOKUP(AY27,'CRUCE OPORTUNIDADES'!$C$10:$D$18,2,FALSE),"")</f>
        <v/>
      </c>
      <c r="BA27" s="173">
        <v>21.1</v>
      </c>
      <c r="BB27" s="173" t="str">
        <f>IFERROR(VLOOKUP(BA27,'CRUCE OPORTUNIDADES'!$C$10:$D$18,2,FALSE),"")</f>
        <v/>
      </c>
      <c r="BC27" s="173">
        <v>22.1</v>
      </c>
      <c r="BD27" s="173" t="str">
        <f>IFERROR(VLOOKUP(BC27,'CRUCE OPORTUNIDADES'!$C$10:$D$18,2,FALSE),"")</f>
        <v/>
      </c>
      <c r="BE27" s="173">
        <v>23.1</v>
      </c>
      <c r="BF27" s="173" t="str">
        <f>IFERROR(VLOOKUP(BE27,'CRUCE OPORTUNIDADES'!$C$10:$D$18,2,FALSE),"")</f>
        <v/>
      </c>
      <c r="BG27" s="173">
        <v>24.1</v>
      </c>
      <c r="BH27" s="173" t="str">
        <f>IFERROR(VLOOKUP(BG27,'CRUCE OPORTUNIDADES'!$C$10:$D$18,2,FALSE),"")</f>
        <v/>
      </c>
      <c r="BI27" s="173">
        <v>25.1</v>
      </c>
      <c r="BJ27" s="173" t="str">
        <f>IFERROR(VLOOKUP(BI27,'CRUCE OPORTUNIDADES'!$C$10:$D$18,2,FALSE),"")</f>
        <v/>
      </c>
    </row>
    <row r="28" spans="1:62" x14ac:dyDescent="0.25">
      <c r="N28" s="173" t="str">
        <f>IF(N29&lt;&gt;""," -O","")</f>
        <v/>
      </c>
      <c r="P28" s="173" t="str">
        <f>IF(P29&lt;&gt;""," -O","")</f>
        <v/>
      </c>
      <c r="R28" s="173" t="str">
        <f>IF(R29&lt;&gt;""," -O","")</f>
        <v/>
      </c>
      <c r="T28" s="173" t="str">
        <f>IF(T29&lt;&gt;""," -O","")</f>
        <v/>
      </c>
      <c r="V28" s="173" t="str">
        <f>IF(V29&lt;&gt;""," -O","")</f>
        <v/>
      </c>
      <c r="X28" s="173" t="str">
        <f>IF(X29&lt;&gt;""," -O","")</f>
        <v/>
      </c>
      <c r="Z28" s="173" t="str">
        <f>IF(Z29&lt;&gt;""," -O","")</f>
        <v/>
      </c>
      <c r="AB28" s="173" t="str">
        <f>IF(AB29&lt;&gt;""," -O","")</f>
        <v/>
      </c>
      <c r="AD28" s="173" t="str">
        <f>IF(AD29&lt;&gt;""," -O","")</f>
        <v/>
      </c>
      <c r="AF28" s="173" t="str">
        <f>IF(AF29&lt;&gt;""," -O","")</f>
        <v/>
      </c>
      <c r="AH28" s="173" t="str">
        <f>IF(AH29&lt;&gt;""," -O","")</f>
        <v/>
      </c>
      <c r="AJ28" s="173" t="str">
        <f>IF(AJ29&lt;&gt;""," -O","")</f>
        <v/>
      </c>
      <c r="AL28" s="173" t="str">
        <f>IF(AL29&lt;&gt;""," -O","")</f>
        <v/>
      </c>
      <c r="AN28" s="173" t="str">
        <f>IF(AN29&lt;&gt;""," -O","")</f>
        <v/>
      </c>
      <c r="AP28" s="173" t="str">
        <f>IF(AP29&lt;&gt;""," -O","")</f>
        <v/>
      </c>
      <c r="AR28" s="173" t="str">
        <f>IF(AR29&lt;&gt;""," -O","")</f>
        <v/>
      </c>
      <c r="AT28" s="173" t="str">
        <f>IF(AT29&lt;&gt;""," -O","")</f>
        <v/>
      </c>
      <c r="AV28" s="173" t="str">
        <f>IF(AV29&lt;&gt;""," -O","")</f>
        <v/>
      </c>
      <c r="AX28" s="173" t="str">
        <f>IF(AX29&lt;&gt;""," -O","")</f>
        <v/>
      </c>
      <c r="AZ28" s="173" t="str">
        <f>IF(AZ29&lt;&gt;""," -O","")</f>
        <v/>
      </c>
      <c r="BB28" s="173" t="str">
        <f>IF(BB29&lt;&gt;""," -O","")</f>
        <v/>
      </c>
      <c r="BD28" s="173" t="str">
        <f>IF(BD29&lt;&gt;""," -O","")</f>
        <v/>
      </c>
      <c r="BF28" s="173" t="str">
        <f>IF(BF29&lt;&gt;""," -O","")</f>
        <v/>
      </c>
      <c r="BH28" s="173" t="str">
        <f>IF(BH29&lt;&gt;""," -O","")</f>
        <v/>
      </c>
      <c r="BJ28" s="173" t="str">
        <f>IF(BJ29&lt;&gt;""," -O","")</f>
        <v/>
      </c>
    </row>
    <row r="29" spans="1:62" x14ac:dyDescent="0.25">
      <c r="M29" s="173">
        <v>1.1100000000000001</v>
      </c>
      <c r="N29" s="173" t="str">
        <f>IFERROR(VLOOKUP(M29,'CRUCE OPORTUNIDADES'!$C$10:$D$18,2,FALSE),"")</f>
        <v/>
      </c>
      <c r="O29" s="173">
        <v>2.11</v>
      </c>
      <c r="P29" s="173" t="str">
        <f>IFERROR(VLOOKUP(O29,'CRUCE OPORTUNIDADES'!$C$10:$D$18,2,FALSE),"")</f>
        <v/>
      </c>
      <c r="Q29" s="173">
        <v>3.11</v>
      </c>
      <c r="R29" s="173" t="str">
        <f>IFERROR(VLOOKUP(Q29,'CRUCE OPORTUNIDADES'!$C$10:$D$18,2,FALSE),"")</f>
        <v/>
      </c>
      <c r="S29" s="173">
        <v>4.1100000000000003</v>
      </c>
      <c r="T29" s="173" t="str">
        <f>IFERROR(VLOOKUP(S29,'CRUCE OPORTUNIDADES'!$C$10:$D$18,2,FALSE),"")</f>
        <v/>
      </c>
      <c r="U29" s="173">
        <v>5.1100000000000003</v>
      </c>
      <c r="V29" s="173" t="str">
        <f>IFERROR(VLOOKUP(U29,'CRUCE OPORTUNIDADES'!$C$10:$D$18,2,FALSE),"")</f>
        <v/>
      </c>
      <c r="W29" s="173">
        <v>6.11</v>
      </c>
      <c r="X29" s="173" t="str">
        <f>IFERROR(VLOOKUP(W29,'CRUCE OPORTUNIDADES'!$C$10:$D$18,2,FALSE),"")</f>
        <v/>
      </c>
      <c r="Y29" s="173">
        <v>7.11</v>
      </c>
      <c r="Z29" s="173" t="str">
        <f>IFERROR(VLOOKUP(Y29,'CRUCE OPORTUNIDADES'!$C$10:$D$18,2,FALSE),"")</f>
        <v/>
      </c>
      <c r="AA29" s="173">
        <v>8.11</v>
      </c>
      <c r="AB29" s="173" t="str">
        <f>IFERROR(VLOOKUP(AA29,'CRUCE OPORTUNIDADES'!$C$10:$D$18,2,FALSE),"")</f>
        <v/>
      </c>
      <c r="AC29" s="173">
        <v>9.11</v>
      </c>
      <c r="AD29" s="173" t="str">
        <f>IFERROR(VLOOKUP(AC29,'CRUCE OPORTUNIDADES'!$C$10:$D$18,2,FALSE),"")</f>
        <v/>
      </c>
      <c r="AE29" s="173">
        <v>10.11</v>
      </c>
      <c r="AF29" s="173" t="str">
        <f>IFERROR(VLOOKUP(AE29,'CRUCE OPORTUNIDADES'!$C$10:$D$18,2,FALSE),"")</f>
        <v/>
      </c>
      <c r="AG29" s="173">
        <v>11.11</v>
      </c>
      <c r="AH29" s="173" t="str">
        <f>IFERROR(VLOOKUP(AG29,'CRUCE OPORTUNIDADES'!$C$10:$D$18,2,FALSE),"")</f>
        <v/>
      </c>
      <c r="AI29" s="173">
        <v>12.11</v>
      </c>
      <c r="AJ29" s="173" t="str">
        <f>IFERROR(VLOOKUP(AI29,'CRUCE OPORTUNIDADES'!$C$10:$D$18,2,FALSE),"")</f>
        <v/>
      </c>
      <c r="AK29" s="173">
        <v>13.11</v>
      </c>
      <c r="AL29" s="173" t="str">
        <f>IFERROR(VLOOKUP(AK29,'CRUCE OPORTUNIDADES'!$C$10:$D$18,2,FALSE),"")</f>
        <v/>
      </c>
      <c r="AM29" s="173">
        <v>14.11</v>
      </c>
      <c r="AN29" s="173" t="str">
        <f>IFERROR(VLOOKUP(AM29,'CRUCE OPORTUNIDADES'!$C$10:$D$18,2,FALSE),"")</f>
        <v/>
      </c>
      <c r="AO29" s="173">
        <v>15.11</v>
      </c>
      <c r="AP29" s="173" t="str">
        <f>IFERROR(VLOOKUP(AO29,'CRUCE OPORTUNIDADES'!$C$10:$D$18,2,FALSE),"")</f>
        <v/>
      </c>
      <c r="AQ29" s="173">
        <v>16.11</v>
      </c>
      <c r="AR29" s="173" t="str">
        <f>IFERROR(VLOOKUP(AQ29,'CRUCE OPORTUNIDADES'!$C$10:$D$18,2,FALSE),"")</f>
        <v/>
      </c>
      <c r="AS29" s="173">
        <v>17.11</v>
      </c>
      <c r="AT29" s="173" t="str">
        <f>IFERROR(VLOOKUP(AS29,'CRUCE OPORTUNIDADES'!$C$10:$D$18,2,FALSE),"")</f>
        <v/>
      </c>
      <c r="AU29" s="173">
        <v>18.11</v>
      </c>
      <c r="AV29" s="173" t="str">
        <f>IFERROR(VLOOKUP(AU29,'CRUCE OPORTUNIDADES'!$C$10:$D$18,2,FALSE),"")</f>
        <v/>
      </c>
      <c r="AW29" s="173">
        <v>19.11</v>
      </c>
      <c r="AX29" s="173" t="str">
        <f>IFERROR(VLOOKUP(AW29,'CRUCE OPORTUNIDADES'!$C$10:$D$18,2,FALSE),"")</f>
        <v/>
      </c>
      <c r="AY29" s="173">
        <v>20.11</v>
      </c>
      <c r="AZ29" s="173" t="str">
        <f>IFERROR(VLOOKUP(AY29,'CRUCE OPORTUNIDADES'!$C$10:$D$18,2,FALSE),"")</f>
        <v/>
      </c>
      <c r="BA29" s="173">
        <v>21.11</v>
      </c>
      <c r="BB29" s="173" t="str">
        <f>IFERROR(VLOOKUP(BA29,'CRUCE OPORTUNIDADES'!$C$10:$D$18,2,FALSE),"")</f>
        <v/>
      </c>
      <c r="BC29" s="173">
        <v>22.11</v>
      </c>
      <c r="BD29" s="173" t="str">
        <f>IFERROR(VLOOKUP(BC29,'CRUCE OPORTUNIDADES'!$C$10:$D$18,2,FALSE),"")</f>
        <v/>
      </c>
      <c r="BE29" s="173">
        <v>23.11</v>
      </c>
      <c r="BF29" s="173" t="str">
        <f>IFERROR(VLOOKUP(BE29,'CRUCE OPORTUNIDADES'!$C$10:$D$18,2,FALSE),"")</f>
        <v/>
      </c>
      <c r="BG29" s="173">
        <v>24.11</v>
      </c>
      <c r="BH29" s="173" t="str">
        <f>IFERROR(VLOOKUP(BG29,'CRUCE OPORTUNIDADES'!$C$10:$D$18,2,FALSE),"")</f>
        <v/>
      </c>
      <c r="BI29" s="173">
        <v>25.11</v>
      </c>
      <c r="BJ29" s="173" t="str">
        <f>IFERROR(VLOOKUP(BI29,'CRUCE OPORTUNIDADES'!$C$10:$D$18,2,FALSE),"")</f>
        <v/>
      </c>
    </row>
    <row r="30" spans="1:62" x14ac:dyDescent="0.25">
      <c r="N30" s="173" t="str">
        <f>IF(N31&lt;&gt;""," -O","")</f>
        <v/>
      </c>
      <c r="P30" s="173" t="str">
        <f>IF(P31&lt;&gt;""," -O","")</f>
        <v/>
      </c>
      <c r="R30" s="173" t="str">
        <f>IF(R31&lt;&gt;""," -O","")</f>
        <v/>
      </c>
      <c r="T30" s="173" t="str">
        <f>IF(T31&lt;&gt;""," -O","")</f>
        <v/>
      </c>
      <c r="V30" s="173" t="str">
        <f>IF(V31&lt;&gt;""," -O","")</f>
        <v/>
      </c>
      <c r="X30" s="173" t="str">
        <f>IF(X31&lt;&gt;""," -O","")</f>
        <v/>
      </c>
      <c r="Z30" s="173" t="str">
        <f>IF(Z31&lt;&gt;""," -O","")</f>
        <v/>
      </c>
      <c r="AB30" s="173" t="str">
        <f>IF(AB31&lt;&gt;""," -O","")</f>
        <v/>
      </c>
      <c r="AD30" s="173" t="str">
        <f>IF(AD31&lt;&gt;""," -O","")</f>
        <v/>
      </c>
      <c r="AF30" s="173" t="str">
        <f>IF(AF31&lt;&gt;""," -O","")</f>
        <v/>
      </c>
      <c r="AH30" s="173" t="str">
        <f>IF(AH31&lt;&gt;""," -O","")</f>
        <v/>
      </c>
      <c r="AJ30" s="173" t="str">
        <f>IF(AJ31&lt;&gt;""," -O","")</f>
        <v/>
      </c>
      <c r="AL30" s="173" t="str">
        <f>IF(AL31&lt;&gt;""," -O","")</f>
        <v/>
      </c>
      <c r="AN30" s="173" t="str">
        <f>IF(AN31&lt;&gt;""," -O","")</f>
        <v/>
      </c>
      <c r="AP30" s="173" t="str">
        <f>IF(AP31&lt;&gt;""," -O","")</f>
        <v/>
      </c>
      <c r="AR30" s="173" t="str">
        <f>IF(AR31&lt;&gt;""," -O","")</f>
        <v/>
      </c>
      <c r="AT30" s="173" t="str">
        <f>IF(AT31&lt;&gt;""," -O","")</f>
        <v/>
      </c>
      <c r="AV30" s="173" t="str">
        <f>IF(AV31&lt;&gt;""," -O","")</f>
        <v/>
      </c>
      <c r="AX30" s="173" t="str">
        <f>IF(AX31&lt;&gt;""," -O","")</f>
        <v/>
      </c>
      <c r="AZ30" s="173" t="str">
        <f>IF(AZ31&lt;&gt;""," -O","")</f>
        <v/>
      </c>
      <c r="BB30" s="173" t="str">
        <f>IF(BB31&lt;&gt;""," -O","")</f>
        <v/>
      </c>
      <c r="BD30" s="173" t="str">
        <f>IF(BD31&lt;&gt;""," -O","")</f>
        <v/>
      </c>
      <c r="BF30" s="173" t="str">
        <f>IF(BF31&lt;&gt;""," -O","")</f>
        <v/>
      </c>
      <c r="BH30" s="173" t="str">
        <f>IF(BH31&lt;&gt;""," -O","")</f>
        <v/>
      </c>
      <c r="BJ30" s="173" t="str">
        <f>IF(BJ31&lt;&gt;""," -O","")</f>
        <v/>
      </c>
    </row>
    <row r="31" spans="1:62" x14ac:dyDescent="0.25">
      <c r="M31" s="173">
        <v>1.1200000000000001</v>
      </c>
      <c r="N31" s="173" t="str">
        <f>IFERROR(VLOOKUP(M31,'CRUCE OPORTUNIDADES'!$C$10:$D$18,2,FALSE),"")</f>
        <v/>
      </c>
      <c r="O31" s="173">
        <v>2.12</v>
      </c>
      <c r="P31" s="173" t="str">
        <f>IFERROR(VLOOKUP(O31,'CRUCE OPORTUNIDADES'!$C$10:$D$18,2,FALSE),"")</f>
        <v/>
      </c>
      <c r="Q31" s="173">
        <v>3.12</v>
      </c>
      <c r="R31" s="173" t="str">
        <f>IFERROR(VLOOKUP(Q31,'CRUCE OPORTUNIDADES'!$C$10:$D$18,2,FALSE),"")</f>
        <v/>
      </c>
      <c r="S31" s="173">
        <v>4.12</v>
      </c>
      <c r="T31" s="173" t="str">
        <f>IFERROR(VLOOKUP(S31,'CRUCE OPORTUNIDADES'!$C$10:$D$18,2,FALSE),"")</f>
        <v/>
      </c>
      <c r="U31" s="173">
        <v>5.12</v>
      </c>
      <c r="V31" s="173" t="str">
        <f>IFERROR(VLOOKUP(U31,'CRUCE OPORTUNIDADES'!$C$10:$D$18,2,FALSE),"")</f>
        <v/>
      </c>
      <c r="W31" s="173">
        <v>6.12</v>
      </c>
      <c r="X31" s="173" t="str">
        <f>IFERROR(VLOOKUP(W31,'CRUCE OPORTUNIDADES'!$C$10:$D$18,2,FALSE),"")</f>
        <v/>
      </c>
      <c r="Y31" s="173">
        <v>7.12</v>
      </c>
      <c r="Z31" s="173" t="str">
        <f>IFERROR(VLOOKUP(Y31,'CRUCE OPORTUNIDADES'!$C$10:$D$18,2,FALSE),"")</f>
        <v/>
      </c>
      <c r="AA31" s="173">
        <v>8.1199999999999992</v>
      </c>
      <c r="AB31" s="173" t="str">
        <f>IFERROR(VLOOKUP(AA31,'CRUCE OPORTUNIDADES'!$C$10:$D$18,2,FALSE),"")</f>
        <v/>
      </c>
      <c r="AC31" s="173">
        <v>9.1199999999999992</v>
      </c>
      <c r="AD31" s="173" t="str">
        <f>IFERROR(VLOOKUP(AC31,'CRUCE OPORTUNIDADES'!$C$10:$D$18,2,FALSE),"")</f>
        <v/>
      </c>
      <c r="AE31" s="173">
        <v>10.119999999999999</v>
      </c>
      <c r="AF31" s="173" t="str">
        <f>IFERROR(VLOOKUP(AE31,'CRUCE OPORTUNIDADES'!$C$10:$D$18,2,FALSE),"")</f>
        <v/>
      </c>
      <c r="AG31" s="173">
        <v>11.12</v>
      </c>
      <c r="AH31" s="173" t="str">
        <f>IFERROR(VLOOKUP(AG31,'CRUCE OPORTUNIDADES'!$C$10:$D$18,2,FALSE),"")</f>
        <v/>
      </c>
      <c r="AI31" s="173">
        <v>12.12</v>
      </c>
      <c r="AJ31" s="173" t="str">
        <f>IFERROR(VLOOKUP(AI31,'CRUCE OPORTUNIDADES'!$C$10:$D$18,2,FALSE),"")</f>
        <v/>
      </c>
      <c r="AK31" s="173">
        <v>13.12</v>
      </c>
      <c r="AL31" s="173" t="str">
        <f>IFERROR(VLOOKUP(AK31,'CRUCE OPORTUNIDADES'!$C$10:$D$18,2,FALSE),"")</f>
        <v/>
      </c>
      <c r="AM31" s="173">
        <v>14.12</v>
      </c>
      <c r="AN31" s="173" t="str">
        <f>IFERROR(VLOOKUP(AM31,'CRUCE OPORTUNIDADES'!$C$10:$D$18,2,FALSE),"")</f>
        <v/>
      </c>
      <c r="AO31" s="173">
        <v>15.12</v>
      </c>
      <c r="AP31" s="173" t="str">
        <f>IFERROR(VLOOKUP(AO31,'CRUCE OPORTUNIDADES'!$C$10:$D$18,2,FALSE),"")</f>
        <v/>
      </c>
      <c r="AQ31" s="173">
        <v>16.12</v>
      </c>
      <c r="AR31" s="173" t="str">
        <f>IFERROR(VLOOKUP(AQ31,'CRUCE OPORTUNIDADES'!$C$10:$D$18,2,FALSE),"")</f>
        <v/>
      </c>
      <c r="AS31" s="173">
        <v>17.12</v>
      </c>
      <c r="AT31" s="173" t="str">
        <f>IFERROR(VLOOKUP(AS31,'CRUCE OPORTUNIDADES'!$C$10:$D$18,2,FALSE),"")</f>
        <v/>
      </c>
      <c r="AU31" s="173">
        <v>18.12</v>
      </c>
      <c r="AV31" s="173" t="str">
        <f>IFERROR(VLOOKUP(AU31,'CRUCE OPORTUNIDADES'!$C$10:$D$18,2,FALSE),"")</f>
        <v/>
      </c>
      <c r="AW31" s="173">
        <v>19.12</v>
      </c>
      <c r="AX31" s="173" t="str">
        <f>IFERROR(VLOOKUP(AW31,'CRUCE OPORTUNIDADES'!$C$10:$D$18,2,FALSE),"")</f>
        <v/>
      </c>
      <c r="AY31" s="173">
        <v>20.12</v>
      </c>
      <c r="AZ31" s="173" t="str">
        <f>IFERROR(VLOOKUP(AY31,'CRUCE OPORTUNIDADES'!$C$10:$D$18,2,FALSE),"")</f>
        <v/>
      </c>
      <c r="BA31" s="173">
        <v>21.12</v>
      </c>
      <c r="BB31" s="173" t="str">
        <f>IFERROR(VLOOKUP(BA31,'CRUCE OPORTUNIDADES'!$C$10:$D$18,2,FALSE),"")</f>
        <v/>
      </c>
      <c r="BC31" s="173">
        <v>22.12</v>
      </c>
      <c r="BD31" s="173" t="str">
        <f>IFERROR(VLOOKUP(BC31,'CRUCE OPORTUNIDADES'!$C$10:$D$18,2,FALSE),"")</f>
        <v/>
      </c>
      <c r="BE31" s="173">
        <v>23.12</v>
      </c>
      <c r="BF31" s="173" t="str">
        <f>IFERROR(VLOOKUP(BE31,'CRUCE OPORTUNIDADES'!$C$10:$D$18,2,FALSE),"")</f>
        <v/>
      </c>
      <c r="BG31" s="173">
        <v>24.12</v>
      </c>
      <c r="BH31" s="173" t="str">
        <f>IFERROR(VLOOKUP(BG31,'CRUCE OPORTUNIDADES'!$C$10:$D$18,2,FALSE),"")</f>
        <v/>
      </c>
      <c r="BI31" s="173">
        <v>25.12</v>
      </c>
      <c r="BJ31" s="173" t="str">
        <f>IFERROR(VLOOKUP(BI31,'CRUCE OPORTUNIDADES'!$C$10:$D$18,2,FALSE),"")</f>
        <v/>
      </c>
    </row>
    <row r="32" spans="1:62" x14ac:dyDescent="0.25">
      <c r="N32" s="173" t="str">
        <f>IF(N33&lt;&gt;""," -O","")</f>
        <v/>
      </c>
      <c r="P32" s="173" t="str">
        <f>IF(P33&lt;&gt;""," -O","")</f>
        <v/>
      </c>
      <c r="R32" s="173" t="str">
        <f>IF(R33&lt;&gt;""," -O","")</f>
        <v/>
      </c>
      <c r="T32" s="173" t="str">
        <f>IF(T33&lt;&gt;""," -O","")</f>
        <v/>
      </c>
      <c r="V32" s="173" t="str">
        <f>IF(V33&lt;&gt;""," -O","")</f>
        <v/>
      </c>
      <c r="X32" s="173" t="str">
        <f>IF(X33&lt;&gt;""," -O","")</f>
        <v/>
      </c>
      <c r="Z32" s="173" t="str">
        <f>IF(Z33&lt;&gt;""," -O","")</f>
        <v/>
      </c>
      <c r="AB32" s="173" t="str">
        <f>IF(AB33&lt;&gt;""," -O","")</f>
        <v/>
      </c>
      <c r="AD32" s="173" t="str">
        <f>IF(AD33&lt;&gt;""," -O","")</f>
        <v/>
      </c>
      <c r="AF32" s="173" t="str">
        <f>IF(AF33&lt;&gt;""," -O","")</f>
        <v/>
      </c>
      <c r="AH32" s="173" t="str">
        <f>IF(AH33&lt;&gt;""," -O","")</f>
        <v/>
      </c>
      <c r="AJ32" s="173" t="str">
        <f>IF(AJ33&lt;&gt;""," -O","")</f>
        <v/>
      </c>
      <c r="AL32" s="173" t="str">
        <f>IF(AL33&lt;&gt;""," -O","")</f>
        <v/>
      </c>
      <c r="AN32" s="173" t="str">
        <f>IF(AN33&lt;&gt;""," -O","")</f>
        <v/>
      </c>
      <c r="AP32" s="173" t="str">
        <f>IF(AP33&lt;&gt;""," -O","")</f>
        <v/>
      </c>
      <c r="AR32" s="173" t="str">
        <f>IF(AR33&lt;&gt;""," -O","")</f>
        <v/>
      </c>
      <c r="AT32" s="173" t="str">
        <f>IF(AT33&lt;&gt;""," -O","")</f>
        <v/>
      </c>
      <c r="AV32" s="173" t="str">
        <f>IF(AV33&lt;&gt;""," -O","")</f>
        <v/>
      </c>
      <c r="AX32" s="173" t="str">
        <f>IF(AX33&lt;&gt;""," -O","")</f>
        <v/>
      </c>
      <c r="AZ32" s="173" t="str">
        <f>IF(AZ33&lt;&gt;""," -O","")</f>
        <v/>
      </c>
      <c r="BB32" s="173" t="str">
        <f>IF(BB33&lt;&gt;""," -O","")</f>
        <v/>
      </c>
      <c r="BD32" s="173" t="str">
        <f>IF(BD33&lt;&gt;""," -O","")</f>
        <v/>
      </c>
      <c r="BF32" s="173" t="str">
        <f>IF(BF33&lt;&gt;""," -O","")</f>
        <v/>
      </c>
      <c r="BH32" s="173" t="str">
        <f>IF(BH33&lt;&gt;""," -O","")</f>
        <v/>
      </c>
      <c r="BJ32" s="173" t="str">
        <f>IF(BJ33&lt;&gt;""," -O","")</f>
        <v/>
      </c>
    </row>
    <row r="33" spans="13:62" x14ac:dyDescent="0.25">
      <c r="M33" s="173">
        <v>1.1299999999999999</v>
      </c>
      <c r="N33" s="173" t="str">
        <f>IFERROR(VLOOKUP(M33,'CRUCE OPORTUNIDADES'!$C$10:$D$18,2,FALSE),"")</f>
        <v/>
      </c>
      <c r="O33" s="173">
        <v>2.13</v>
      </c>
      <c r="P33" s="173" t="str">
        <f>IFERROR(VLOOKUP(O33,'CRUCE OPORTUNIDADES'!$C$10:$D$18,2,FALSE),"")</f>
        <v/>
      </c>
      <c r="Q33" s="173">
        <v>3.13</v>
      </c>
      <c r="R33" s="173" t="str">
        <f>IFERROR(VLOOKUP(Q33,'CRUCE OPORTUNIDADES'!$C$10:$D$18,2,FALSE),"")</f>
        <v/>
      </c>
      <c r="S33" s="173">
        <v>4.13</v>
      </c>
      <c r="T33" s="173" t="str">
        <f>IFERROR(VLOOKUP(S33,'CRUCE OPORTUNIDADES'!$C$10:$D$18,2,FALSE),"")</f>
        <v/>
      </c>
      <c r="U33" s="173">
        <v>5.13</v>
      </c>
      <c r="V33" s="173" t="str">
        <f>IFERROR(VLOOKUP(U33,'CRUCE OPORTUNIDADES'!$C$10:$D$18,2,FALSE),"")</f>
        <v/>
      </c>
      <c r="W33" s="173">
        <v>6.13</v>
      </c>
      <c r="X33" s="173" t="str">
        <f>IFERROR(VLOOKUP(W33,'CRUCE OPORTUNIDADES'!$C$10:$D$18,2,FALSE),"")</f>
        <v/>
      </c>
      <c r="Y33" s="173">
        <v>7.13</v>
      </c>
      <c r="Z33" s="173" t="str">
        <f>IFERROR(VLOOKUP(Y33,'CRUCE OPORTUNIDADES'!$C$10:$D$18,2,FALSE),"")</f>
        <v/>
      </c>
      <c r="AA33" s="173">
        <v>8.1300000000000008</v>
      </c>
      <c r="AB33" s="173" t="str">
        <f>IFERROR(VLOOKUP(AA33,'CRUCE OPORTUNIDADES'!$C$10:$D$18,2,FALSE),"")</f>
        <v/>
      </c>
      <c r="AC33" s="173">
        <v>9.1300000000000008</v>
      </c>
      <c r="AD33" s="173" t="str">
        <f>IFERROR(VLOOKUP(AC33,'CRUCE OPORTUNIDADES'!$C$10:$D$18,2,FALSE),"")</f>
        <v/>
      </c>
      <c r="AE33" s="173">
        <v>10.130000000000001</v>
      </c>
      <c r="AF33" s="173" t="str">
        <f>IFERROR(VLOOKUP(AE33,'CRUCE OPORTUNIDADES'!$C$10:$D$18,2,FALSE),"")</f>
        <v/>
      </c>
      <c r="AG33" s="173">
        <v>11.13</v>
      </c>
      <c r="AH33" s="173" t="str">
        <f>IFERROR(VLOOKUP(AG33,'CRUCE OPORTUNIDADES'!$C$10:$D$18,2,FALSE),"")</f>
        <v/>
      </c>
      <c r="AI33" s="173">
        <v>12.13</v>
      </c>
      <c r="AJ33" s="173" t="str">
        <f>IFERROR(VLOOKUP(AI33,'CRUCE OPORTUNIDADES'!$C$10:$D$18,2,FALSE),"")</f>
        <v/>
      </c>
      <c r="AK33" s="173">
        <v>13.13</v>
      </c>
      <c r="AL33" s="173" t="str">
        <f>IFERROR(VLOOKUP(AK33,'CRUCE OPORTUNIDADES'!$C$10:$D$18,2,FALSE),"")</f>
        <v/>
      </c>
      <c r="AM33" s="173">
        <v>14.13</v>
      </c>
      <c r="AN33" s="173" t="str">
        <f>IFERROR(VLOOKUP(AM33,'CRUCE OPORTUNIDADES'!$C$10:$D$18,2,FALSE),"")</f>
        <v/>
      </c>
      <c r="AO33" s="173">
        <v>15.13</v>
      </c>
      <c r="AP33" s="173" t="str">
        <f>IFERROR(VLOOKUP(AO33,'CRUCE OPORTUNIDADES'!$C$10:$D$18,2,FALSE),"")</f>
        <v/>
      </c>
      <c r="AQ33" s="173">
        <v>16.13</v>
      </c>
      <c r="AR33" s="173" t="str">
        <f>IFERROR(VLOOKUP(AQ33,'CRUCE OPORTUNIDADES'!$C$10:$D$18,2,FALSE),"")</f>
        <v/>
      </c>
      <c r="AS33" s="173">
        <v>17.13</v>
      </c>
      <c r="AT33" s="173" t="str">
        <f>IFERROR(VLOOKUP(AS33,'CRUCE OPORTUNIDADES'!$C$10:$D$18,2,FALSE),"")</f>
        <v/>
      </c>
      <c r="AU33" s="173">
        <v>18.13</v>
      </c>
      <c r="AV33" s="173" t="str">
        <f>IFERROR(VLOOKUP(AU33,'CRUCE OPORTUNIDADES'!$C$10:$D$18,2,FALSE),"")</f>
        <v/>
      </c>
      <c r="AW33" s="173">
        <v>19.13</v>
      </c>
      <c r="AX33" s="173" t="str">
        <f>IFERROR(VLOOKUP(AW33,'CRUCE OPORTUNIDADES'!$C$10:$D$18,2,FALSE),"")</f>
        <v/>
      </c>
      <c r="AY33" s="173">
        <v>20.13</v>
      </c>
      <c r="AZ33" s="173" t="str">
        <f>IFERROR(VLOOKUP(AY33,'CRUCE OPORTUNIDADES'!$C$10:$D$18,2,FALSE),"")</f>
        <v/>
      </c>
      <c r="BA33" s="173">
        <v>21.13</v>
      </c>
      <c r="BB33" s="173" t="str">
        <f>IFERROR(VLOOKUP(BA33,'CRUCE OPORTUNIDADES'!$C$10:$D$18,2,FALSE),"")</f>
        <v/>
      </c>
      <c r="BC33" s="173">
        <v>22.13</v>
      </c>
      <c r="BD33" s="173" t="str">
        <f>IFERROR(VLOOKUP(BC33,'CRUCE OPORTUNIDADES'!$C$10:$D$18,2,FALSE),"")</f>
        <v/>
      </c>
      <c r="BE33" s="173">
        <v>23.13</v>
      </c>
      <c r="BF33" s="173" t="str">
        <f>IFERROR(VLOOKUP(BE33,'CRUCE OPORTUNIDADES'!$C$10:$D$18,2,FALSE),"")</f>
        <v/>
      </c>
      <c r="BG33" s="173">
        <v>24.13</v>
      </c>
      <c r="BH33" s="173" t="str">
        <f>IFERROR(VLOOKUP(BG33,'CRUCE OPORTUNIDADES'!$C$10:$D$18,2,FALSE),"")</f>
        <v/>
      </c>
      <c r="BI33" s="173">
        <v>25.13</v>
      </c>
      <c r="BJ33" s="173" t="str">
        <f>IFERROR(VLOOKUP(BI33,'CRUCE OPORTUNIDADES'!$C$10:$D$18,2,FALSE),"")</f>
        <v/>
      </c>
    </row>
    <row r="34" spans="13:62" x14ac:dyDescent="0.25">
      <c r="N34" s="173" t="str">
        <f>IF(N35&lt;&gt;""," -O","")</f>
        <v/>
      </c>
      <c r="P34" s="173" t="str">
        <f>IF(P35&lt;&gt;""," -O","")</f>
        <v/>
      </c>
      <c r="R34" s="173" t="str">
        <f>IF(R35&lt;&gt;""," -O","")</f>
        <v/>
      </c>
      <c r="T34" s="173" t="str">
        <f>IF(T35&lt;&gt;""," -O","")</f>
        <v/>
      </c>
      <c r="V34" s="173" t="str">
        <f>IF(V35&lt;&gt;""," -O","")</f>
        <v/>
      </c>
      <c r="X34" s="173" t="str">
        <f>IF(X35&lt;&gt;""," -O","")</f>
        <v/>
      </c>
      <c r="Z34" s="173" t="str">
        <f>IF(Z35&lt;&gt;""," -O","")</f>
        <v/>
      </c>
      <c r="AB34" s="173" t="str">
        <f>IF(AB35&lt;&gt;""," -O","")</f>
        <v/>
      </c>
      <c r="AD34" s="173" t="str">
        <f>IF(AD35&lt;&gt;""," -O","")</f>
        <v/>
      </c>
      <c r="AF34" s="173" t="str">
        <f>IF(AF35&lt;&gt;""," -O","")</f>
        <v/>
      </c>
      <c r="AH34" s="173" t="str">
        <f>IF(AH35&lt;&gt;""," -O","")</f>
        <v/>
      </c>
      <c r="AJ34" s="173" t="str">
        <f>IF(AJ35&lt;&gt;""," -O","")</f>
        <v/>
      </c>
      <c r="AL34" s="173" t="str">
        <f>IF(AL35&lt;&gt;""," -O","")</f>
        <v/>
      </c>
      <c r="AN34" s="173" t="str">
        <f>IF(AN35&lt;&gt;""," -O","")</f>
        <v/>
      </c>
      <c r="AP34" s="173" t="str">
        <f>IF(AP35&lt;&gt;""," -O","")</f>
        <v/>
      </c>
      <c r="AR34" s="173" t="str">
        <f>IF(AR35&lt;&gt;""," -O","")</f>
        <v/>
      </c>
      <c r="AT34" s="173" t="str">
        <f>IF(AT35&lt;&gt;""," -O","")</f>
        <v/>
      </c>
      <c r="AV34" s="173" t="str">
        <f>IF(AV35&lt;&gt;""," -O","")</f>
        <v/>
      </c>
      <c r="AX34" s="173" t="str">
        <f>IF(AX35&lt;&gt;""," -O","")</f>
        <v/>
      </c>
      <c r="AZ34" s="173" t="str">
        <f>IF(AZ35&lt;&gt;""," -O","")</f>
        <v/>
      </c>
      <c r="BB34" s="173" t="str">
        <f>IF(BB35&lt;&gt;""," -O","")</f>
        <v/>
      </c>
      <c r="BD34" s="173" t="str">
        <f>IF(BD35&lt;&gt;""," -O","")</f>
        <v/>
      </c>
      <c r="BF34" s="173" t="str">
        <f>IF(BF35&lt;&gt;""," -O","")</f>
        <v/>
      </c>
      <c r="BH34" s="173" t="str">
        <f>IF(BH35&lt;&gt;""," -O","")</f>
        <v/>
      </c>
      <c r="BJ34" s="173" t="str">
        <f>IF(BJ35&lt;&gt;""," -O","")</f>
        <v/>
      </c>
    </row>
    <row r="35" spans="13:62" x14ac:dyDescent="0.25">
      <c r="M35" s="173">
        <v>1.1399999999999999</v>
      </c>
      <c r="N35" s="173" t="str">
        <f>IFERROR(VLOOKUP(M35,'CRUCE OPORTUNIDADES'!$C$10:$D$18,2,FALSE),"")</f>
        <v/>
      </c>
      <c r="O35" s="173">
        <v>2.14</v>
      </c>
      <c r="P35" s="173" t="str">
        <f>IFERROR(VLOOKUP(O35,'CRUCE OPORTUNIDADES'!$C$10:$D$18,2,FALSE),"")</f>
        <v/>
      </c>
      <c r="Q35" s="173">
        <v>3.14</v>
      </c>
      <c r="R35" s="173" t="str">
        <f>IFERROR(VLOOKUP(Q35,'CRUCE OPORTUNIDADES'!$C$10:$D$18,2,FALSE),"")</f>
        <v/>
      </c>
      <c r="S35" s="173">
        <v>4.1399999999999997</v>
      </c>
      <c r="T35" s="173" t="str">
        <f>IFERROR(VLOOKUP(S35,'CRUCE OPORTUNIDADES'!$C$10:$D$18,2,FALSE),"")</f>
        <v/>
      </c>
      <c r="U35" s="173">
        <v>5.14</v>
      </c>
      <c r="V35" s="173" t="str">
        <f>IFERROR(VLOOKUP(U35,'CRUCE OPORTUNIDADES'!$C$10:$D$18,2,FALSE),"")</f>
        <v/>
      </c>
      <c r="W35" s="173">
        <v>6.14</v>
      </c>
      <c r="X35" s="173" t="str">
        <f>IFERROR(VLOOKUP(W35,'CRUCE OPORTUNIDADES'!$C$10:$D$18,2,FALSE),"")</f>
        <v/>
      </c>
      <c r="Y35" s="173">
        <v>7.14</v>
      </c>
      <c r="Z35" s="173" t="str">
        <f>IFERROR(VLOOKUP(Y35,'CRUCE OPORTUNIDADES'!$C$10:$D$18,2,FALSE),"")</f>
        <v/>
      </c>
      <c r="AA35" s="173">
        <v>8.14</v>
      </c>
      <c r="AB35" s="173" t="str">
        <f>IFERROR(VLOOKUP(AA35,'CRUCE OPORTUNIDADES'!$C$10:$D$18,2,FALSE),"")</f>
        <v/>
      </c>
      <c r="AC35" s="173">
        <v>9.14</v>
      </c>
      <c r="AD35" s="173" t="str">
        <f>IFERROR(VLOOKUP(AC35,'CRUCE OPORTUNIDADES'!$C$10:$D$18,2,FALSE),"")</f>
        <v/>
      </c>
      <c r="AE35" s="173">
        <v>10.14</v>
      </c>
      <c r="AF35" s="173" t="str">
        <f>IFERROR(VLOOKUP(AE35,'CRUCE OPORTUNIDADES'!$C$10:$D$18,2,FALSE),"")</f>
        <v/>
      </c>
      <c r="AG35" s="173">
        <v>11.14</v>
      </c>
      <c r="AH35" s="173" t="str">
        <f>IFERROR(VLOOKUP(AG35,'CRUCE OPORTUNIDADES'!$C$10:$D$18,2,FALSE),"")</f>
        <v/>
      </c>
      <c r="AI35" s="173">
        <v>12.14</v>
      </c>
      <c r="AJ35" s="173" t="str">
        <f>IFERROR(VLOOKUP(AI35,'CRUCE OPORTUNIDADES'!$C$10:$D$18,2,FALSE),"")</f>
        <v/>
      </c>
      <c r="AK35" s="173">
        <v>13.14</v>
      </c>
      <c r="AL35" s="173" t="str">
        <f>IFERROR(VLOOKUP(AK35,'CRUCE OPORTUNIDADES'!$C$10:$D$18,2,FALSE),"")</f>
        <v/>
      </c>
      <c r="AM35" s="173">
        <v>14.14</v>
      </c>
      <c r="AN35" s="173" t="str">
        <f>IFERROR(VLOOKUP(AM35,'CRUCE OPORTUNIDADES'!$C$10:$D$18,2,FALSE),"")</f>
        <v/>
      </c>
      <c r="AO35" s="173">
        <v>15.14</v>
      </c>
      <c r="AP35" s="173" t="str">
        <f>IFERROR(VLOOKUP(AO35,'CRUCE OPORTUNIDADES'!$C$10:$D$18,2,FALSE),"")</f>
        <v/>
      </c>
      <c r="AQ35" s="173">
        <v>16.14</v>
      </c>
      <c r="AR35" s="173" t="str">
        <f>IFERROR(VLOOKUP(AQ35,'CRUCE OPORTUNIDADES'!$C$10:$D$18,2,FALSE),"")</f>
        <v/>
      </c>
      <c r="AS35" s="173">
        <v>17.14</v>
      </c>
      <c r="AT35" s="173" t="str">
        <f>IFERROR(VLOOKUP(AS35,'CRUCE OPORTUNIDADES'!$C$10:$D$18,2,FALSE),"")</f>
        <v/>
      </c>
      <c r="AU35" s="173">
        <v>18.14</v>
      </c>
      <c r="AV35" s="173" t="str">
        <f>IFERROR(VLOOKUP(AU35,'CRUCE OPORTUNIDADES'!$C$10:$D$18,2,FALSE),"")</f>
        <v/>
      </c>
      <c r="AW35" s="173">
        <v>19.14</v>
      </c>
      <c r="AX35" s="173" t="str">
        <f>IFERROR(VLOOKUP(AW35,'CRUCE OPORTUNIDADES'!$C$10:$D$18,2,FALSE),"")</f>
        <v/>
      </c>
      <c r="AY35" s="173">
        <v>20.14</v>
      </c>
      <c r="AZ35" s="173" t="str">
        <f>IFERROR(VLOOKUP(AY35,'CRUCE OPORTUNIDADES'!$C$10:$D$18,2,FALSE),"")</f>
        <v/>
      </c>
      <c r="BA35" s="173">
        <v>21.14</v>
      </c>
      <c r="BB35" s="173" t="str">
        <f>IFERROR(VLOOKUP(BA35,'CRUCE OPORTUNIDADES'!$C$10:$D$18,2,FALSE),"")</f>
        <v/>
      </c>
      <c r="BC35" s="173">
        <v>22.14</v>
      </c>
      <c r="BD35" s="173" t="str">
        <f>IFERROR(VLOOKUP(BC35,'CRUCE OPORTUNIDADES'!$C$10:$D$18,2,FALSE),"")</f>
        <v/>
      </c>
      <c r="BE35" s="173">
        <v>23.14</v>
      </c>
      <c r="BF35" s="173" t="str">
        <f>IFERROR(VLOOKUP(BE35,'CRUCE OPORTUNIDADES'!$C$10:$D$18,2,FALSE),"")</f>
        <v/>
      </c>
      <c r="BG35" s="173">
        <v>24.14</v>
      </c>
      <c r="BH35" s="173" t="str">
        <f>IFERROR(VLOOKUP(BG35,'CRUCE OPORTUNIDADES'!$C$10:$D$18,2,FALSE),"")</f>
        <v/>
      </c>
      <c r="BI35" s="173">
        <v>25.14</v>
      </c>
      <c r="BJ35" s="173" t="str">
        <f>IFERROR(VLOOKUP(BI35,'CRUCE OPORTUNIDADES'!$C$10:$D$18,2,FALSE),"")</f>
        <v/>
      </c>
    </row>
    <row r="36" spans="13:62" x14ac:dyDescent="0.25">
      <c r="N36" s="173" t="str">
        <f>IF(N37&lt;&gt;""," -O","")</f>
        <v/>
      </c>
      <c r="P36" s="173" t="str">
        <f>IF(P37&lt;&gt;""," -O","")</f>
        <v/>
      </c>
      <c r="R36" s="173" t="str">
        <f>IF(R37&lt;&gt;""," -O","")</f>
        <v/>
      </c>
      <c r="T36" s="173" t="str">
        <f>IF(T37&lt;&gt;""," -O","")</f>
        <v/>
      </c>
      <c r="V36" s="173" t="str">
        <f>IF(V37&lt;&gt;""," -O","")</f>
        <v/>
      </c>
      <c r="X36" s="173" t="str">
        <f>IF(X37&lt;&gt;""," -O","")</f>
        <v/>
      </c>
      <c r="Z36" s="173" t="str">
        <f>IF(Z37&lt;&gt;""," -O","")</f>
        <v/>
      </c>
      <c r="AB36" s="173" t="str">
        <f>IF(AB37&lt;&gt;""," -O","")</f>
        <v/>
      </c>
      <c r="AD36" s="173" t="str">
        <f>IF(AD37&lt;&gt;""," -O","")</f>
        <v/>
      </c>
      <c r="AF36" s="173" t="str">
        <f>IF(AF37&lt;&gt;""," -O","")</f>
        <v/>
      </c>
      <c r="AH36" s="173" t="str">
        <f>IF(AH37&lt;&gt;""," -O","")</f>
        <v/>
      </c>
      <c r="AJ36" s="173" t="str">
        <f>IF(AJ37&lt;&gt;""," -O","")</f>
        <v/>
      </c>
      <c r="AL36" s="173" t="str">
        <f>IF(AL37&lt;&gt;""," -O","")</f>
        <v/>
      </c>
      <c r="AN36" s="173" t="str">
        <f>IF(AN37&lt;&gt;""," -O","")</f>
        <v/>
      </c>
      <c r="AP36" s="173" t="str">
        <f>IF(AP37&lt;&gt;""," -O","")</f>
        <v/>
      </c>
      <c r="AR36" s="173" t="str">
        <f>IF(AR37&lt;&gt;""," -O","")</f>
        <v/>
      </c>
      <c r="AT36" s="173" t="str">
        <f>IF(AT37&lt;&gt;""," -O","")</f>
        <v/>
      </c>
      <c r="AV36" s="173" t="str">
        <f>IF(AV37&lt;&gt;""," -O","")</f>
        <v/>
      </c>
      <c r="AX36" s="173" t="str">
        <f>IF(AX37&lt;&gt;""," -O","")</f>
        <v/>
      </c>
      <c r="AZ36" s="173" t="str">
        <f>IF(AZ37&lt;&gt;""," -O","")</f>
        <v/>
      </c>
      <c r="BB36" s="173" t="str">
        <f>IF(BB37&lt;&gt;""," -O","")</f>
        <v/>
      </c>
      <c r="BD36" s="173" t="str">
        <f>IF(BD37&lt;&gt;""," -O","")</f>
        <v/>
      </c>
      <c r="BF36" s="173" t="str">
        <f>IF(BF37&lt;&gt;""," -O","")</f>
        <v/>
      </c>
      <c r="BH36" s="173" t="str">
        <f>IF(BH37&lt;&gt;""," -O","")</f>
        <v/>
      </c>
      <c r="BJ36" s="173" t="str">
        <f>IF(BJ37&lt;&gt;""," -O","")</f>
        <v/>
      </c>
    </row>
    <row r="37" spans="13:62" x14ac:dyDescent="0.25">
      <c r="M37" s="173">
        <v>1.1499999999999999</v>
      </c>
      <c r="N37" s="173" t="str">
        <f>IFERROR(VLOOKUP(M37,'CRUCE OPORTUNIDADES'!$C$10:$D$18,2,FALSE),"")</f>
        <v/>
      </c>
      <c r="O37" s="173">
        <v>2.15</v>
      </c>
      <c r="P37" s="173" t="str">
        <f>IFERROR(VLOOKUP(O37,'CRUCE OPORTUNIDADES'!$C$10:$D$18,2,FALSE),"")</f>
        <v/>
      </c>
      <c r="Q37" s="173">
        <v>3.15</v>
      </c>
      <c r="R37" s="173" t="str">
        <f>IFERROR(VLOOKUP(Q37,'CRUCE OPORTUNIDADES'!$C$10:$D$18,2,FALSE),"")</f>
        <v/>
      </c>
      <c r="S37" s="173">
        <v>4.1500000000000004</v>
      </c>
      <c r="T37" s="173" t="str">
        <f>IFERROR(VLOOKUP(S37,'CRUCE OPORTUNIDADES'!$C$10:$D$18,2,FALSE),"")</f>
        <v/>
      </c>
      <c r="U37" s="173">
        <v>5.15</v>
      </c>
      <c r="V37" s="173" t="str">
        <f>IFERROR(VLOOKUP(U37,'CRUCE OPORTUNIDADES'!$C$10:$D$18,2,FALSE),"")</f>
        <v/>
      </c>
      <c r="W37" s="173">
        <v>6.15</v>
      </c>
      <c r="X37" s="173" t="str">
        <f>IFERROR(VLOOKUP(W37,'CRUCE OPORTUNIDADES'!$C$10:$D$18,2,FALSE),"")</f>
        <v/>
      </c>
      <c r="Y37" s="173">
        <v>7.15</v>
      </c>
      <c r="Z37" s="173" t="str">
        <f>IFERROR(VLOOKUP(Y37,'CRUCE OPORTUNIDADES'!$C$10:$D$18,2,FALSE),"")</f>
        <v/>
      </c>
      <c r="AA37" s="173">
        <v>8.15</v>
      </c>
      <c r="AB37" s="173" t="str">
        <f>IFERROR(VLOOKUP(AA37,'CRUCE OPORTUNIDADES'!$C$10:$D$18,2,FALSE),"")</f>
        <v/>
      </c>
      <c r="AC37" s="173">
        <v>9.15</v>
      </c>
      <c r="AD37" s="173" t="str">
        <f>IFERROR(VLOOKUP(AC37,'CRUCE OPORTUNIDADES'!$C$10:$D$18,2,FALSE),"")</f>
        <v/>
      </c>
      <c r="AE37" s="173">
        <v>10.15</v>
      </c>
      <c r="AF37" s="173" t="str">
        <f>IFERROR(VLOOKUP(AE37,'CRUCE OPORTUNIDADES'!$C$10:$D$18,2,FALSE),"")</f>
        <v/>
      </c>
      <c r="AG37" s="173">
        <v>11.15</v>
      </c>
      <c r="AH37" s="173" t="str">
        <f>IFERROR(VLOOKUP(AG37,'CRUCE OPORTUNIDADES'!$C$10:$D$18,2,FALSE),"")</f>
        <v/>
      </c>
      <c r="AI37" s="173">
        <v>12.15</v>
      </c>
      <c r="AJ37" s="173" t="str">
        <f>IFERROR(VLOOKUP(AI37,'CRUCE OPORTUNIDADES'!$C$10:$D$18,2,FALSE),"")</f>
        <v/>
      </c>
      <c r="AK37" s="173">
        <v>13.15</v>
      </c>
      <c r="AL37" s="173" t="str">
        <f>IFERROR(VLOOKUP(AK37,'CRUCE OPORTUNIDADES'!$C$10:$D$18,2,FALSE),"")</f>
        <v/>
      </c>
      <c r="AM37" s="173">
        <v>14.15</v>
      </c>
      <c r="AN37" s="173" t="str">
        <f>IFERROR(VLOOKUP(AM37,'CRUCE OPORTUNIDADES'!$C$10:$D$18,2,FALSE),"")</f>
        <v/>
      </c>
      <c r="AO37" s="173">
        <v>15.15</v>
      </c>
      <c r="AP37" s="173" t="str">
        <f>IFERROR(VLOOKUP(AO37,'CRUCE OPORTUNIDADES'!$C$10:$D$18,2,FALSE),"")</f>
        <v/>
      </c>
      <c r="AQ37" s="173">
        <v>16.149999999999999</v>
      </c>
      <c r="AR37" s="173" t="str">
        <f>IFERROR(VLOOKUP(AQ37,'CRUCE OPORTUNIDADES'!$C$10:$D$18,2,FALSE),"")</f>
        <v/>
      </c>
      <c r="AS37" s="173">
        <v>17.149999999999999</v>
      </c>
      <c r="AT37" s="173" t="str">
        <f>IFERROR(VLOOKUP(AS37,'CRUCE OPORTUNIDADES'!$C$10:$D$18,2,FALSE),"")</f>
        <v/>
      </c>
      <c r="AU37" s="173">
        <v>18.149999999999999</v>
      </c>
      <c r="AV37" s="173" t="str">
        <f>IFERROR(VLOOKUP(AU37,'CRUCE OPORTUNIDADES'!$C$10:$D$18,2,FALSE),"")</f>
        <v/>
      </c>
      <c r="AW37" s="173">
        <v>19.149999999999999</v>
      </c>
      <c r="AX37" s="173" t="str">
        <f>IFERROR(VLOOKUP(AW37,'CRUCE OPORTUNIDADES'!$C$10:$D$18,2,FALSE),"")</f>
        <v/>
      </c>
      <c r="AY37" s="173">
        <v>20.149999999999999</v>
      </c>
      <c r="AZ37" s="173" t="str">
        <f>IFERROR(VLOOKUP(AY37,'CRUCE OPORTUNIDADES'!$C$10:$D$18,2,FALSE),"")</f>
        <v/>
      </c>
      <c r="BA37" s="173">
        <v>21.15</v>
      </c>
      <c r="BB37" s="173" t="str">
        <f>IFERROR(VLOOKUP(BA37,'CRUCE OPORTUNIDADES'!$C$10:$D$18,2,FALSE),"")</f>
        <v/>
      </c>
      <c r="BC37" s="173">
        <v>22.15</v>
      </c>
      <c r="BD37" s="173" t="str">
        <f>IFERROR(VLOOKUP(BC37,'CRUCE OPORTUNIDADES'!$C$10:$D$18,2,FALSE),"")</f>
        <v/>
      </c>
      <c r="BE37" s="173">
        <v>23.15</v>
      </c>
      <c r="BF37" s="173" t="str">
        <f>IFERROR(VLOOKUP(BE37,'CRUCE OPORTUNIDADES'!$C$10:$D$18,2,FALSE),"")</f>
        <v/>
      </c>
      <c r="BG37" s="173">
        <v>24.15</v>
      </c>
      <c r="BH37" s="173" t="str">
        <f>IFERROR(VLOOKUP(BG37,'CRUCE OPORTUNIDADES'!$C$10:$D$18,2,FALSE),"")</f>
        <v/>
      </c>
      <c r="BI37" s="173">
        <v>25.15</v>
      </c>
      <c r="BJ37" s="173" t="str">
        <f>IFERROR(VLOOKUP(BI37,'CRUCE OPORTUNIDADES'!$C$10:$D$18,2,FALSE),"")</f>
        <v/>
      </c>
    </row>
    <row r="38" spans="13:62" x14ac:dyDescent="0.25">
      <c r="N38" s="173" t="str">
        <f>IF(N39&lt;&gt;""," -O","")</f>
        <v/>
      </c>
      <c r="P38" s="173" t="str">
        <f>IF(P39&lt;&gt;""," -O","")</f>
        <v/>
      </c>
      <c r="R38" s="173" t="str">
        <f>IF(R39&lt;&gt;""," -O","")</f>
        <v/>
      </c>
      <c r="T38" s="173" t="str">
        <f>IF(T39&lt;&gt;""," -O","")</f>
        <v/>
      </c>
      <c r="V38" s="173" t="str">
        <f>IF(V39&lt;&gt;""," -O","")</f>
        <v/>
      </c>
      <c r="X38" s="173" t="str">
        <f>IF(X39&lt;&gt;""," -O","")</f>
        <v/>
      </c>
      <c r="Z38" s="173" t="str">
        <f>IF(Z39&lt;&gt;""," -O","")</f>
        <v/>
      </c>
      <c r="AB38" s="173" t="str">
        <f>IF(AB39&lt;&gt;""," -O","")</f>
        <v/>
      </c>
      <c r="AD38" s="173" t="str">
        <f>IF(AD39&lt;&gt;""," -O","")</f>
        <v/>
      </c>
      <c r="AF38" s="173" t="str">
        <f>IF(AF39&lt;&gt;""," -O","")</f>
        <v/>
      </c>
      <c r="AH38" s="173" t="str">
        <f>IF(AH39&lt;&gt;""," -O","")</f>
        <v/>
      </c>
      <c r="AJ38" s="173" t="str">
        <f>IF(AJ39&lt;&gt;""," -O","")</f>
        <v/>
      </c>
      <c r="AL38" s="173" t="str">
        <f>IF(AL39&lt;&gt;""," -O","")</f>
        <v/>
      </c>
      <c r="AN38" s="173" t="str">
        <f>IF(AN39&lt;&gt;""," -O","")</f>
        <v/>
      </c>
      <c r="AP38" s="173" t="str">
        <f>IF(AP39&lt;&gt;""," -O","")</f>
        <v/>
      </c>
      <c r="AR38" s="173" t="str">
        <f>IF(AR39&lt;&gt;""," -O","")</f>
        <v/>
      </c>
      <c r="AT38" s="173" t="str">
        <f>IF(AT39&lt;&gt;""," -O","")</f>
        <v/>
      </c>
      <c r="AV38" s="173" t="str">
        <f>IF(AV39&lt;&gt;""," -O","")</f>
        <v/>
      </c>
      <c r="AX38" s="173" t="str">
        <f>IF(AX39&lt;&gt;""," -O","")</f>
        <v/>
      </c>
      <c r="AZ38" s="173" t="str">
        <f>IF(AZ39&lt;&gt;""," -O","")</f>
        <v/>
      </c>
      <c r="BB38" s="173" t="str">
        <f>IF(BB39&lt;&gt;""," -O","")</f>
        <v/>
      </c>
      <c r="BD38" s="173" t="str">
        <f>IF(BD39&lt;&gt;""," -O","")</f>
        <v/>
      </c>
      <c r="BF38" s="173" t="str">
        <f>IF(BF39&lt;&gt;""," -O","")</f>
        <v/>
      </c>
      <c r="BH38" s="173" t="str">
        <f>IF(BH39&lt;&gt;""," -O","")</f>
        <v/>
      </c>
      <c r="BJ38" s="173" t="str">
        <f>IF(BJ39&lt;&gt;""," -O","")</f>
        <v/>
      </c>
    </row>
    <row r="39" spans="13:62" x14ac:dyDescent="0.25">
      <c r="M39" s="173">
        <v>1.1599999999999999</v>
      </c>
      <c r="N39" s="173" t="str">
        <f>IFERROR(VLOOKUP(M39,'CRUCE OPORTUNIDADES'!$C$10:$D$18,2,FALSE),"")</f>
        <v/>
      </c>
      <c r="O39" s="173">
        <v>2.16</v>
      </c>
      <c r="P39" s="173" t="str">
        <f>IFERROR(VLOOKUP(O39,'CRUCE OPORTUNIDADES'!$C$10:$D$18,2,FALSE),"")</f>
        <v/>
      </c>
      <c r="Q39" s="173">
        <v>3.16</v>
      </c>
      <c r="R39" s="173" t="str">
        <f>IFERROR(VLOOKUP(Q39,'CRUCE OPORTUNIDADES'!$C$10:$D$18,2,FALSE),"")</f>
        <v/>
      </c>
      <c r="S39" s="173">
        <v>4.16</v>
      </c>
      <c r="T39" s="173" t="str">
        <f>IFERROR(VLOOKUP(S39,'CRUCE OPORTUNIDADES'!$C$10:$D$18,2,FALSE),"")</f>
        <v/>
      </c>
      <c r="U39" s="173">
        <v>5.16</v>
      </c>
      <c r="V39" s="173" t="str">
        <f>IFERROR(VLOOKUP(U39,'CRUCE OPORTUNIDADES'!$C$10:$D$18,2,FALSE),"")</f>
        <v/>
      </c>
      <c r="W39" s="173">
        <v>6.16</v>
      </c>
      <c r="X39" s="173" t="str">
        <f>IFERROR(VLOOKUP(W39,'CRUCE OPORTUNIDADES'!$C$10:$D$18,2,FALSE),"")</f>
        <v/>
      </c>
      <c r="Y39" s="173">
        <v>7.16</v>
      </c>
      <c r="Z39" s="173" t="str">
        <f>IFERROR(VLOOKUP(Y39,'CRUCE OPORTUNIDADES'!$C$10:$D$18,2,FALSE),"")</f>
        <v/>
      </c>
      <c r="AA39" s="173">
        <v>8.16</v>
      </c>
      <c r="AB39" s="173" t="str">
        <f>IFERROR(VLOOKUP(AA39,'CRUCE OPORTUNIDADES'!$C$10:$D$18,2,FALSE),"")</f>
        <v/>
      </c>
      <c r="AC39" s="173">
        <v>9.16</v>
      </c>
      <c r="AD39" s="173" t="str">
        <f>IFERROR(VLOOKUP(AC39,'CRUCE OPORTUNIDADES'!$C$10:$D$18,2,FALSE),"")</f>
        <v/>
      </c>
      <c r="AE39" s="173">
        <v>10.16</v>
      </c>
      <c r="AF39" s="173" t="str">
        <f>IFERROR(VLOOKUP(AE39,'CRUCE OPORTUNIDADES'!$C$10:$D$18,2,FALSE),"")</f>
        <v/>
      </c>
      <c r="AG39" s="173">
        <v>11.16</v>
      </c>
      <c r="AH39" s="173" t="str">
        <f>IFERROR(VLOOKUP(AG39,'CRUCE OPORTUNIDADES'!$C$10:$D$18,2,FALSE),"")</f>
        <v/>
      </c>
      <c r="AI39" s="173">
        <v>12.16</v>
      </c>
      <c r="AJ39" s="173" t="str">
        <f>IFERROR(VLOOKUP(AI39,'CRUCE OPORTUNIDADES'!$C$10:$D$18,2,FALSE),"")</f>
        <v/>
      </c>
      <c r="AK39" s="173">
        <v>13.16</v>
      </c>
      <c r="AL39" s="173" t="str">
        <f>IFERROR(VLOOKUP(AK39,'CRUCE OPORTUNIDADES'!$C$10:$D$18,2,FALSE),"")</f>
        <v/>
      </c>
      <c r="AM39" s="173">
        <v>14.16</v>
      </c>
      <c r="AN39" s="173" t="str">
        <f>IFERROR(VLOOKUP(AM39,'CRUCE OPORTUNIDADES'!$C$10:$D$18,2,FALSE),"")</f>
        <v/>
      </c>
      <c r="AO39" s="173">
        <v>15.16</v>
      </c>
      <c r="AP39" s="173" t="str">
        <f>IFERROR(VLOOKUP(AO39,'CRUCE OPORTUNIDADES'!$C$10:$D$18,2,FALSE),"")</f>
        <v/>
      </c>
      <c r="AQ39" s="173">
        <v>16.16</v>
      </c>
      <c r="AR39" s="173" t="str">
        <f>IFERROR(VLOOKUP(AQ39,'CRUCE OPORTUNIDADES'!$C$10:$D$18,2,FALSE),"")</f>
        <v/>
      </c>
      <c r="AS39" s="173">
        <v>17.16</v>
      </c>
      <c r="AT39" s="173" t="str">
        <f>IFERROR(VLOOKUP(AS39,'CRUCE OPORTUNIDADES'!$C$10:$D$18,2,FALSE),"")</f>
        <v/>
      </c>
      <c r="AU39" s="173">
        <v>18.16</v>
      </c>
      <c r="AV39" s="173" t="str">
        <f>IFERROR(VLOOKUP(AU39,'CRUCE OPORTUNIDADES'!$C$10:$D$18,2,FALSE),"")</f>
        <v/>
      </c>
      <c r="AW39" s="173">
        <v>19.16</v>
      </c>
      <c r="AX39" s="173" t="str">
        <f>IFERROR(VLOOKUP(AW39,'CRUCE OPORTUNIDADES'!$C$10:$D$18,2,FALSE),"")</f>
        <v/>
      </c>
      <c r="AY39" s="173">
        <v>20.16</v>
      </c>
      <c r="AZ39" s="173" t="str">
        <f>IFERROR(VLOOKUP(AY39,'CRUCE OPORTUNIDADES'!$C$10:$D$18,2,FALSE),"")</f>
        <v/>
      </c>
      <c r="BA39" s="173">
        <v>21.16</v>
      </c>
      <c r="BB39" s="173" t="str">
        <f>IFERROR(VLOOKUP(BA39,'CRUCE OPORTUNIDADES'!$C$10:$D$18,2,FALSE),"")</f>
        <v/>
      </c>
      <c r="BC39" s="173">
        <v>22.16</v>
      </c>
      <c r="BD39" s="173" t="str">
        <f>IFERROR(VLOOKUP(BC39,'CRUCE OPORTUNIDADES'!$C$10:$D$18,2,FALSE),"")</f>
        <v/>
      </c>
      <c r="BE39" s="173">
        <v>23.16</v>
      </c>
      <c r="BF39" s="173" t="str">
        <f>IFERROR(VLOOKUP(BE39,'CRUCE OPORTUNIDADES'!$C$10:$D$18,2,FALSE),"")</f>
        <v/>
      </c>
      <c r="BG39" s="173">
        <v>24.16</v>
      </c>
      <c r="BH39" s="173" t="str">
        <f>IFERROR(VLOOKUP(BG39,'CRUCE OPORTUNIDADES'!$C$10:$D$18,2,FALSE),"")</f>
        <v/>
      </c>
      <c r="BI39" s="173">
        <v>25.16</v>
      </c>
      <c r="BJ39" s="173" t="str">
        <f>IFERROR(VLOOKUP(BI39,'CRUCE OPORTUNIDADES'!$C$10:$D$18,2,FALSE),"")</f>
        <v/>
      </c>
    </row>
    <row r="40" spans="13:62" x14ac:dyDescent="0.25">
      <c r="N40" s="173" t="str">
        <f>IF(N41&lt;&gt;""," -O","")</f>
        <v/>
      </c>
      <c r="P40" s="173" t="str">
        <f>IF(P41&lt;&gt;""," -O","")</f>
        <v/>
      </c>
      <c r="R40" s="173" t="str">
        <f>IF(R41&lt;&gt;""," -O","")</f>
        <v/>
      </c>
      <c r="T40" s="173" t="str">
        <f>IF(T41&lt;&gt;""," -O","")</f>
        <v/>
      </c>
      <c r="V40" s="173" t="str">
        <f>IF(V41&lt;&gt;""," -O","")</f>
        <v/>
      </c>
      <c r="X40" s="173" t="str">
        <f>IF(X41&lt;&gt;""," -O","")</f>
        <v/>
      </c>
      <c r="Z40" s="173" t="str">
        <f>IF(Z41&lt;&gt;""," -O","")</f>
        <v/>
      </c>
      <c r="AB40" s="173" t="str">
        <f>IF(AB41&lt;&gt;""," -O","")</f>
        <v/>
      </c>
      <c r="AD40" s="173" t="str">
        <f>IF(AD41&lt;&gt;""," -O","")</f>
        <v/>
      </c>
      <c r="AF40" s="173" t="str">
        <f>IF(AF41&lt;&gt;""," -O","")</f>
        <v/>
      </c>
      <c r="AH40" s="173" t="str">
        <f>IF(AH41&lt;&gt;""," -O","")</f>
        <v/>
      </c>
      <c r="AJ40" s="173" t="str">
        <f>IF(AJ41&lt;&gt;""," -O","")</f>
        <v/>
      </c>
      <c r="AL40" s="173" t="str">
        <f>IF(AL41&lt;&gt;""," -O","")</f>
        <v/>
      </c>
      <c r="AN40" s="173" t="str">
        <f>IF(AN41&lt;&gt;""," -O","")</f>
        <v/>
      </c>
      <c r="AP40" s="173" t="str">
        <f>IF(AP41&lt;&gt;""," -O","")</f>
        <v/>
      </c>
      <c r="AR40" s="173" t="str">
        <f>IF(AR41&lt;&gt;""," -O","")</f>
        <v/>
      </c>
      <c r="AT40" s="173" t="str">
        <f>IF(AT41&lt;&gt;""," -O","")</f>
        <v/>
      </c>
      <c r="AV40" s="173" t="str">
        <f>IF(AV41&lt;&gt;""," -O","")</f>
        <v/>
      </c>
      <c r="AX40" s="173" t="str">
        <f>IF(AX41&lt;&gt;""," -O","")</f>
        <v/>
      </c>
      <c r="AZ40" s="173" t="str">
        <f>IF(AZ41&lt;&gt;""," -O","")</f>
        <v/>
      </c>
      <c r="BB40" s="173" t="str">
        <f>IF(BB41&lt;&gt;""," -O","")</f>
        <v/>
      </c>
      <c r="BD40" s="173" t="str">
        <f>IF(BD41&lt;&gt;""," -O","")</f>
        <v/>
      </c>
      <c r="BF40" s="173" t="str">
        <f>IF(BF41&lt;&gt;""," -O","")</f>
        <v/>
      </c>
      <c r="BH40" s="173" t="str">
        <f>IF(BH41&lt;&gt;""," -O","")</f>
        <v/>
      </c>
      <c r="BJ40" s="173" t="str">
        <f>IF(BJ41&lt;&gt;""," -O","")</f>
        <v/>
      </c>
    </row>
    <row r="41" spans="13:62" x14ac:dyDescent="0.25">
      <c r="M41" s="173">
        <v>1.17</v>
      </c>
      <c r="N41" s="173" t="str">
        <f>IFERROR(VLOOKUP(M41,'CRUCE OPORTUNIDADES'!$C$10:$D$18,2,FALSE),"")</f>
        <v/>
      </c>
      <c r="O41" s="173">
        <v>2.17</v>
      </c>
      <c r="P41" s="173" t="str">
        <f>IFERROR(VLOOKUP(O41,'CRUCE OPORTUNIDADES'!$C$10:$D$18,2,FALSE),"")</f>
        <v/>
      </c>
      <c r="Q41" s="173">
        <v>3.17</v>
      </c>
      <c r="R41" s="173" t="str">
        <f>IFERROR(VLOOKUP(Q41,'CRUCE OPORTUNIDADES'!$C$10:$D$18,2,FALSE),"")</f>
        <v/>
      </c>
      <c r="S41" s="173">
        <v>4.17</v>
      </c>
      <c r="T41" s="173" t="str">
        <f>IFERROR(VLOOKUP(S41,'CRUCE OPORTUNIDADES'!$C$10:$D$18,2,FALSE),"")</f>
        <v/>
      </c>
      <c r="U41" s="173">
        <v>5.17</v>
      </c>
      <c r="V41" s="173" t="str">
        <f>IFERROR(VLOOKUP(U41,'CRUCE OPORTUNIDADES'!$C$10:$D$18,2,FALSE),"")</f>
        <v/>
      </c>
      <c r="W41" s="173">
        <v>6.17</v>
      </c>
      <c r="X41" s="173" t="str">
        <f>IFERROR(VLOOKUP(W41,'CRUCE OPORTUNIDADES'!$C$10:$D$18,2,FALSE),"")</f>
        <v/>
      </c>
      <c r="Y41" s="173">
        <v>7.17</v>
      </c>
      <c r="Z41" s="173" t="str">
        <f>IFERROR(VLOOKUP(Y41,'CRUCE OPORTUNIDADES'!$C$10:$D$18,2,FALSE),"")</f>
        <v/>
      </c>
      <c r="AA41" s="173">
        <v>8.17</v>
      </c>
      <c r="AB41" s="173" t="str">
        <f>IFERROR(VLOOKUP(AA41,'CRUCE OPORTUNIDADES'!$C$10:$D$18,2,FALSE),"")</f>
        <v/>
      </c>
      <c r="AC41" s="173">
        <v>9.17</v>
      </c>
      <c r="AD41" s="173" t="str">
        <f>IFERROR(VLOOKUP(AC41,'CRUCE OPORTUNIDADES'!$C$10:$D$18,2,FALSE),"")</f>
        <v/>
      </c>
      <c r="AE41" s="173">
        <v>10.17</v>
      </c>
      <c r="AF41" s="173" t="str">
        <f>IFERROR(VLOOKUP(AE41,'CRUCE OPORTUNIDADES'!$C$10:$D$18,2,FALSE),"")</f>
        <v/>
      </c>
      <c r="AG41" s="173">
        <v>11.17</v>
      </c>
      <c r="AH41" s="173" t="str">
        <f>IFERROR(VLOOKUP(AG41,'CRUCE OPORTUNIDADES'!$C$10:$D$18,2,FALSE),"")</f>
        <v/>
      </c>
      <c r="AI41" s="173">
        <v>12.17</v>
      </c>
      <c r="AJ41" s="173" t="str">
        <f>IFERROR(VLOOKUP(AI41,'CRUCE OPORTUNIDADES'!$C$10:$D$18,2,FALSE),"")</f>
        <v/>
      </c>
      <c r="AK41" s="173">
        <v>13.17</v>
      </c>
      <c r="AL41" s="173" t="str">
        <f>IFERROR(VLOOKUP(AK41,'CRUCE OPORTUNIDADES'!$C$10:$D$18,2,FALSE),"")</f>
        <v/>
      </c>
      <c r="AM41" s="173">
        <v>14.17</v>
      </c>
      <c r="AN41" s="173" t="str">
        <f>IFERROR(VLOOKUP(AM41,'CRUCE OPORTUNIDADES'!$C$10:$D$18,2,FALSE),"")</f>
        <v/>
      </c>
      <c r="AO41" s="173">
        <v>15.17</v>
      </c>
      <c r="AP41" s="173" t="str">
        <f>IFERROR(VLOOKUP(AO41,'CRUCE OPORTUNIDADES'!$C$10:$D$18,2,FALSE),"")</f>
        <v/>
      </c>
      <c r="AQ41" s="173">
        <v>16.170000000000002</v>
      </c>
      <c r="AR41" s="173" t="str">
        <f>IFERROR(VLOOKUP(AQ41,'CRUCE OPORTUNIDADES'!$C$10:$D$18,2,FALSE),"")</f>
        <v/>
      </c>
      <c r="AS41" s="173">
        <v>17.170000000000002</v>
      </c>
      <c r="AT41" s="173" t="str">
        <f>IFERROR(VLOOKUP(AS41,'CRUCE OPORTUNIDADES'!$C$10:$D$18,2,FALSE),"")</f>
        <v/>
      </c>
      <c r="AU41" s="173">
        <v>18.170000000000002</v>
      </c>
      <c r="AV41" s="173" t="str">
        <f>IFERROR(VLOOKUP(AU41,'CRUCE OPORTUNIDADES'!$C$10:$D$18,2,FALSE),"")</f>
        <v/>
      </c>
      <c r="AW41" s="173">
        <v>19.170000000000002</v>
      </c>
      <c r="AX41" s="173" t="str">
        <f>IFERROR(VLOOKUP(AW41,'CRUCE OPORTUNIDADES'!$C$10:$D$18,2,FALSE),"")</f>
        <v/>
      </c>
      <c r="AY41" s="173">
        <v>20.170000000000002</v>
      </c>
      <c r="AZ41" s="173" t="str">
        <f>IFERROR(VLOOKUP(AY41,'CRUCE OPORTUNIDADES'!$C$10:$D$18,2,FALSE),"")</f>
        <v/>
      </c>
      <c r="BA41" s="173">
        <v>21.17</v>
      </c>
      <c r="BB41" s="173" t="str">
        <f>IFERROR(VLOOKUP(BA41,'CRUCE OPORTUNIDADES'!$C$10:$D$18,2,FALSE),"")</f>
        <v/>
      </c>
      <c r="BC41" s="173">
        <v>22.17</v>
      </c>
      <c r="BD41" s="173" t="str">
        <f>IFERROR(VLOOKUP(BC41,'CRUCE OPORTUNIDADES'!$C$10:$D$18,2,FALSE),"")</f>
        <v/>
      </c>
      <c r="BE41" s="173">
        <v>23.17</v>
      </c>
      <c r="BF41" s="173" t="str">
        <f>IFERROR(VLOOKUP(BE41,'CRUCE OPORTUNIDADES'!$C$10:$D$18,2,FALSE),"")</f>
        <v/>
      </c>
      <c r="BG41" s="173">
        <v>24.17</v>
      </c>
      <c r="BH41" s="173" t="str">
        <f>IFERROR(VLOOKUP(BG41,'CRUCE OPORTUNIDADES'!$C$10:$D$18,2,FALSE),"")</f>
        <v/>
      </c>
      <c r="BI41" s="173">
        <v>25.17</v>
      </c>
      <c r="BJ41" s="173" t="str">
        <f>IFERROR(VLOOKUP(BI41,'CRUCE OPORTUNIDADES'!$C$10:$D$18,2,FALSE),"")</f>
        <v/>
      </c>
    </row>
    <row r="42" spans="13:62" x14ac:dyDescent="0.25">
      <c r="N42" s="173" t="str">
        <f>IF(N43&lt;&gt;""," -O","")</f>
        <v/>
      </c>
      <c r="P42" s="173" t="str">
        <f>IF(P43&lt;&gt;""," -O","")</f>
        <v/>
      </c>
      <c r="R42" s="173" t="str">
        <f>IF(R43&lt;&gt;""," -O","")</f>
        <v/>
      </c>
      <c r="T42" s="173" t="str">
        <f>IF(T43&lt;&gt;""," -O","")</f>
        <v/>
      </c>
      <c r="V42" s="173" t="str">
        <f>IF(V43&lt;&gt;""," -O","")</f>
        <v/>
      </c>
      <c r="X42" s="173" t="str">
        <f>IF(X43&lt;&gt;""," -O","")</f>
        <v/>
      </c>
      <c r="Z42" s="173" t="str">
        <f>IF(Z43&lt;&gt;""," -O","")</f>
        <v/>
      </c>
      <c r="AB42" s="173" t="str">
        <f>IF(AB43&lt;&gt;""," -O","")</f>
        <v/>
      </c>
      <c r="AD42" s="173" t="str">
        <f>IF(AD43&lt;&gt;""," -O","")</f>
        <v/>
      </c>
      <c r="AF42" s="173" t="str">
        <f>IF(AF43&lt;&gt;""," -O","")</f>
        <v/>
      </c>
      <c r="AH42" s="173" t="str">
        <f>IF(AH43&lt;&gt;""," -O","")</f>
        <v/>
      </c>
      <c r="AJ42" s="173" t="str">
        <f>IF(AJ43&lt;&gt;""," -O","")</f>
        <v/>
      </c>
      <c r="AL42" s="173" t="str">
        <f>IF(AL43&lt;&gt;""," -O","")</f>
        <v/>
      </c>
      <c r="AN42" s="173" t="str">
        <f>IF(AN43&lt;&gt;""," -O","")</f>
        <v/>
      </c>
      <c r="AP42" s="173" t="str">
        <f>IF(AP43&lt;&gt;""," -O","")</f>
        <v/>
      </c>
      <c r="AR42" s="173" t="str">
        <f>IF(AR43&lt;&gt;""," -O","")</f>
        <v/>
      </c>
      <c r="AT42" s="173" t="str">
        <f>IF(AT43&lt;&gt;""," -O","")</f>
        <v/>
      </c>
      <c r="AV42" s="173" t="str">
        <f>IF(AV43&lt;&gt;""," -O","")</f>
        <v/>
      </c>
      <c r="AX42" s="173" t="str">
        <f>IF(AX43&lt;&gt;""," -O","")</f>
        <v/>
      </c>
      <c r="AZ42" s="173" t="str">
        <f>IF(AZ43&lt;&gt;""," -O","")</f>
        <v/>
      </c>
      <c r="BB42" s="173" t="str">
        <f>IF(BB43&lt;&gt;""," -O","")</f>
        <v/>
      </c>
      <c r="BD42" s="173" t="str">
        <f>IF(BD43&lt;&gt;""," -O","")</f>
        <v/>
      </c>
      <c r="BF42" s="173" t="str">
        <f>IF(BF43&lt;&gt;""," -O","")</f>
        <v/>
      </c>
      <c r="BH42" s="173" t="str">
        <f>IF(BH43&lt;&gt;""," -O","")</f>
        <v/>
      </c>
      <c r="BJ42" s="173" t="str">
        <f>IF(BJ43&lt;&gt;""," -O","")</f>
        <v/>
      </c>
    </row>
    <row r="43" spans="13:62" x14ac:dyDescent="0.25">
      <c r="M43" s="173">
        <v>1.18</v>
      </c>
      <c r="N43" s="173" t="str">
        <f>IFERROR(VLOOKUP(M43,'CRUCE OPORTUNIDADES'!$C$10:$D$18,2,FALSE),"")</f>
        <v/>
      </c>
      <c r="O43" s="173">
        <v>2.1800000000000002</v>
      </c>
      <c r="P43" s="173" t="str">
        <f>IFERROR(VLOOKUP(O43,'CRUCE OPORTUNIDADES'!$C$10:$D$18,2,FALSE),"")</f>
        <v/>
      </c>
      <c r="Q43" s="173">
        <v>3.18</v>
      </c>
      <c r="R43" s="173" t="str">
        <f>IFERROR(VLOOKUP(Q43,'CRUCE OPORTUNIDADES'!$C$10:$D$18,2,FALSE),"")</f>
        <v/>
      </c>
      <c r="S43" s="173">
        <v>4.18</v>
      </c>
      <c r="T43" s="173" t="str">
        <f>IFERROR(VLOOKUP(S43,'CRUCE OPORTUNIDADES'!$C$10:$D$18,2,FALSE),"")</f>
        <v/>
      </c>
      <c r="U43" s="173">
        <v>5.18</v>
      </c>
      <c r="V43" s="173" t="str">
        <f>IFERROR(VLOOKUP(U43,'CRUCE OPORTUNIDADES'!$C$10:$D$18,2,FALSE),"")</f>
        <v/>
      </c>
      <c r="W43" s="173">
        <v>6.18</v>
      </c>
      <c r="X43" s="173" t="str">
        <f>IFERROR(VLOOKUP(W43,'CRUCE OPORTUNIDADES'!$C$10:$D$18,2,FALSE),"")</f>
        <v/>
      </c>
      <c r="Y43" s="173">
        <v>7.18</v>
      </c>
      <c r="Z43" s="173" t="str">
        <f>IFERROR(VLOOKUP(Y43,'CRUCE OPORTUNIDADES'!$C$10:$D$18,2,FALSE),"")</f>
        <v/>
      </c>
      <c r="AA43" s="173">
        <v>8.18</v>
      </c>
      <c r="AB43" s="173" t="str">
        <f>IFERROR(VLOOKUP(AA43,'CRUCE OPORTUNIDADES'!$C$10:$D$18,2,FALSE),"")</f>
        <v/>
      </c>
      <c r="AC43" s="173">
        <v>9.18</v>
      </c>
      <c r="AD43" s="173" t="str">
        <f>IFERROR(VLOOKUP(AC43,'CRUCE OPORTUNIDADES'!$C$10:$D$18,2,FALSE),"")</f>
        <v/>
      </c>
      <c r="AE43" s="173">
        <v>10.18</v>
      </c>
      <c r="AF43" s="173" t="str">
        <f>IFERROR(VLOOKUP(AE43,'CRUCE OPORTUNIDADES'!$C$10:$D$18,2,FALSE),"")</f>
        <v/>
      </c>
      <c r="AG43" s="173">
        <v>11.18</v>
      </c>
      <c r="AH43" s="173" t="str">
        <f>IFERROR(VLOOKUP(AG43,'CRUCE OPORTUNIDADES'!$C$10:$D$18,2,FALSE),"")</f>
        <v/>
      </c>
      <c r="AI43" s="173">
        <v>12.18</v>
      </c>
      <c r="AJ43" s="173" t="str">
        <f>IFERROR(VLOOKUP(AI43,'CRUCE OPORTUNIDADES'!$C$10:$D$18,2,FALSE),"")</f>
        <v/>
      </c>
      <c r="AK43" s="173">
        <v>13.18</v>
      </c>
      <c r="AL43" s="173" t="str">
        <f>IFERROR(VLOOKUP(AK43,'CRUCE OPORTUNIDADES'!$C$10:$D$18,2,FALSE),"")</f>
        <v/>
      </c>
      <c r="AM43" s="173">
        <v>14.18</v>
      </c>
      <c r="AN43" s="173" t="str">
        <f>IFERROR(VLOOKUP(AM43,'CRUCE OPORTUNIDADES'!$C$10:$D$18,2,FALSE),"")</f>
        <v/>
      </c>
      <c r="AO43" s="173">
        <v>15.18</v>
      </c>
      <c r="AP43" s="173" t="str">
        <f>IFERROR(VLOOKUP(AO43,'CRUCE OPORTUNIDADES'!$C$10:$D$18,2,FALSE),"")</f>
        <v/>
      </c>
      <c r="AQ43" s="173">
        <v>16.18</v>
      </c>
      <c r="AR43" s="173" t="str">
        <f>IFERROR(VLOOKUP(AQ43,'CRUCE OPORTUNIDADES'!$C$10:$D$18,2,FALSE),"")</f>
        <v/>
      </c>
      <c r="AS43" s="173">
        <v>17.18</v>
      </c>
      <c r="AT43" s="173" t="str">
        <f>IFERROR(VLOOKUP(AS43,'CRUCE OPORTUNIDADES'!$C$10:$D$18,2,FALSE),"")</f>
        <v/>
      </c>
      <c r="AU43" s="173">
        <v>18.18</v>
      </c>
      <c r="AV43" s="173" t="str">
        <f>IFERROR(VLOOKUP(AU43,'CRUCE OPORTUNIDADES'!$C$10:$D$18,2,FALSE),"")</f>
        <v/>
      </c>
      <c r="AW43" s="173">
        <v>19.18</v>
      </c>
      <c r="AX43" s="173" t="str">
        <f>IFERROR(VLOOKUP(AW43,'CRUCE OPORTUNIDADES'!$C$10:$D$18,2,FALSE),"")</f>
        <v/>
      </c>
      <c r="AY43" s="173">
        <v>20.18</v>
      </c>
      <c r="AZ43" s="173" t="str">
        <f>IFERROR(VLOOKUP(AY43,'CRUCE OPORTUNIDADES'!$C$10:$D$18,2,FALSE),"")</f>
        <v/>
      </c>
      <c r="BA43" s="173">
        <v>21.18</v>
      </c>
      <c r="BB43" s="173" t="str">
        <f>IFERROR(VLOOKUP(BA43,'CRUCE OPORTUNIDADES'!$C$10:$D$18,2,FALSE),"")</f>
        <v/>
      </c>
      <c r="BC43" s="173">
        <v>22.18</v>
      </c>
      <c r="BD43" s="173" t="str">
        <f>IFERROR(VLOOKUP(BC43,'CRUCE OPORTUNIDADES'!$C$10:$D$18,2,FALSE),"")</f>
        <v/>
      </c>
      <c r="BE43" s="173">
        <v>23.18</v>
      </c>
      <c r="BF43" s="173" t="str">
        <f>IFERROR(VLOOKUP(BE43,'CRUCE OPORTUNIDADES'!$C$10:$D$18,2,FALSE),"")</f>
        <v/>
      </c>
      <c r="BG43" s="173">
        <v>24.18</v>
      </c>
      <c r="BH43" s="173" t="str">
        <f>IFERROR(VLOOKUP(BG43,'CRUCE OPORTUNIDADES'!$C$10:$D$18,2,FALSE),"")</f>
        <v/>
      </c>
      <c r="BI43" s="173">
        <v>25.18</v>
      </c>
      <c r="BJ43" s="173" t="str">
        <f>IFERROR(VLOOKUP(BI43,'CRUCE OPORTUNIDADES'!$C$10:$D$18,2,FALSE),"")</f>
        <v/>
      </c>
    </row>
    <row r="44" spans="13:62" x14ac:dyDescent="0.25">
      <c r="N44" s="173" t="str">
        <f>IF(N45&lt;&gt;""," -O","")</f>
        <v/>
      </c>
      <c r="P44" s="173" t="str">
        <f>IF(P45&lt;&gt;""," -O","")</f>
        <v/>
      </c>
      <c r="R44" s="173" t="str">
        <f>IF(R45&lt;&gt;""," -O","")</f>
        <v/>
      </c>
      <c r="T44" s="173" t="str">
        <f>IF(T45&lt;&gt;""," -O","")</f>
        <v/>
      </c>
      <c r="V44" s="173" t="str">
        <f>IF(V45&lt;&gt;""," -O","")</f>
        <v/>
      </c>
      <c r="X44" s="173" t="str">
        <f>IF(X45&lt;&gt;""," -O","")</f>
        <v/>
      </c>
      <c r="Z44" s="173" t="str">
        <f>IF(Z45&lt;&gt;""," -O","")</f>
        <v/>
      </c>
      <c r="AB44" s="173" t="str">
        <f>IF(AB45&lt;&gt;""," -O","")</f>
        <v/>
      </c>
      <c r="AD44" s="173" t="str">
        <f>IF(AD45&lt;&gt;""," -O","")</f>
        <v/>
      </c>
      <c r="AF44" s="173" t="str">
        <f>IF(AF45&lt;&gt;""," -O","")</f>
        <v/>
      </c>
      <c r="AH44" s="173" t="str">
        <f>IF(AH45&lt;&gt;""," -O","")</f>
        <v/>
      </c>
      <c r="AJ44" s="173" t="str">
        <f>IF(AJ45&lt;&gt;""," -O","")</f>
        <v/>
      </c>
      <c r="AL44" s="173" t="str">
        <f>IF(AL45&lt;&gt;""," -O","")</f>
        <v/>
      </c>
      <c r="AN44" s="173" t="str">
        <f>IF(AN45&lt;&gt;""," -O","")</f>
        <v/>
      </c>
      <c r="AP44" s="173" t="str">
        <f>IF(AP45&lt;&gt;""," -O","")</f>
        <v/>
      </c>
      <c r="AR44" s="173" t="str">
        <f>IF(AR45&lt;&gt;""," -O","")</f>
        <v/>
      </c>
      <c r="AT44" s="173" t="str">
        <f>IF(AT45&lt;&gt;""," -O","")</f>
        <v/>
      </c>
      <c r="AV44" s="173" t="str">
        <f>IF(AV45&lt;&gt;""," -O","")</f>
        <v/>
      </c>
      <c r="AX44" s="173" t="str">
        <f>IF(AX45&lt;&gt;""," -O","")</f>
        <v/>
      </c>
      <c r="AZ44" s="173" t="str">
        <f>IF(AZ45&lt;&gt;""," -O","")</f>
        <v/>
      </c>
      <c r="BB44" s="173" t="str">
        <f>IF(BB45&lt;&gt;""," -O","")</f>
        <v/>
      </c>
      <c r="BD44" s="173" t="str">
        <f>IF(BD45&lt;&gt;""," -O","")</f>
        <v/>
      </c>
      <c r="BF44" s="173" t="str">
        <f>IF(BF45&lt;&gt;""," -O","")</f>
        <v/>
      </c>
      <c r="BH44" s="173" t="str">
        <f>IF(BH45&lt;&gt;""," -O","")</f>
        <v/>
      </c>
      <c r="BJ44" s="173" t="str">
        <f>IF(BJ45&lt;&gt;""," -O","")</f>
        <v/>
      </c>
    </row>
    <row r="45" spans="13:62" x14ac:dyDescent="0.25">
      <c r="M45" s="173">
        <v>1.19</v>
      </c>
      <c r="N45" s="173" t="str">
        <f>IFERROR(VLOOKUP(M45,'CRUCE OPORTUNIDADES'!$C$10:$D$18,2,FALSE),"")</f>
        <v/>
      </c>
      <c r="O45" s="173">
        <v>2.19</v>
      </c>
      <c r="P45" s="173" t="str">
        <f>IFERROR(VLOOKUP(O45,'CRUCE OPORTUNIDADES'!$C$10:$D$18,2,FALSE),"")</f>
        <v/>
      </c>
      <c r="Q45" s="173">
        <v>3.19</v>
      </c>
      <c r="R45" s="173" t="str">
        <f>IFERROR(VLOOKUP(Q45,'CRUCE OPORTUNIDADES'!$C$10:$D$18,2,FALSE),"")</f>
        <v/>
      </c>
      <c r="S45" s="173">
        <v>4.1900000000000004</v>
      </c>
      <c r="T45" s="173" t="str">
        <f>IFERROR(VLOOKUP(S45,'CRUCE OPORTUNIDADES'!$C$10:$D$18,2,FALSE),"")</f>
        <v/>
      </c>
      <c r="U45" s="173">
        <v>5.19</v>
      </c>
      <c r="V45" s="173" t="str">
        <f>IFERROR(VLOOKUP(U45,'CRUCE OPORTUNIDADES'!$C$10:$D$18,2,FALSE),"")</f>
        <v/>
      </c>
      <c r="W45" s="173">
        <v>6.19</v>
      </c>
      <c r="X45" s="173" t="str">
        <f>IFERROR(VLOOKUP(W45,'CRUCE OPORTUNIDADES'!$C$10:$D$18,2,FALSE),"")</f>
        <v/>
      </c>
      <c r="Y45" s="173">
        <v>7.19</v>
      </c>
      <c r="Z45" s="173" t="str">
        <f>IFERROR(VLOOKUP(Y45,'CRUCE OPORTUNIDADES'!$C$10:$D$18,2,FALSE),"")</f>
        <v/>
      </c>
      <c r="AA45" s="173">
        <v>8.19</v>
      </c>
      <c r="AB45" s="173" t="str">
        <f>IFERROR(VLOOKUP(AA45,'CRUCE OPORTUNIDADES'!$C$10:$D$18,2,FALSE),"")</f>
        <v/>
      </c>
      <c r="AC45" s="173">
        <v>9.19</v>
      </c>
      <c r="AD45" s="173" t="str">
        <f>IFERROR(VLOOKUP(AC45,'CRUCE OPORTUNIDADES'!$C$10:$D$18,2,FALSE),"")</f>
        <v/>
      </c>
      <c r="AE45" s="173">
        <v>10.19</v>
      </c>
      <c r="AF45" s="173" t="str">
        <f>IFERROR(VLOOKUP(AE45,'CRUCE OPORTUNIDADES'!$C$10:$D$18,2,FALSE),"")</f>
        <v/>
      </c>
      <c r="AG45" s="173">
        <v>11.19</v>
      </c>
      <c r="AH45" s="173" t="str">
        <f>IFERROR(VLOOKUP(AG45,'CRUCE OPORTUNIDADES'!$C$10:$D$18,2,FALSE),"")</f>
        <v/>
      </c>
      <c r="AI45" s="173">
        <v>12.19</v>
      </c>
      <c r="AJ45" s="173" t="str">
        <f>IFERROR(VLOOKUP(AI45,'CRUCE OPORTUNIDADES'!$C$10:$D$18,2,FALSE),"")</f>
        <v/>
      </c>
      <c r="AK45" s="173">
        <v>13.19</v>
      </c>
      <c r="AL45" s="173" t="str">
        <f>IFERROR(VLOOKUP(AK45,'CRUCE OPORTUNIDADES'!$C$10:$D$18,2,FALSE),"")</f>
        <v/>
      </c>
      <c r="AM45" s="173">
        <v>14.19</v>
      </c>
      <c r="AN45" s="173" t="str">
        <f>IFERROR(VLOOKUP(AM45,'CRUCE OPORTUNIDADES'!$C$10:$D$18,2,FALSE),"")</f>
        <v/>
      </c>
      <c r="AO45" s="173">
        <v>15.19</v>
      </c>
      <c r="AP45" s="173" t="str">
        <f>IFERROR(VLOOKUP(AO45,'CRUCE OPORTUNIDADES'!$C$10:$D$18,2,FALSE),"")</f>
        <v/>
      </c>
      <c r="AQ45" s="173">
        <v>16.190000000000001</v>
      </c>
      <c r="AR45" s="173" t="str">
        <f>IFERROR(VLOOKUP(AQ45,'CRUCE OPORTUNIDADES'!$C$10:$D$18,2,FALSE),"")</f>
        <v/>
      </c>
      <c r="AS45" s="173">
        <v>17.190000000000001</v>
      </c>
      <c r="AT45" s="173" t="str">
        <f>IFERROR(VLOOKUP(AS45,'CRUCE OPORTUNIDADES'!$C$10:$D$18,2,FALSE),"")</f>
        <v/>
      </c>
      <c r="AU45" s="173">
        <v>18.190000000000001</v>
      </c>
      <c r="AV45" s="173" t="str">
        <f>IFERROR(VLOOKUP(AU45,'CRUCE OPORTUNIDADES'!$C$10:$D$18,2,FALSE),"")</f>
        <v/>
      </c>
      <c r="AW45" s="173">
        <v>19.190000000000001</v>
      </c>
      <c r="AX45" s="173" t="str">
        <f>IFERROR(VLOOKUP(AW45,'CRUCE OPORTUNIDADES'!$C$10:$D$18,2,FALSE),"")</f>
        <v/>
      </c>
      <c r="AY45" s="173">
        <v>20.190000000000001</v>
      </c>
      <c r="AZ45" s="173" t="str">
        <f>IFERROR(VLOOKUP(AY45,'CRUCE OPORTUNIDADES'!$C$10:$D$18,2,FALSE),"")</f>
        <v/>
      </c>
      <c r="BA45" s="173">
        <v>21.19</v>
      </c>
      <c r="BB45" s="173" t="str">
        <f>IFERROR(VLOOKUP(BA45,'CRUCE OPORTUNIDADES'!$C$10:$D$18,2,FALSE),"")</f>
        <v/>
      </c>
      <c r="BC45" s="173">
        <v>22.19</v>
      </c>
      <c r="BD45" s="173" t="str">
        <f>IFERROR(VLOOKUP(BC45,'CRUCE OPORTUNIDADES'!$C$10:$D$18,2,FALSE),"")</f>
        <v/>
      </c>
      <c r="BE45" s="173">
        <v>23.19</v>
      </c>
      <c r="BF45" s="173" t="str">
        <f>IFERROR(VLOOKUP(BE45,'CRUCE OPORTUNIDADES'!$C$10:$D$18,2,FALSE),"")</f>
        <v/>
      </c>
      <c r="BG45" s="173">
        <v>24.19</v>
      </c>
      <c r="BH45" s="173" t="str">
        <f>IFERROR(VLOOKUP(BG45,'CRUCE OPORTUNIDADES'!$C$10:$D$18,2,FALSE),"")</f>
        <v/>
      </c>
      <c r="BI45" s="173">
        <v>25.19</v>
      </c>
      <c r="BJ45" s="173" t="str">
        <f>IFERROR(VLOOKUP(BI45,'CRUCE OPORTUNIDADES'!$C$10:$D$18,2,FALSE),"")</f>
        <v/>
      </c>
    </row>
    <row r="46" spans="13:62" x14ac:dyDescent="0.25">
      <c r="N46" s="173" t="str">
        <f>IF(N47&lt;&gt;""," -O","")</f>
        <v/>
      </c>
      <c r="P46" s="173" t="str">
        <f>IF(P47&lt;&gt;""," -O","")</f>
        <v/>
      </c>
      <c r="R46" s="173" t="str">
        <f>IF(R47&lt;&gt;""," -O","")</f>
        <v/>
      </c>
      <c r="T46" s="173" t="str">
        <f>IF(T47&lt;&gt;""," -O","")</f>
        <v/>
      </c>
      <c r="V46" s="173" t="str">
        <f>IF(V47&lt;&gt;""," -O","")</f>
        <v/>
      </c>
      <c r="X46" s="173" t="str">
        <f>IF(X47&lt;&gt;""," -O","")</f>
        <v/>
      </c>
      <c r="Z46" s="173" t="str">
        <f>IF(Z47&lt;&gt;""," -O","")</f>
        <v/>
      </c>
      <c r="AB46" s="173" t="str">
        <f>IF(AB47&lt;&gt;""," -O","")</f>
        <v/>
      </c>
      <c r="AD46" s="173" t="str">
        <f>IF(AD47&lt;&gt;""," -O","")</f>
        <v/>
      </c>
      <c r="AF46" s="173" t="str">
        <f>IF(AF47&lt;&gt;""," -O","")</f>
        <v/>
      </c>
      <c r="AH46" s="173" t="str">
        <f>IF(AH47&lt;&gt;""," -O","")</f>
        <v/>
      </c>
      <c r="AJ46" s="173" t="str">
        <f>IF(AJ47&lt;&gt;""," -O","")</f>
        <v/>
      </c>
      <c r="AL46" s="173" t="str">
        <f>IF(AL47&lt;&gt;""," -O","")</f>
        <v/>
      </c>
      <c r="AN46" s="173" t="str">
        <f>IF(AN47&lt;&gt;""," -O","")</f>
        <v/>
      </c>
      <c r="AP46" s="173" t="str">
        <f>IF(AP47&lt;&gt;""," -O","")</f>
        <v/>
      </c>
      <c r="AR46" s="173" t="str">
        <f>IF(AR47&lt;&gt;""," -O","")</f>
        <v/>
      </c>
      <c r="AT46" s="173" t="str">
        <f>IF(AT47&lt;&gt;""," -O","")</f>
        <v/>
      </c>
      <c r="AV46" s="173" t="str">
        <f>IF(AV47&lt;&gt;""," -O","")</f>
        <v/>
      </c>
      <c r="AX46" s="173" t="str">
        <f>IF(AX47&lt;&gt;""," -O","")</f>
        <v/>
      </c>
      <c r="AZ46" s="173" t="str">
        <f>IF(AZ47&lt;&gt;""," -O","")</f>
        <v/>
      </c>
      <c r="BB46" s="173" t="str">
        <f>IF(BB47&lt;&gt;""," -O","")</f>
        <v/>
      </c>
      <c r="BD46" s="173" t="str">
        <f>IF(BD47&lt;&gt;""," -O","")</f>
        <v/>
      </c>
      <c r="BF46" s="173" t="str">
        <f>IF(BF47&lt;&gt;""," -O","")</f>
        <v/>
      </c>
      <c r="BH46" s="173" t="str">
        <f>IF(BH47&lt;&gt;""," -O","")</f>
        <v/>
      </c>
      <c r="BJ46" s="173" t="str">
        <f>IF(BJ47&lt;&gt;""," -O","")</f>
        <v/>
      </c>
    </row>
    <row r="47" spans="13:62" x14ac:dyDescent="0.25">
      <c r="M47" s="173">
        <v>1.2</v>
      </c>
      <c r="N47" s="173" t="str">
        <f>IFERROR(VLOOKUP(M47,'CRUCE OPORTUNIDADES'!$C$10:$D$18,2,FALSE),"")</f>
        <v/>
      </c>
      <c r="O47" s="173">
        <v>2.2000000000000002</v>
      </c>
      <c r="P47" s="173" t="str">
        <f>IFERROR(VLOOKUP(O47,'CRUCE OPORTUNIDADES'!$C$10:$D$18,2,FALSE),"")</f>
        <v/>
      </c>
      <c r="Q47" s="173">
        <v>3.2</v>
      </c>
      <c r="R47" s="173" t="str">
        <f>IFERROR(VLOOKUP(Q47,'CRUCE OPORTUNIDADES'!$C$10:$D$18,2,FALSE),"")</f>
        <v/>
      </c>
      <c r="S47" s="173">
        <v>4.2</v>
      </c>
      <c r="T47" s="173" t="str">
        <f>IFERROR(VLOOKUP(S47,'CRUCE OPORTUNIDADES'!$C$10:$D$18,2,FALSE),"")</f>
        <v/>
      </c>
      <c r="U47" s="173">
        <v>5.2</v>
      </c>
      <c r="V47" s="173" t="str">
        <f>IFERROR(VLOOKUP(U47,'CRUCE OPORTUNIDADES'!$C$10:$D$18,2,FALSE),"")</f>
        <v/>
      </c>
      <c r="W47" s="173">
        <v>6.2</v>
      </c>
      <c r="X47" s="173" t="str">
        <f>IFERROR(VLOOKUP(W47,'CRUCE OPORTUNIDADES'!$C$10:$D$18,2,FALSE),"")</f>
        <v/>
      </c>
      <c r="Y47" s="173">
        <v>7.2</v>
      </c>
      <c r="Z47" s="173" t="str">
        <f>IFERROR(VLOOKUP(Y47,'CRUCE OPORTUNIDADES'!$C$10:$D$18,2,FALSE),"")</f>
        <v/>
      </c>
      <c r="AA47" s="173">
        <v>8.1999999999999993</v>
      </c>
      <c r="AB47" s="173" t="str">
        <f>IFERROR(VLOOKUP(AA47,'CRUCE OPORTUNIDADES'!$C$10:$D$18,2,FALSE),"")</f>
        <v/>
      </c>
      <c r="AC47" s="173">
        <v>9.1999999999999993</v>
      </c>
      <c r="AD47" s="173" t="str">
        <f>IFERROR(VLOOKUP(AC47,'CRUCE OPORTUNIDADES'!$C$10:$D$18,2,FALSE),"")</f>
        <v/>
      </c>
      <c r="AE47" s="173">
        <v>10.199999999999999</v>
      </c>
      <c r="AF47" s="173" t="str">
        <f>IFERROR(VLOOKUP(AE47,'CRUCE OPORTUNIDADES'!$C$10:$D$18,2,FALSE),"")</f>
        <v/>
      </c>
      <c r="AG47" s="173">
        <v>11.2</v>
      </c>
      <c r="AH47" s="173" t="str">
        <f>IFERROR(VLOOKUP(AG47,'CRUCE OPORTUNIDADES'!$C$10:$D$18,2,FALSE),"")</f>
        <v/>
      </c>
      <c r="AI47" s="173">
        <v>12.2</v>
      </c>
      <c r="AJ47" s="173" t="str">
        <f>IFERROR(VLOOKUP(AI47,'CRUCE OPORTUNIDADES'!$C$10:$D$18,2,FALSE),"")</f>
        <v/>
      </c>
      <c r="AK47" s="173">
        <v>13.2</v>
      </c>
      <c r="AL47" s="173" t="str">
        <f>IFERROR(VLOOKUP(AK47,'CRUCE OPORTUNIDADES'!$C$10:$D$18,2,FALSE),"")</f>
        <v/>
      </c>
      <c r="AM47" s="173">
        <v>14.2</v>
      </c>
      <c r="AN47" s="173" t="str">
        <f>IFERROR(VLOOKUP(AM47,'CRUCE OPORTUNIDADES'!$C$10:$D$18,2,FALSE),"")</f>
        <v/>
      </c>
      <c r="AO47" s="173">
        <v>15.2</v>
      </c>
      <c r="AP47" s="173" t="str">
        <f>IFERROR(VLOOKUP(AO47,'CRUCE OPORTUNIDADES'!$C$10:$D$18,2,FALSE),"")</f>
        <v/>
      </c>
      <c r="AQ47" s="173">
        <v>16.2</v>
      </c>
      <c r="AR47" s="173" t="str">
        <f>IFERROR(VLOOKUP(AQ47,'CRUCE OPORTUNIDADES'!$C$10:$D$18,2,FALSE),"")</f>
        <v/>
      </c>
      <c r="AS47" s="173">
        <v>17.2</v>
      </c>
      <c r="AT47" s="173" t="str">
        <f>IFERROR(VLOOKUP(AS47,'CRUCE OPORTUNIDADES'!$C$10:$D$18,2,FALSE),"")</f>
        <v/>
      </c>
      <c r="AU47" s="173">
        <v>18.2</v>
      </c>
      <c r="AV47" s="173" t="str">
        <f>IFERROR(VLOOKUP(AU47,'CRUCE OPORTUNIDADES'!$C$10:$D$18,2,FALSE),"")</f>
        <v/>
      </c>
      <c r="AW47" s="173">
        <v>19.2</v>
      </c>
      <c r="AX47" s="173" t="str">
        <f>IFERROR(VLOOKUP(AW47,'CRUCE OPORTUNIDADES'!$C$10:$D$18,2,FALSE),"")</f>
        <v/>
      </c>
      <c r="AY47" s="173">
        <v>20.2</v>
      </c>
      <c r="AZ47" s="173" t="str">
        <f>IFERROR(VLOOKUP(AY47,'CRUCE OPORTUNIDADES'!$C$10:$D$18,2,FALSE),"")</f>
        <v/>
      </c>
      <c r="BA47" s="173">
        <v>21.2</v>
      </c>
      <c r="BB47" s="173" t="str">
        <f>IFERROR(VLOOKUP(BA47,'CRUCE OPORTUNIDADES'!$C$10:$D$18,2,FALSE),"")</f>
        <v/>
      </c>
      <c r="BC47" s="173">
        <v>22.2</v>
      </c>
      <c r="BD47" s="173" t="str">
        <f>IFERROR(VLOOKUP(BC47,'CRUCE OPORTUNIDADES'!$C$10:$D$18,2,FALSE),"")</f>
        <v/>
      </c>
      <c r="BE47" s="173">
        <v>23.2</v>
      </c>
      <c r="BF47" s="173" t="str">
        <f>IFERROR(VLOOKUP(BE47,'CRUCE OPORTUNIDADES'!$C$10:$D$18,2,FALSE),"")</f>
        <v/>
      </c>
      <c r="BG47" s="173">
        <v>24.2</v>
      </c>
      <c r="BH47" s="173" t="str">
        <f>IFERROR(VLOOKUP(BG47,'CRUCE OPORTUNIDADES'!$C$10:$D$18,2,FALSE),"")</f>
        <v/>
      </c>
      <c r="BI47" s="173">
        <v>25.2</v>
      </c>
      <c r="BJ47" s="173" t="str">
        <f>IFERROR(VLOOKUP(BI47,'CRUCE OPORTUNIDADES'!$C$10:$D$18,2,FALSE),"")</f>
        <v/>
      </c>
    </row>
    <row r="48" spans="13:62" x14ac:dyDescent="0.25">
      <c r="N48" s="173" t="str">
        <f>IF(N49&lt;&gt;""," -O","")</f>
        <v/>
      </c>
      <c r="P48" s="173" t="str">
        <f>IF(P49&lt;&gt;""," -O","")</f>
        <v/>
      </c>
      <c r="R48" s="173" t="str">
        <f>IF(R49&lt;&gt;""," -O","")</f>
        <v/>
      </c>
      <c r="T48" s="173" t="str">
        <f>IF(T49&lt;&gt;""," -O","")</f>
        <v/>
      </c>
      <c r="V48" s="173" t="str">
        <f>IF(V49&lt;&gt;""," -O","")</f>
        <v/>
      </c>
      <c r="X48" s="173" t="str">
        <f>IF(X49&lt;&gt;""," -O","")</f>
        <v/>
      </c>
      <c r="Z48" s="173" t="str">
        <f>IF(Z49&lt;&gt;""," -O","")</f>
        <v/>
      </c>
      <c r="AB48" s="173" t="str">
        <f>IF(AB49&lt;&gt;""," -O","")</f>
        <v/>
      </c>
      <c r="AD48" s="173" t="str">
        <f>IF(AD49&lt;&gt;""," -O","")</f>
        <v/>
      </c>
      <c r="AF48" s="173" t="str">
        <f>IF(AF49&lt;&gt;""," -O","")</f>
        <v/>
      </c>
      <c r="AH48" s="173" t="str">
        <f>IF(AH49&lt;&gt;""," -O","")</f>
        <v/>
      </c>
      <c r="AJ48" s="173" t="str">
        <f>IF(AJ49&lt;&gt;""," -O","")</f>
        <v/>
      </c>
      <c r="AL48" s="173" t="str">
        <f>IF(AL49&lt;&gt;""," -O","")</f>
        <v/>
      </c>
      <c r="AN48" s="173" t="str">
        <f>IF(AN49&lt;&gt;""," -O","")</f>
        <v/>
      </c>
      <c r="AP48" s="173" t="str">
        <f>IF(AP49&lt;&gt;""," -O","")</f>
        <v/>
      </c>
      <c r="AR48" s="173" t="str">
        <f>IF(AR49&lt;&gt;""," -O","")</f>
        <v/>
      </c>
      <c r="AT48" s="173" t="str">
        <f>IF(AT49&lt;&gt;""," -O","")</f>
        <v/>
      </c>
      <c r="AV48" s="173" t="str">
        <f>IF(AV49&lt;&gt;""," -O","")</f>
        <v/>
      </c>
      <c r="AX48" s="173" t="str">
        <f>IF(AX49&lt;&gt;""," -O","")</f>
        <v/>
      </c>
      <c r="AZ48" s="173" t="str">
        <f>IF(AZ49&lt;&gt;""," -O","")</f>
        <v/>
      </c>
      <c r="BB48" s="173" t="str">
        <f>IF(BB49&lt;&gt;""," -O","")</f>
        <v/>
      </c>
      <c r="BD48" s="173" t="str">
        <f>IF(BD49&lt;&gt;""," -O","")</f>
        <v/>
      </c>
      <c r="BF48" s="173" t="str">
        <f>IF(BF49&lt;&gt;""," -O","")</f>
        <v/>
      </c>
      <c r="BH48" s="173" t="str">
        <f>IF(BH49&lt;&gt;""," -O","")</f>
        <v/>
      </c>
      <c r="BJ48" s="173" t="str">
        <f>IF(BJ49&lt;&gt;""," -O","")</f>
        <v/>
      </c>
    </row>
    <row r="49" spans="13:62" x14ac:dyDescent="0.25">
      <c r="M49" s="173">
        <v>1.21</v>
      </c>
      <c r="N49" s="173" t="str">
        <f>IFERROR(VLOOKUP(M49,'CRUCE OPORTUNIDADES'!$C$10:$D$18,2,FALSE),"")</f>
        <v/>
      </c>
      <c r="O49" s="173">
        <v>2.21</v>
      </c>
      <c r="P49" s="173" t="str">
        <f>IFERROR(VLOOKUP(O49,'CRUCE OPORTUNIDADES'!$C$10:$D$18,2,FALSE),"")</f>
        <v/>
      </c>
      <c r="Q49" s="173">
        <v>3.21</v>
      </c>
      <c r="R49" s="173" t="str">
        <f>IFERROR(VLOOKUP(Q49,'CRUCE OPORTUNIDADES'!$C$10:$D$18,2,FALSE),"")</f>
        <v/>
      </c>
      <c r="S49" s="173">
        <v>4.21</v>
      </c>
      <c r="T49" s="173" t="str">
        <f>IFERROR(VLOOKUP(S49,'CRUCE OPORTUNIDADES'!$C$10:$D$18,2,FALSE),"")</f>
        <v/>
      </c>
      <c r="U49" s="173">
        <v>5.21</v>
      </c>
      <c r="V49" s="173" t="str">
        <f>IFERROR(VLOOKUP(U49,'CRUCE OPORTUNIDADES'!$C$10:$D$18,2,FALSE),"")</f>
        <v/>
      </c>
      <c r="W49" s="173">
        <v>6.21</v>
      </c>
      <c r="X49" s="173" t="str">
        <f>IFERROR(VLOOKUP(W49,'CRUCE OPORTUNIDADES'!$C$10:$D$18,2,FALSE),"")</f>
        <v/>
      </c>
      <c r="Y49" s="173">
        <v>7.21</v>
      </c>
      <c r="Z49" s="173" t="str">
        <f>IFERROR(VLOOKUP(Y49,'CRUCE OPORTUNIDADES'!$C$10:$D$18,2,FALSE),"")</f>
        <v/>
      </c>
      <c r="AA49" s="173">
        <v>8.2100000000000009</v>
      </c>
      <c r="AB49" s="173" t="str">
        <f>IFERROR(VLOOKUP(AA49,'CRUCE OPORTUNIDADES'!$C$10:$D$18,2,FALSE),"")</f>
        <v/>
      </c>
      <c r="AC49" s="173">
        <v>9.2100000000000009</v>
      </c>
      <c r="AD49" s="173" t="str">
        <f>IFERROR(VLOOKUP(AC49,'CRUCE OPORTUNIDADES'!$C$10:$D$18,2,FALSE),"")</f>
        <v/>
      </c>
      <c r="AE49" s="173">
        <v>10.210000000000001</v>
      </c>
      <c r="AF49" s="173" t="str">
        <f>IFERROR(VLOOKUP(AE49,'CRUCE OPORTUNIDADES'!$C$10:$D$18,2,FALSE),"")</f>
        <v/>
      </c>
      <c r="AG49" s="173">
        <v>11.21</v>
      </c>
      <c r="AH49" s="173" t="str">
        <f>IFERROR(VLOOKUP(AG49,'CRUCE OPORTUNIDADES'!$C$10:$D$18,2,FALSE),"")</f>
        <v/>
      </c>
      <c r="AI49" s="173">
        <v>12.21</v>
      </c>
      <c r="AJ49" s="173" t="str">
        <f>IFERROR(VLOOKUP(AI49,'CRUCE OPORTUNIDADES'!$C$10:$D$18,2,FALSE),"")</f>
        <v/>
      </c>
      <c r="AK49" s="173">
        <v>13.21</v>
      </c>
      <c r="AL49" s="173" t="str">
        <f>IFERROR(VLOOKUP(AK49,'CRUCE OPORTUNIDADES'!$C$10:$D$18,2,FALSE),"")</f>
        <v/>
      </c>
      <c r="AM49" s="173">
        <v>14.21</v>
      </c>
      <c r="AN49" s="173" t="str">
        <f>IFERROR(VLOOKUP(AM49,'CRUCE OPORTUNIDADES'!$C$10:$D$18,2,FALSE),"")</f>
        <v/>
      </c>
      <c r="AO49" s="173">
        <v>15.21</v>
      </c>
      <c r="AP49" s="173" t="str">
        <f>IFERROR(VLOOKUP(AO49,'CRUCE OPORTUNIDADES'!$C$10:$D$18,2,FALSE),"")</f>
        <v/>
      </c>
      <c r="AQ49" s="173">
        <v>16.21</v>
      </c>
      <c r="AR49" s="173" t="str">
        <f>IFERROR(VLOOKUP(AQ49,'CRUCE OPORTUNIDADES'!$C$10:$D$18,2,FALSE),"")</f>
        <v/>
      </c>
      <c r="AS49" s="173">
        <v>17.21</v>
      </c>
      <c r="AT49" s="173" t="str">
        <f>IFERROR(VLOOKUP(AS49,'CRUCE OPORTUNIDADES'!$C$10:$D$18,2,FALSE),"")</f>
        <v/>
      </c>
      <c r="AU49" s="173">
        <v>18.21</v>
      </c>
      <c r="AV49" s="173" t="str">
        <f>IFERROR(VLOOKUP(AU49,'CRUCE OPORTUNIDADES'!$C$10:$D$18,2,FALSE),"")</f>
        <v/>
      </c>
      <c r="AW49" s="173">
        <v>19.21</v>
      </c>
      <c r="AX49" s="173" t="str">
        <f>IFERROR(VLOOKUP(AW49,'CRUCE OPORTUNIDADES'!$C$10:$D$18,2,FALSE),"")</f>
        <v/>
      </c>
      <c r="AY49" s="173">
        <v>20.21</v>
      </c>
      <c r="AZ49" s="173" t="str">
        <f>IFERROR(VLOOKUP(AY49,'CRUCE OPORTUNIDADES'!$C$10:$D$18,2,FALSE),"")</f>
        <v/>
      </c>
      <c r="BA49" s="173">
        <v>21.21</v>
      </c>
      <c r="BB49" s="173" t="str">
        <f>IFERROR(VLOOKUP(BA49,'CRUCE OPORTUNIDADES'!$C$10:$D$18,2,FALSE),"")</f>
        <v/>
      </c>
      <c r="BC49" s="173">
        <v>22.21</v>
      </c>
      <c r="BD49" s="173" t="str">
        <f>IFERROR(VLOOKUP(BC49,'CRUCE OPORTUNIDADES'!$C$10:$D$18,2,FALSE),"")</f>
        <v/>
      </c>
      <c r="BE49" s="173">
        <v>23.21</v>
      </c>
      <c r="BF49" s="173" t="str">
        <f>IFERROR(VLOOKUP(BE49,'CRUCE OPORTUNIDADES'!$C$10:$D$18,2,FALSE),"")</f>
        <v/>
      </c>
      <c r="BG49" s="173">
        <v>24.21</v>
      </c>
      <c r="BH49" s="173" t="str">
        <f>IFERROR(VLOOKUP(BG49,'CRUCE OPORTUNIDADES'!$C$10:$D$18,2,FALSE),"")</f>
        <v/>
      </c>
      <c r="BI49" s="173">
        <v>25.21</v>
      </c>
      <c r="BJ49" s="173" t="str">
        <f>IFERROR(VLOOKUP(BI49,'CRUCE OPORTUNIDADES'!$C$10:$D$18,2,FALSE),"")</f>
        <v/>
      </c>
    </row>
    <row r="50" spans="13:62" x14ac:dyDescent="0.25">
      <c r="N50" s="173" t="str">
        <f>IF(N51&lt;&gt;""," -O","")</f>
        <v/>
      </c>
      <c r="P50" s="173" t="str">
        <f>IF(P51&lt;&gt;""," -O","")</f>
        <v/>
      </c>
      <c r="R50" s="173" t="str">
        <f>IF(R51&lt;&gt;""," -O","")</f>
        <v/>
      </c>
      <c r="T50" s="173" t="str">
        <f>IF(T51&lt;&gt;""," -O","")</f>
        <v/>
      </c>
      <c r="V50" s="173" t="str">
        <f>IF(V51&lt;&gt;""," -O","")</f>
        <v/>
      </c>
      <c r="X50" s="173" t="str">
        <f>IF(X51&lt;&gt;""," -O","")</f>
        <v/>
      </c>
      <c r="Z50" s="173" t="str">
        <f>IF(Z51&lt;&gt;""," -O","")</f>
        <v/>
      </c>
      <c r="AB50" s="173" t="str">
        <f>IF(AB51&lt;&gt;""," -O","")</f>
        <v/>
      </c>
      <c r="AD50" s="173" t="str">
        <f>IF(AD51&lt;&gt;""," -O","")</f>
        <v/>
      </c>
      <c r="AF50" s="173" t="str">
        <f>IF(AF51&lt;&gt;""," -O","")</f>
        <v/>
      </c>
      <c r="AH50" s="173" t="str">
        <f>IF(AH51&lt;&gt;""," -O","")</f>
        <v/>
      </c>
      <c r="AJ50" s="173" t="str">
        <f>IF(AJ51&lt;&gt;""," -O","")</f>
        <v/>
      </c>
      <c r="AL50" s="173" t="str">
        <f>IF(AL51&lt;&gt;""," -O","")</f>
        <v/>
      </c>
      <c r="AN50" s="173" t="str">
        <f>IF(AN51&lt;&gt;""," -O","")</f>
        <v/>
      </c>
      <c r="AP50" s="173" t="str">
        <f>IF(AP51&lt;&gt;""," -O","")</f>
        <v/>
      </c>
      <c r="AR50" s="173" t="str">
        <f>IF(AR51&lt;&gt;""," -O","")</f>
        <v/>
      </c>
      <c r="AT50" s="173" t="str">
        <f>IF(AT51&lt;&gt;""," -O","")</f>
        <v/>
      </c>
      <c r="AV50" s="173" t="str">
        <f>IF(AV51&lt;&gt;""," -O","")</f>
        <v/>
      </c>
      <c r="AX50" s="173" t="str">
        <f>IF(AX51&lt;&gt;""," -O","")</f>
        <v/>
      </c>
      <c r="AZ50" s="173" t="str">
        <f>IF(AZ51&lt;&gt;""," -O","")</f>
        <v/>
      </c>
      <c r="BB50" s="173" t="str">
        <f>IF(BB51&lt;&gt;""," -O","")</f>
        <v/>
      </c>
      <c r="BD50" s="173" t="str">
        <f>IF(BD51&lt;&gt;""," -O","")</f>
        <v/>
      </c>
      <c r="BF50" s="173" t="str">
        <f>IF(BF51&lt;&gt;""," -O","")</f>
        <v/>
      </c>
      <c r="BH50" s="173" t="str">
        <f>IF(BH51&lt;&gt;""," -O","")</f>
        <v/>
      </c>
      <c r="BJ50" s="173" t="str">
        <f>IF(BJ51&lt;&gt;""," -O","")</f>
        <v/>
      </c>
    </row>
    <row r="51" spans="13:62" x14ac:dyDescent="0.25">
      <c r="M51" s="173">
        <v>1.22</v>
      </c>
      <c r="N51" s="173" t="str">
        <f>IFERROR(VLOOKUP(M51,'CRUCE OPORTUNIDADES'!$C$10:$D$18,2,FALSE),"")</f>
        <v/>
      </c>
      <c r="O51" s="173">
        <v>2.2200000000000002</v>
      </c>
      <c r="P51" s="173" t="str">
        <f>IFERROR(VLOOKUP(O51,'CRUCE OPORTUNIDADES'!$C$10:$D$18,2,FALSE),"")</f>
        <v/>
      </c>
      <c r="Q51" s="173">
        <v>3.22</v>
      </c>
      <c r="R51" s="173" t="str">
        <f>IFERROR(VLOOKUP(Q51,'CRUCE OPORTUNIDADES'!$C$10:$D$18,2,FALSE),"")</f>
        <v/>
      </c>
      <c r="S51" s="173">
        <v>4.22</v>
      </c>
      <c r="T51" s="173" t="str">
        <f>IFERROR(VLOOKUP(S51,'CRUCE OPORTUNIDADES'!$C$10:$D$18,2,FALSE),"")</f>
        <v/>
      </c>
      <c r="U51" s="173">
        <v>5.22</v>
      </c>
      <c r="V51" s="173" t="str">
        <f>IFERROR(VLOOKUP(U51,'CRUCE OPORTUNIDADES'!$C$10:$D$18,2,FALSE),"")</f>
        <v/>
      </c>
      <c r="W51" s="173">
        <v>6.22</v>
      </c>
      <c r="X51" s="173" t="str">
        <f>IFERROR(VLOOKUP(W51,'CRUCE OPORTUNIDADES'!$C$10:$D$18,2,FALSE),"")</f>
        <v/>
      </c>
      <c r="Y51" s="173">
        <v>7.22</v>
      </c>
      <c r="Z51" s="173" t="str">
        <f>IFERROR(VLOOKUP(Y51,'CRUCE OPORTUNIDADES'!$C$10:$D$18,2,FALSE),"")</f>
        <v/>
      </c>
      <c r="AA51" s="173">
        <v>8.2200000000000006</v>
      </c>
      <c r="AB51" s="173" t="str">
        <f>IFERROR(VLOOKUP(AA51,'CRUCE OPORTUNIDADES'!$C$10:$D$18,2,FALSE),"")</f>
        <v/>
      </c>
      <c r="AC51" s="173">
        <v>9.2200000000000006</v>
      </c>
      <c r="AD51" s="173" t="str">
        <f>IFERROR(VLOOKUP(AC51,'CRUCE OPORTUNIDADES'!$C$10:$D$18,2,FALSE),"")</f>
        <v/>
      </c>
      <c r="AE51" s="173">
        <v>10.220000000000001</v>
      </c>
      <c r="AF51" s="173" t="str">
        <f>IFERROR(VLOOKUP(AE51,'CRUCE OPORTUNIDADES'!$C$10:$D$18,2,FALSE),"")</f>
        <v/>
      </c>
      <c r="AG51" s="173">
        <v>11.22</v>
      </c>
      <c r="AH51" s="173" t="str">
        <f>IFERROR(VLOOKUP(AG51,'CRUCE OPORTUNIDADES'!$C$10:$D$18,2,FALSE),"")</f>
        <v/>
      </c>
      <c r="AI51" s="173">
        <v>12.22</v>
      </c>
      <c r="AJ51" s="173" t="str">
        <f>IFERROR(VLOOKUP(AI51,'CRUCE OPORTUNIDADES'!$C$10:$D$18,2,FALSE),"")</f>
        <v/>
      </c>
      <c r="AK51" s="173">
        <v>13.22</v>
      </c>
      <c r="AL51" s="173" t="str">
        <f>IFERROR(VLOOKUP(AK51,'CRUCE OPORTUNIDADES'!$C$10:$D$18,2,FALSE),"")</f>
        <v/>
      </c>
      <c r="AM51" s="173">
        <v>14.22</v>
      </c>
      <c r="AN51" s="173" t="str">
        <f>IFERROR(VLOOKUP(AM51,'CRUCE OPORTUNIDADES'!$C$10:$D$18,2,FALSE),"")</f>
        <v/>
      </c>
      <c r="AO51" s="173">
        <v>15.22</v>
      </c>
      <c r="AP51" s="173" t="str">
        <f>IFERROR(VLOOKUP(AO51,'CRUCE OPORTUNIDADES'!$C$10:$D$18,2,FALSE),"")</f>
        <v/>
      </c>
      <c r="AQ51" s="173">
        <v>16.22</v>
      </c>
      <c r="AR51" s="173" t="str">
        <f>IFERROR(VLOOKUP(AQ51,'CRUCE OPORTUNIDADES'!$C$10:$D$18,2,FALSE),"")</f>
        <v/>
      </c>
      <c r="AS51" s="173">
        <v>17.22</v>
      </c>
      <c r="AT51" s="173" t="str">
        <f>IFERROR(VLOOKUP(AS51,'CRUCE OPORTUNIDADES'!$C$10:$D$18,2,FALSE),"")</f>
        <v/>
      </c>
      <c r="AU51" s="173">
        <v>18.22</v>
      </c>
      <c r="AV51" s="173" t="str">
        <f>IFERROR(VLOOKUP(AU51,'CRUCE OPORTUNIDADES'!$C$10:$D$18,2,FALSE),"")</f>
        <v/>
      </c>
      <c r="AW51" s="173">
        <v>19.22</v>
      </c>
      <c r="AX51" s="173" t="str">
        <f>IFERROR(VLOOKUP(AW51,'CRUCE OPORTUNIDADES'!$C$10:$D$18,2,FALSE),"")</f>
        <v/>
      </c>
      <c r="AY51" s="173">
        <v>20.22</v>
      </c>
      <c r="AZ51" s="173" t="str">
        <f>IFERROR(VLOOKUP(AY51,'CRUCE OPORTUNIDADES'!$C$10:$D$18,2,FALSE),"")</f>
        <v/>
      </c>
      <c r="BA51" s="173">
        <v>21.22</v>
      </c>
      <c r="BB51" s="173" t="str">
        <f>IFERROR(VLOOKUP(BA51,'CRUCE OPORTUNIDADES'!$C$10:$D$18,2,FALSE),"")</f>
        <v/>
      </c>
      <c r="BC51" s="173">
        <v>22.22</v>
      </c>
      <c r="BD51" s="173" t="str">
        <f>IFERROR(VLOOKUP(BC51,'CRUCE OPORTUNIDADES'!$C$10:$D$18,2,FALSE),"")</f>
        <v/>
      </c>
      <c r="BE51" s="173">
        <v>23.22</v>
      </c>
      <c r="BF51" s="173" t="str">
        <f>IFERROR(VLOOKUP(BE51,'CRUCE OPORTUNIDADES'!$C$10:$D$18,2,FALSE),"")</f>
        <v/>
      </c>
      <c r="BG51" s="173">
        <v>24.22</v>
      </c>
      <c r="BH51" s="173" t="str">
        <f>IFERROR(VLOOKUP(BG51,'CRUCE OPORTUNIDADES'!$C$10:$D$18,2,FALSE),"")</f>
        <v/>
      </c>
      <c r="BI51" s="173">
        <v>25.22</v>
      </c>
      <c r="BJ51" s="173" t="str">
        <f>IFERROR(VLOOKUP(BI51,'CRUCE OPORTUNIDADES'!$C$10:$D$18,2,FALSE),"")</f>
        <v/>
      </c>
    </row>
    <row r="52" spans="13:62" x14ac:dyDescent="0.25">
      <c r="N52" s="173" t="str">
        <f>IF(N53&lt;&gt;""," -O","")</f>
        <v/>
      </c>
      <c r="P52" s="173" t="str">
        <f>IF(P53&lt;&gt;""," -O","")</f>
        <v/>
      </c>
      <c r="R52" s="173" t="str">
        <f>IF(R53&lt;&gt;""," -O","")</f>
        <v/>
      </c>
      <c r="T52" s="173" t="str">
        <f>IF(T53&lt;&gt;""," -O","")</f>
        <v/>
      </c>
      <c r="V52" s="173" t="str">
        <f>IF(V53&lt;&gt;""," -O","")</f>
        <v/>
      </c>
      <c r="X52" s="173" t="str">
        <f>IF(X53&lt;&gt;""," -O","")</f>
        <v/>
      </c>
      <c r="Z52" s="173" t="str">
        <f>IF(Z53&lt;&gt;""," -O","")</f>
        <v/>
      </c>
      <c r="AB52" s="173" t="str">
        <f>IF(AB53&lt;&gt;""," -O","")</f>
        <v/>
      </c>
      <c r="AD52" s="173" t="str">
        <f>IF(AD53&lt;&gt;""," -O","")</f>
        <v/>
      </c>
      <c r="AF52" s="173" t="str">
        <f>IF(AF53&lt;&gt;""," -O","")</f>
        <v/>
      </c>
      <c r="AH52" s="173" t="str">
        <f>IF(AH53&lt;&gt;""," -O","")</f>
        <v/>
      </c>
      <c r="AJ52" s="173" t="str">
        <f>IF(AJ53&lt;&gt;""," -O","")</f>
        <v/>
      </c>
      <c r="AL52" s="173" t="str">
        <f>IF(AL53&lt;&gt;""," -O","")</f>
        <v/>
      </c>
      <c r="AN52" s="173" t="str">
        <f>IF(AN53&lt;&gt;""," -O","")</f>
        <v/>
      </c>
      <c r="AP52" s="173" t="str">
        <f>IF(AP53&lt;&gt;""," -O","")</f>
        <v/>
      </c>
      <c r="AR52" s="173" t="str">
        <f>IF(AR53&lt;&gt;""," -O","")</f>
        <v/>
      </c>
      <c r="AT52" s="173" t="str">
        <f>IF(AT53&lt;&gt;""," -O","")</f>
        <v/>
      </c>
      <c r="AV52" s="173" t="str">
        <f>IF(AV53&lt;&gt;""," -O","")</f>
        <v/>
      </c>
      <c r="AX52" s="173" t="str">
        <f>IF(AX53&lt;&gt;""," -O","")</f>
        <v/>
      </c>
      <c r="AZ52" s="173" t="str">
        <f>IF(AZ53&lt;&gt;""," -O","")</f>
        <v/>
      </c>
      <c r="BB52" s="173" t="str">
        <f>IF(BB53&lt;&gt;""," -O","")</f>
        <v/>
      </c>
      <c r="BD52" s="173" t="str">
        <f>IF(BD53&lt;&gt;""," -O","")</f>
        <v/>
      </c>
      <c r="BF52" s="173" t="str">
        <f>IF(BF53&lt;&gt;""," -O","")</f>
        <v/>
      </c>
      <c r="BH52" s="173" t="str">
        <f>IF(BH53&lt;&gt;""," -O","")</f>
        <v/>
      </c>
      <c r="BJ52" s="173" t="str">
        <f>IF(BJ53&lt;&gt;""," -O","")</f>
        <v/>
      </c>
    </row>
    <row r="53" spans="13:62" x14ac:dyDescent="0.25">
      <c r="M53" s="173">
        <v>1.23</v>
      </c>
      <c r="N53" s="173" t="str">
        <f>IFERROR(VLOOKUP(M53,'CRUCE OPORTUNIDADES'!$C$10:$D$18,2,FALSE),"")</f>
        <v/>
      </c>
      <c r="O53" s="173">
        <v>2.23</v>
      </c>
      <c r="P53" s="173" t="str">
        <f>IFERROR(VLOOKUP(O53,'CRUCE OPORTUNIDADES'!$C$10:$D$18,2,FALSE),"")</f>
        <v/>
      </c>
      <c r="Q53" s="173">
        <v>3.23</v>
      </c>
      <c r="R53" s="173" t="str">
        <f>IFERROR(VLOOKUP(Q53,'CRUCE OPORTUNIDADES'!$C$10:$D$18,2,FALSE),"")</f>
        <v/>
      </c>
      <c r="S53" s="173">
        <v>4.2300000000000004</v>
      </c>
      <c r="T53" s="173" t="str">
        <f>IFERROR(VLOOKUP(S53,'CRUCE OPORTUNIDADES'!$C$10:$D$18,2,FALSE),"")</f>
        <v/>
      </c>
      <c r="U53" s="173">
        <v>5.23</v>
      </c>
      <c r="V53" s="173" t="str">
        <f>IFERROR(VLOOKUP(U53,'CRUCE OPORTUNIDADES'!$C$10:$D$18,2,FALSE),"")</f>
        <v/>
      </c>
      <c r="W53" s="173">
        <v>6.23</v>
      </c>
      <c r="X53" s="173" t="str">
        <f>IFERROR(VLOOKUP(W53,'CRUCE OPORTUNIDADES'!$C$10:$D$18,2,FALSE),"")</f>
        <v/>
      </c>
      <c r="Y53" s="173">
        <v>7.23</v>
      </c>
      <c r="Z53" s="173" t="str">
        <f>IFERROR(VLOOKUP(Y53,'CRUCE OPORTUNIDADES'!$C$10:$D$18,2,FALSE),"")</f>
        <v/>
      </c>
      <c r="AA53" s="173">
        <v>8.23</v>
      </c>
      <c r="AB53" s="173" t="str">
        <f>IFERROR(VLOOKUP(AA53,'CRUCE OPORTUNIDADES'!$C$10:$D$18,2,FALSE),"")</f>
        <v/>
      </c>
      <c r="AC53" s="173">
        <v>9.23</v>
      </c>
      <c r="AD53" s="173" t="str">
        <f>IFERROR(VLOOKUP(AC53,'CRUCE OPORTUNIDADES'!$C$10:$D$18,2,FALSE),"")</f>
        <v/>
      </c>
      <c r="AE53" s="173">
        <v>10.23</v>
      </c>
      <c r="AF53" s="173" t="str">
        <f>IFERROR(VLOOKUP(AE53,'CRUCE OPORTUNIDADES'!$C$10:$D$18,2,FALSE),"")</f>
        <v/>
      </c>
      <c r="AG53" s="173">
        <v>11.23</v>
      </c>
      <c r="AH53" s="173" t="str">
        <f>IFERROR(VLOOKUP(AG53,'CRUCE OPORTUNIDADES'!$C$10:$D$18,2,FALSE),"")</f>
        <v/>
      </c>
      <c r="AI53" s="173">
        <v>12.23</v>
      </c>
      <c r="AJ53" s="173" t="str">
        <f>IFERROR(VLOOKUP(AI53,'CRUCE OPORTUNIDADES'!$C$10:$D$18,2,FALSE),"")</f>
        <v/>
      </c>
      <c r="AK53" s="173">
        <v>13.23</v>
      </c>
      <c r="AL53" s="173" t="str">
        <f>IFERROR(VLOOKUP(AK53,'CRUCE OPORTUNIDADES'!$C$10:$D$18,2,FALSE),"")</f>
        <v/>
      </c>
      <c r="AM53" s="173">
        <v>14.23</v>
      </c>
      <c r="AN53" s="173" t="str">
        <f>IFERROR(VLOOKUP(AM53,'CRUCE OPORTUNIDADES'!$C$10:$D$18,2,FALSE),"")</f>
        <v/>
      </c>
      <c r="AO53" s="173">
        <v>15.23</v>
      </c>
      <c r="AP53" s="173" t="str">
        <f>IFERROR(VLOOKUP(AO53,'CRUCE OPORTUNIDADES'!$C$10:$D$18,2,FALSE),"")</f>
        <v/>
      </c>
      <c r="AQ53" s="173">
        <v>16.23</v>
      </c>
      <c r="AR53" s="173" t="str">
        <f>IFERROR(VLOOKUP(AQ53,'CRUCE OPORTUNIDADES'!$C$10:$D$18,2,FALSE),"")</f>
        <v/>
      </c>
      <c r="AS53" s="173">
        <v>17.23</v>
      </c>
      <c r="AT53" s="173" t="str">
        <f>IFERROR(VLOOKUP(AS53,'CRUCE OPORTUNIDADES'!$C$10:$D$18,2,FALSE),"")</f>
        <v/>
      </c>
      <c r="AU53" s="173">
        <v>18.23</v>
      </c>
      <c r="AV53" s="173" t="str">
        <f>IFERROR(VLOOKUP(AU53,'CRUCE OPORTUNIDADES'!$C$10:$D$18,2,FALSE),"")</f>
        <v/>
      </c>
      <c r="AW53" s="173">
        <v>19.23</v>
      </c>
      <c r="AX53" s="173" t="str">
        <f>IFERROR(VLOOKUP(AW53,'CRUCE OPORTUNIDADES'!$C$10:$D$18,2,FALSE),"")</f>
        <v/>
      </c>
      <c r="AY53" s="173">
        <v>20.23</v>
      </c>
      <c r="AZ53" s="173" t="str">
        <f>IFERROR(VLOOKUP(AY53,'CRUCE OPORTUNIDADES'!$C$10:$D$18,2,FALSE),"")</f>
        <v/>
      </c>
      <c r="BA53" s="173">
        <v>21.23</v>
      </c>
      <c r="BB53" s="173" t="str">
        <f>IFERROR(VLOOKUP(BA53,'CRUCE OPORTUNIDADES'!$C$10:$D$18,2,FALSE),"")</f>
        <v/>
      </c>
      <c r="BC53" s="173">
        <v>22.23</v>
      </c>
      <c r="BD53" s="173" t="str">
        <f>IFERROR(VLOOKUP(BC53,'CRUCE OPORTUNIDADES'!$C$10:$D$18,2,FALSE),"")</f>
        <v/>
      </c>
      <c r="BE53" s="173">
        <v>23.23</v>
      </c>
      <c r="BF53" s="173" t="str">
        <f>IFERROR(VLOOKUP(BE53,'CRUCE OPORTUNIDADES'!$C$10:$D$18,2,FALSE),"")</f>
        <v/>
      </c>
      <c r="BG53" s="173">
        <v>24.23</v>
      </c>
      <c r="BH53" s="173" t="str">
        <f>IFERROR(VLOOKUP(BG53,'CRUCE OPORTUNIDADES'!$C$10:$D$18,2,FALSE),"")</f>
        <v/>
      </c>
      <c r="BI53" s="173">
        <v>25.23</v>
      </c>
      <c r="BJ53" s="173" t="str">
        <f>IFERROR(VLOOKUP(BI53,'CRUCE OPORTUNIDADES'!$C$10:$D$18,2,FALSE),"")</f>
        <v/>
      </c>
    </row>
    <row r="54" spans="13:62" x14ac:dyDescent="0.25">
      <c r="N54" s="173" t="str">
        <f>IF(N55&lt;&gt;""," -O","")</f>
        <v/>
      </c>
      <c r="P54" s="173" t="str">
        <f>IF(P55&lt;&gt;""," -O","")</f>
        <v/>
      </c>
      <c r="R54" s="173" t="str">
        <f>IF(R55&lt;&gt;""," -O","")</f>
        <v/>
      </c>
      <c r="T54" s="173" t="str">
        <f>IF(T55&lt;&gt;""," -O","")</f>
        <v/>
      </c>
      <c r="V54" s="173" t="str">
        <f>IF(V55&lt;&gt;""," -O","")</f>
        <v/>
      </c>
      <c r="X54" s="173" t="str">
        <f>IF(X55&lt;&gt;""," -O","")</f>
        <v/>
      </c>
      <c r="Z54" s="173" t="str">
        <f>IF(Z55&lt;&gt;""," -O","")</f>
        <v/>
      </c>
      <c r="AB54" s="173" t="str">
        <f>IF(AB55&lt;&gt;""," -O","")</f>
        <v/>
      </c>
      <c r="AD54" s="173" t="str">
        <f>IF(AD55&lt;&gt;""," -O","")</f>
        <v/>
      </c>
      <c r="AF54" s="173" t="str">
        <f>IF(AF55&lt;&gt;""," -O","")</f>
        <v/>
      </c>
      <c r="AH54" s="173" t="str">
        <f>IF(AH55&lt;&gt;""," -O","")</f>
        <v/>
      </c>
      <c r="AJ54" s="173" t="str">
        <f>IF(AJ55&lt;&gt;""," -O","")</f>
        <v/>
      </c>
      <c r="AL54" s="173" t="str">
        <f>IF(AL55&lt;&gt;""," -O","")</f>
        <v/>
      </c>
      <c r="AN54" s="173" t="str">
        <f>IF(AN55&lt;&gt;""," -O","")</f>
        <v/>
      </c>
      <c r="AP54" s="173" t="str">
        <f>IF(AP55&lt;&gt;""," -O","")</f>
        <v/>
      </c>
      <c r="AR54" s="173" t="str">
        <f>IF(AR55&lt;&gt;""," -O","")</f>
        <v/>
      </c>
      <c r="AT54" s="173" t="str">
        <f>IF(AT55&lt;&gt;""," -O","")</f>
        <v/>
      </c>
      <c r="AV54" s="173" t="str">
        <f>IF(AV55&lt;&gt;""," -O","")</f>
        <v/>
      </c>
      <c r="AX54" s="173" t="str">
        <f>IF(AX55&lt;&gt;""," -O","")</f>
        <v/>
      </c>
      <c r="AZ54" s="173" t="str">
        <f>IF(AZ55&lt;&gt;""," -O","")</f>
        <v/>
      </c>
      <c r="BB54" s="173" t="str">
        <f>IF(BB55&lt;&gt;""," -O","")</f>
        <v/>
      </c>
      <c r="BD54" s="173" t="str">
        <f>IF(BD55&lt;&gt;""," -O","")</f>
        <v/>
      </c>
      <c r="BF54" s="173" t="str">
        <f>IF(BF55&lt;&gt;""," -O","")</f>
        <v/>
      </c>
      <c r="BH54" s="173" t="str">
        <f>IF(BH55&lt;&gt;""," -O","")</f>
        <v/>
      </c>
      <c r="BJ54" s="173" t="str">
        <f>IF(BJ55&lt;&gt;""," -O","")</f>
        <v/>
      </c>
    </row>
    <row r="55" spans="13:62" x14ac:dyDescent="0.25">
      <c r="M55" s="173">
        <v>1.24</v>
      </c>
      <c r="N55" s="173" t="str">
        <f>IFERROR(VLOOKUP(M55,'CRUCE OPORTUNIDADES'!$C$10:$D$18,2,FALSE),"")</f>
        <v/>
      </c>
      <c r="O55" s="173">
        <v>2.2400000000000002</v>
      </c>
      <c r="P55" s="173" t="str">
        <f>IFERROR(VLOOKUP(O55,'CRUCE OPORTUNIDADES'!$C$10:$D$18,2,FALSE),"")</f>
        <v/>
      </c>
      <c r="Q55" s="173">
        <v>3.24</v>
      </c>
      <c r="R55" s="173" t="str">
        <f>IFERROR(VLOOKUP(Q55,'CRUCE OPORTUNIDADES'!$C$10:$D$18,2,FALSE),"")</f>
        <v/>
      </c>
      <c r="S55" s="173">
        <v>4.24</v>
      </c>
      <c r="T55" s="173" t="str">
        <f>IFERROR(VLOOKUP(S55,'CRUCE OPORTUNIDADES'!$C$10:$D$18,2,FALSE),"")</f>
        <v/>
      </c>
      <c r="U55" s="173">
        <v>5.24</v>
      </c>
      <c r="V55" s="173" t="str">
        <f>IFERROR(VLOOKUP(U55,'CRUCE OPORTUNIDADES'!$C$10:$D$18,2,FALSE),"")</f>
        <v/>
      </c>
      <c r="W55" s="173">
        <v>6.24</v>
      </c>
      <c r="X55" s="173" t="str">
        <f>IFERROR(VLOOKUP(W55,'CRUCE OPORTUNIDADES'!$C$10:$D$18,2,FALSE),"")</f>
        <v/>
      </c>
      <c r="Y55" s="173">
        <v>7.24</v>
      </c>
      <c r="Z55" s="173" t="str">
        <f>IFERROR(VLOOKUP(Y55,'CRUCE OPORTUNIDADES'!$C$10:$D$18,2,FALSE),"")</f>
        <v/>
      </c>
      <c r="AA55" s="173">
        <v>8.24</v>
      </c>
      <c r="AB55" s="173" t="str">
        <f>IFERROR(VLOOKUP(AA55,'CRUCE OPORTUNIDADES'!$C$10:$D$18,2,FALSE),"")</f>
        <v/>
      </c>
      <c r="AC55" s="173">
        <v>9.24</v>
      </c>
      <c r="AD55" s="173" t="str">
        <f>IFERROR(VLOOKUP(AC55,'CRUCE OPORTUNIDADES'!$C$10:$D$18,2,FALSE),"")</f>
        <v/>
      </c>
      <c r="AE55" s="173">
        <v>10.24</v>
      </c>
      <c r="AF55" s="173" t="str">
        <f>IFERROR(VLOOKUP(AE55,'CRUCE OPORTUNIDADES'!$C$10:$D$18,2,FALSE),"")</f>
        <v/>
      </c>
      <c r="AG55" s="173">
        <v>11.24</v>
      </c>
      <c r="AH55" s="173" t="str">
        <f>IFERROR(VLOOKUP(AG55,'CRUCE OPORTUNIDADES'!$C$10:$D$18,2,FALSE),"")</f>
        <v/>
      </c>
      <c r="AI55" s="173">
        <v>12.24</v>
      </c>
      <c r="AJ55" s="173" t="str">
        <f>IFERROR(VLOOKUP(AI55,'CRUCE OPORTUNIDADES'!$C$10:$D$18,2,FALSE),"")</f>
        <v/>
      </c>
      <c r="AK55" s="173">
        <v>13.24</v>
      </c>
      <c r="AL55" s="173" t="str">
        <f>IFERROR(VLOOKUP(AK55,'CRUCE OPORTUNIDADES'!$C$10:$D$18,2,FALSE),"")</f>
        <v/>
      </c>
      <c r="AM55" s="173">
        <v>14.24</v>
      </c>
      <c r="AN55" s="173" t="str">
        <f>IFERROR(VLOOKUP(AM55,'CRUCE OPORTUNIDADES'!$C$10:$D$18,2,FALSE),"")</f>
        <v/>
      </c>
      <c r="AO55" s="173">
        <v>15.24</v>
      </c>
      <c r="AP55" s="173" t="str">
        <f>IFERROR(VLOOKUP(AO55,'CRUCE OPORTUNIDADES'!$C$10:$D$18,2,FALSE),"")</f>
        <v/>
      </c>
      <c r="AQ55" s="173">
        <v>16.239999999999998</v>
      </c>
      <c r="AR55" s="173" t="str">
        <f>IFERROR(VLOOKUP(AQ55,'CRUCE OPORTUNIDADES'!$C$10:$D$18,2,FALSE),"")</f>
        <v/>
      </c>
      <c r="AS55" s="173">
        <v>17.239999999999998</v>
      </c>
      <c r="AT55" s="173" t="str">
        <f>IFERROR(VLOOKUP(AS55,'CRUCE OPORTUNIDADES'!$C$10:$D$18,2,FALSE),"")</f>
        <v/>
      </c>
      <c r="AU55" s="173">
        <v>18.239999999999998</v>
      </c>
      <c r="AV55" s="173" t="str">
        <f>IFERROR(VLOOKUP(AU55,'CRUCE OPORTUNIDADES'!$C$10:$D$18,2,FALSE),"")</f>
        <v/>
      </c>
      <c r="AW55" s="173">
        <v>19.239999999999998</v>
      </c>
      <c r="AX55" s="173" t="str">
        <f>IFERROR(VLOOKUP(AW55,'CRUCE OPORTUNIDADES'!$C$10:$D$18,2,FALSE),"")</f>
        <v/>
      </c>
      <c r="AY55" s="173">
        <v>20.239999999999998</v>
      </c>
      <c r="AZ55" s="173" t="str">
        <f>IFERROR(VLOOKUP(AY55,'CRUCE OPORTUNIDADES'!$C$10:$D$18,2,FALSE),"")</f>
        <v/>
      </c>
      <c r="BA55" s="173">
        <v>21.24</v>
      </c>
      <c r="BB55" s="173" t="str">
        <f>IFERROR(VLOOKUP(BA55,'CRUCE OPORTUNIDADES'!$C$10:$D$18,2,FALSE),"")</f>
        <v/>
      </c>
      <c r="BC55" s="173">
        <v>22.24</v>
      </c>
      <c r="BD55" s="173" t="str">
        <f>IFERROR(VLOOKUP(BC55,'CRUCE OPORTUNIDADES'!$C$10:$D$18,2,FALSE),"")</f>
        <v/>
      </c>
      <c r="BE55" s="173">
        <v>23.24</v>
      </c>
      <c r="BF55" s="173" t="str">
        <f>IFERROR(VLOOKUP(BE55,'CRUCE OPORTUNIDADES'!$C$10:$D$18,2,FALSE),"")</f>
        <v/>
      </c>
      <c r="BG55" s="173">
        <v>24.24</v>
      </c>
      <c r="BH55" s="173" t="str">
        <f>IFERROR(VLOOKUP(BG55,'CRUCE OPORTUNIDADES'!$C$10:$D$18,2,FALSE),"")</f>
        <v/>
      </c>
      <c r="BI55" s="173">
        <v>25.24</v>
      </c>
      <c r="BJ55" s="173" t="str">
        <f>IFERROR(VLOOKUP(BI55,'CRUCE OPORTUNIDADES'!$C$10:$D$18,2,FALSE),"")</f>
        <v/>
      </c>
    </row>
    <row r="56" spans="13:62" x14ac:dyDescent="0.25">
      <c r="N56" s="173" t="str">
        <f>IF(N57&lt;&gt;""," -O","")</f>
        <v/>
      </c>
      <c r="P56" s="173" t="str">
        <f>IF(P57&lt;&gt;""," -O","")</f>
        <v/>
      </c>
      <c r="R56" s="173" t="str">
        <f>IF(R57&lt;&gt;""," -O","")</f>
        <v/>
      </c>
      <c r="T56" s="173" t="str">
        <f>IF(T57&lt;&gt;""," -O","")</f>
        <v/>
      </c>
      <c r="V56" s="173" t="str">
        <f>IF(V57&lt;&gt;""," -O","")</f>
        <v/>
      </c>
      <c r="X56" s="173" t="str">
        <f>IF(X57&lt;&gt;""," -O","")</f>
        <v/>
      </c>
      <c r="Z56" s="173" t="str">
        <f>IF(Z57&lt;&gt;""," -O","")</f>
        <v/>
      </c>
      <c r="AB56" s="173" t="str">
        <f>IF(AB57&lt;&gt;""," -O","")</f>
        <v/>
      </c>
      <c r="AD56" s="173" t="str">
        <f>IF(AD57&lt;&gt;""," -O","")</f>
        <v/>
      </c>
      <c r="AF56" s="173" t="str">
        <f>IF(AF57&lt;&gt;""," -O","")</f>
        <v/>
      </c>
      <c r="AH56" s="173" t="str">
        <f>IF(AH57&lt;&gt;""," -O","")</f>
        <v/>
      </c>
      <c r="AJ56" s="173" t="str">
        <f>IF(AJ57&lt;&gt;""," -O","")</f>
        <v/>
      </c>
      <c r="AL56" s="173" t="str">
        <f>IF(AL57&lt;&gt;""," -O","")</f>
        <v/>
      </c>
      <c r="AN56" s="173" t="str">
        <f>IF(AN57&lt;&gt;""," -O","")</f>
        <v/>
      </c>
      <c r="AP56" s="173" t="str">
        <f>IF(AP57&lt;&gt;""," -O","")</f>
        <v/>
      </c>
      <c r="AR56" s="173" t="str">
        <f>IF(AR57&lt;&gt;""," -O","")</f>
        <v/>
      </c>
      <c r="AT56" s="173" t="str">
        <f>IF(AT57&lt;&gt;""," -O","")</f>
        <v/>
      </c>
      <c r="AV56" s="173" t="str">
        <f>IF(AV57&lt;&gt;""," -O","")</f>
        <v/>
      </c>
      <c r="AX56" s="173" t="str">
        <f>IF(AX57&lt;&gt;""," -O","")</f>
        <v/>
      </c>
      <c r="AZ56" s="173" t="str">
        <f>IF(AZ57&lt;&gt;""," -O","")</f>
        <v/>
      </c>
      <c r="BB56" s="173" t="str">
        <f>IF(BB57&lt;&gt;""," -O","")</f>
        <v/>
      </c>
      <c r="BD56" s="173" t="str">
        <f>IF(BD57&lt;&gt;""," -O","")</f>
        <v/>
      </c>
      <c r="BF56" s="173" t="str">
        <f>IF(BF57&lt;&gt;""," -O","")</f>
        <v/>
      </c>
      <c r="BH56" s="173" t="str">
        <f>IF(BH57&lt;&gt;""," -O","")</f>
        <v/>
      </c>
      <c r="BJ56" s="173" t="str">
        <f>IF(BJ57&lt;&gt;""," -O","")</f>
        <v/>
      </c>
    </row>
    <row r="57" spans="13:62" x14ac:dyDescent="0.25">
      <c r="M57" s="173">
        <v>1.25</v>
      </c>
      <c r="N57" s="173" t="str">
        <f>IFERROR(VLOOKUP(M57,'CRUCE OPORTUNIDADES'!$C$10:$D$18,2,FALSE),"")</f>
        <v/>
      </c>
      <c r="O57" s="173">
        <v>2.25</v>
      </c>
      <c r="P57" s="173" t="str">
        <f>IFERROR(VLOOKUP(O57,'CRUCE OPORTUNIDADES'!$C$10:$D$18,2,FALSE),"")</f>
        <v/>
      </c>
      <c r="Q57" s="173">
        <v>3.25</v>
      </c>
      <c r="R57" s="173" t="str">
        <f>IFERROR(VLOOKUP(Q57,'CRUCE OPORTUNIDADES'!$C$10:$D$18,2,FALSE),"")</f>
        <v/>
      </c>
      <c r="S57" s="173">
        <v>4.25</v>
      </c>
      <c r="T57" s="173" t="str">
        <f>IFERROR(VLOOKUP(S57,'CRUCE OPORTUNIDADES'!$C$10:$D$18,2,FALSE),"")</f>
        <v/>
      </c>
      <c r="U57" s="173">
        <v>5.25</v>
      </c>
      <c r="V57" s="173" t="str">
        <f>IFERROR(VLOOKUP(U57,'CRUCE OPORTUNIDADES'!$C$10:$D$18,2,FALSE),"")</f>
        <v/>
      </c>
      <c r="W57" s="173">
        <v>6.25</v>
      </c>
      <c r="X57" s="173" t="str">
        <f>IFERROR(VLOOKUP(W57,'CRUCE OPORTUNIDADES'!$C$10:$D$18,2,FALSE),"")</f>
        <v/>
      </c>
      <c r="Y57" s="173">
        <v>7.25</v>
      </c>
      <c r="Z57" s="173" t="str">
        <f>IFERROR(VLOOKUP(Y57,'CRUCE OPORTUNIDADES'!$C$10:$D$18,2,FALSE),"")</f>
        <v/>
      </c>
      <c r="AA57" s="173">
        <v>8.25</v>
      </c>
      <c r="AB57" s="173" t="str">
        <f>IFERROR(VLOOKUP(AA57,'CRUCE OPORTUNIDADES'!$C$10:$D$18,2,FALSE),"")</f>
        <v/>
      </c>
      <c r="AC57" s="173">
        <v>9.25</v>
      </c>
      <c r="AD57" s="173" t="str">
        <f>IFERROR(VLOOKUP(AC57,'CRUCE OPORTUNIDADES'!$C$10:$D$18,2,FALSE),"")</f>
        <v/>
      </c>
      <c r="AE57" s="173">
        <v>10.25</v>
      </c>
      <c r="AF57" s="173" t="str">
        <f>IFERROR(VLOOKUP(AE57,'CRUCE OPORTUNIDADES'!$C$10:$D$18,2,FALSE),"")</f>
        <v/>
      </c>
      <c r="AG57" s="173">
        <v>11.25</v>
      </c>
      <c r="AH57" s="173" t="str">
        <f>IFERROR(VLOOKUP(AG57,'CRUCE OPORTUNIDADES'!$C$10:$D$18,2,FALSE),"")</f>
        <v/>
      </c>
      <c r="AI57" s="173">
        <v>12.25</v>
      </c>
      <c r="AJ57" s="173" t="str">
        <f>IFERROR(VLOOKUP(AI57,'CRUCE OPORTUNIDADES'!$C$10:$D$18,2,FALSE),"")</f>
        <v/>
      </c>
      <c r="AK57" s="173">
        <v>13.25</v>
      </c>
      <c r="AL57" s="173" t="str">
        <f>IFERROR(VLOOKUP(AK57,'CRUCE OPORTUNIDADES'!$C$10:$D$18,2,FALSE),"")</f>
        <v/>
      </c>
      <c r="AM57" s="173">
        <v>14.25</v>
      </c>
      <c r="AN57" s="173" t="str">
        <f>IFERROR(VLOOKUP(AM57,'CRUCE OPORTUNIDADES'!$C$10:$D$18,2,FALSE),"")</f>
        <v/>
      </c>
      <c r="AO57" s="173">
        <v>15.25</v>
      </c>
      <c r="AP57" s="173" t="str">
        <f>IFERROR(VLOOKUP(AO57,'CRUCE OPORTUNIDADES'!$C$10:$D$18,2,FALSE),"")</f>
        <v/>
      </c>
      <c r="AQ57" s="173">
        <v>16.25</v>
      </c>
      <c r="AR57" s="173" t="str">
        <f>IFERROR(VLOOKUP(AQ57,'CRUCE OPORTUNIDADES'!$C$10:$D$18,2,FALSE),"")</f>
        <v/>
      </c>
      <c r="AS57" s="173">
        <v>17.25</v>
      </c>
      <c r="AT57" s="173" t="str">
        <f>IFERROR(VLOOKUP(AS57,'CRUCE OPORTUNIDADES'!$C$10:$D$18,2,FALSE),"")</f>
        <v/>
      </c>
      <c r="AU57" s="173">
        <v>18.25</v>
      </c>
      <c r="AV57" s="173" t="str">
        <f>IFERROR(VLOOKUP(AU57,'CRUCE OPORTUNIDADES'!$C$10:$D$18,2,FALSE),"")</f>
        <v/>
      </c>
      <c r="AW57" s="173">
        <v>19.25</v>
      </c>
      <c r="AX57" s="173" t="str">
        <f>IFERROR(VLOOKUP(AW57,'CRUCE OPORTUNIDADES'!$C$10:$D$18,2,FALSE),"")</f>
        <v/>
      </c>
      <c r="AY57" s="173">
        <v>20.25</v>
      </c>
      <c r="AZ57" s="173" t="str">
        <f>IFERROR(VLOOKUP(AY57,'CRUCE OPORTUNIDADES'!$C$10:$D$18,2,FALSE),"")</f>
        <v/>
      </c>
      <c r="BA57" s="173">
        <v>21.25</v>
      </c>
      <c r="BB57" s="173" t="str">
        <f>IFERROR(VLOOKUP(BA57,'CRUCE OPORTUNIDADES'!$C$10:$D$18,2,FALSE),"")</f>
        <v/>
      </c>
      <c r="BC57" s="173">
        <v>22.25</v>
      </c>
      <c r="BD57" s="173" t="str">
        <f>IFERROR(VLOOKUP(BC57,'CRUCE OPORTUNIDADES'!$C$10:$D$18,2,FALSE),"")</f>
        <v/>
      </c>
      <c r="BE57" s="173">
        <v>23.25</v>
      </c>
      <c r="BF57" s="173" t="str">
        <f>IFERROR(VLOOKUP(BE57,'CRUCE OPORTUNIDADES'!$C$10:$D$18,2,FALSE),"")</f>
        <v/>
      </c>
      <c r="BG57" s="173">
        <v>24.25</v>
      </c>
      <c r="BH57" s="173" t="str">
        <f>IFERROR(VLOOKUP(BG57,'CRUCE OPORTUNIDADES'!$C$10:$D$18,2,FALSE),"")</f>
        <v/>
      </c>
      <c r="BI57" s="173">
        <v>25.25</v>
      </c>
      <c r="BJ57" s="173" t="str">
        <f>IFERROR(VLOOKUP(BI57,'CRUCE OPORTUNIDADES'!$C$10:$D$18,2,FALSE),"")</f>
        <v/>
      </c>
    </row>
    <row r="58" spans="13:62" x14ac:dyDescent="0.25">
      <c r="N58" s="173" t="str">
        <f>IF(N59&lt;&gt;""," -O","")</f>
        <v/>
      </c>
      <c r="P58" s="173" t="str">
        <f>IF(P59&lt;&gt;""," -O","")</f>
        <v/>
      </c>
      <c r="R58" s="173" t="str">
        <f>IF(R59&lt;&gt;""," -O","")</f>
        <v/>
      </c>
      <c r="T58" s="173" t="str">
        <f>IF(T59&lt;&gt;""," -O","")</f>
        <v/>
      </c>
      <c r="V58" s="173" t="str">
        <f>IF(V59&lt;&gt;""," -O","")</f>
        <v/>
      </c>
      <c r="X58" s="173" t="str">
        <f>IF(X59&lt;&gt;""," -O","")</f>
        <v/>
      </c>
      <c r="Z58" s="173" t="str">
        <f>IF(Z59&lt;&gt;""," -O","")</f>
        <v/>
      </c>
      <c r="AB58" s="173" t="str">
        <f>IF(AB59&lt;&gt;""," -O","")</f>
        <v/>
      </c>
      <c r="AD58" s="173" t="str">
        <f>IF(AD59&lt;&gt;""," -O","")</f>
        <v/>
      </c>
      <c r="AF58" s="173" t="str">
        <f>IF(AF59&lt;&gt;""," -O","")</f>
        <v/>
      </c>
      <c r="AH58" s="173" t="str">
        <f>IF(AH59&lt;&gt;""," -O","")</f>
        <v/>
      </c>
      <c r="AJ58" s="173" t="str">
        <f>IF(AJ59&lt;&gt;""," -O","")</f>
        <v/>
      </c>
      <c r="AL58" s="173" t="str">
        <f>IF(AL59&lt;&gt;""," -O","")</f>
        <v/>
      </c>
      <c r="AN58" s="173" t="str">
        <f>IF(AN59&lt;&gt;""," -O","")</f>
        <v/>
      </c>
      <c r="AP58" s="173" t="str">
        <f>IF(AP59&lt;&gt;""," -O","")</f>
        <v/>
      </c>
      <c r="AR58" s="173" t="str">
        <f>IF(AR59&lt;&gt;""," -O","")</f>
        <v/>
      </c>
      <c r="AT58" s="173" t="str">
        <f>IF(AT59&lt;&gt;""," -O","")</f>
        <v/>
      </c>
      <c r="AV58" s="173" t="str">
        <f>IF(AV59&lt;&gt;""," -O","")</f>
        <v/>
      </c>
      <c r="AX58" s="173" t="str">
        <f>IF(AX59&lt;&gt;""," -O","")</f>
        <v/>
      </c>
      <c r="AZ58" s="173" t="str">
        <f>IF(AZ59&lt;&gt;""," -O","")</f>
        <v/>
      </c>
      <c r="BB58" s="173" t="str">
        <f>IF(BB59&lt;&gt;""," -O","")</f>
        <v/>
      </c>
      <c r="BD58" s="173" t="str">
        <f>IF(BD59&lt;&gt;""," -O","")</f>
        <v/>
      </c>
      <c r="BF58" s="173" t="str">
        <f>IF(BF59&lt;&gt;""," -O","")</f>
        <v/>
      </c>
      <c r="BH58" s="173" t="str">
        <f>IF(BH59&lt;&gt;""," -O","")</f>
        <v/>
      </c>
      <c r="BJ58" s="173" t="str">
        <f>IF(BJ59&lt;&gt;""," -O","")</f>
        <v/>
      </c>
    </row>
    <row r="59" spans="13:62" x14ac:dyDescent="0.25">
      <c r="M59" s="173">
        <v>1.26</v>
      </c>
      <c r="N59" s="173" t="str">
        <f>IFERROR(VLOOKUP(M59,'CRUCE OPORTUNIDADES'!$C$10:$D$18,2,FALSE),"")</f>
        <v/>
      </c>
      <c r="O59" s="173">
        <v>2.2599999999999998</v>
      </c>
      <c r="P59" s="173" t="str">
        <f>IFERROR(VLOOKUP(O59,'CRUCE OPORTUNIDADES'!$C$10:$D$18,2,FALSE),"")</f>
        <v/>
      </c>
      <c r="Q59" s="173">
        <v>3.26</v>
      </c>
      <c r="R59" s="173" t="str">
        <f>IFERROR(VLOOKUP(Q59,'CRUCE OPORTUNIDADES'!$C$10:$D$18,2,FALSE),"")</f>
        <v/>
      </c>
      <c r="S59" s="173">
        <v>4.26</v>
      </c>
      <c r="T59" s="173" t="str">
        <f>IFERROR(VLOOKUP(S59,'CRUCE OPORTUNIDADES'!$C$10:$D$18,2,FALSE),"")</f>
        <v/>
      </c>
      <c r="U59" s="173">
        <v>5.26</v>
      </c>
      <c r="V59" s="173" t="str">
        <f>IFERROR(VLOOKUP(U59,'CRUCE OPORTUNIDADES'!$C$10:$D$18,2,FALSE),"")</f>
        <v/>
      </c>
      <c r="W59" s="173">
        <v>6.26</v>
      </c>
      <c r="X59" s="173" t="str">
        <f>IFERROR(VLOOKUP(W59,'CRUCE OPORTUNIDADES'!$C$10:$D$18,2,FALSE),"")</f>
        <v/>
      </c>
      <c r="Y59" s="173">
        <v>7.26</v>
      </c>
      <c r="Z59" s="173" t="str">
        <f>IFERROR(VLOOKUP(Y59,'CRUCE OPORTUNIDADES'!$C$10:$D$18,2,FALSE),"")</f>
        <v/>
      </c>
      <c r="AA59" s="173">
        <v>8.26</v>
      </c>
      <c r="AB59" s="173" t="str">
        <f>IFERROR(VLOOKUP(AA59,'CRUCE OPORTUNIDADES'!$C$10:$D$18,2,FALSE),"")</f>
        <v/>
      </c>
      <c r="AC59" s="173">
        <v>9.26</v>
      </c>
      <c r="AD59" s="173" t="str">
        <f>IFERROR(VLOOKUP(AC59,'CRUCE OPORTUNIDADES'!$C$10:$D$18,2,FALSE),"")</f>
        <v/>
      </c>
      <c r="AE59" s="173">
        <v>10.26</v>
      </c>
      <c r="AF59" s="173" t="str">
        <f>IFERROR(VLOOKUP(AE59,'CRUCE OPORTUNIDADES'!$C$10:$D$18,2,FALSE),"")</f>
        <v/>
      </c>
      <c r="AG59" s="173">
        <v>11.26</v>
      </c>
      <c r="AH59" s="173" t="str">
        <f>IFERROR(VLOOKUP(AG59,'CRUCE OPORTUNIDADES'!$C$10:$D$18,2,FALSE),"")</f>
        <v/>
      </c>
      <c r="AI59" s="173">
        <v>12.26</v>
      </c>
      <c r="AJ59" s="173" t="str">
        <f>IFERROR(VLOOKUP(AI59,'CRUCE OPORTUNIDADES'!$C$10:$D$18,2,FALSE),"")</f>
        <v/>
      </c>
      <c r="AK59" s="173">
        <v>13.26</v>
      </c>
      <c r="AL59" s="173" t="str">
        <f>IFERROR(VLOOKUP(AK59,'CRUCE OPORTUNIDADES'!$C$10:$D$18,2,FALSE),"")</f>
        <v/>
      </c>
      <c r="AM59" s="173">
        <v>14.26</v>
      </c>
      <c r="AN59" s="173" t="str">
        <f>IFERROR(VLOOKUP(AM59,'CRUCE OPORTUNIDADES'!$C$10:$D$18,2,FALSE),"")</f>
        <v/>
      </c>
      <c r="AO59" s="173">
        <v>15.26</v>
      </c>
      <c r="AP59" s="173" t="str">
        <f>IFERROR(VLOOKUP(AO59,'CRUCE OPORTUNIDADES'!$C$10:$D$18,2,FALSE),"")</f>
        <v/>
      </c>
      <c r="AQ59" s="173">
        <v>16.260000000000002</v>
      </c>
      <c r="AR59" s="173" t="str">
        <f>IFERROR(VLOOKUP(AQ59,'CRUCE OPORTUNIDADES'!$C$10:$D$18,2,FALSE),"")</f>
        <v/>
      </c>
      <c r="AS59" s="173">
        <v>17.260000000000002</v>
      </c>
      <c r="AT59" s="173" t="str">
        <f>IFERROR(VLOOKUP(AS59,'CRUCE OPORTUNIDADES'!$C$10:$D$18,2,FALSE),"")</f>
        <v/>
      </c>
      <c r="AU59" s="173">
        <v>18.260000000000002</v>
      </c>
      <c r="AV59" s="173" t="str">
        <f>IFERROR(VLOOKUP(AU59,'CRUCE OPORTUNIDADES'!$C$10:$D$18,2,FALSE),"")</f>
        <v/>
      </c>
      <c r="AW59" s="173">
        <v>19.260000000000002</v>
      </c>
      <c r="AX59" s="173" t="str">
        <f>IFERROR(VLOOKUP(AW59,'CRUCE OPORTUNIDADES'!$C$10:$D$18,2,FALSE),"")</f>
        <v/>
      </c>
      <c r="AY59" s="173">
        <v>20.260000000000002</v>
      </c>
      <c r="AZ59" s="173" t="str">
        <f>IFERROR(VLOOKUP(AY59,'CRUCE OPORTUNIDADES'!$C$10:$D$18,2,FALSE),"")</f>
        <v/>
      </c>
      <c r="BA59" s="173">
        <v>21.26</v>
      </c>
      <c r="BB59" s="173" t="str">
        <f>IFERROR(VLOOKUP(BA59,'CRUCE OPORTUNIDADES'!$C$10:$D$18,2,FALSE),"")</f>
        <v/>
      </c>
      <c r="BC59" s="173">
        <v>22.26</v>
      </c>
      <c r="BD59" s="173" t="str">
        <f>IFERROR(VLOOKUP(BC59,'CRUCE OPORTUNIDADES'!$C$10:$D$18,2,FALSE),"")</f>
        <v/>
      </c>
      <c r="BE59" s="173">
        <v>23.26</v>
      </c>
      <c r="BF59" s="173" t="str">
        <f>IFERROR(VLOOKUP(BE59,'CRUCE OPORTUNIDADES'!$C$10:$D$18,2,FALSE),"")</f>
        <v/>
      </c>
      <c r="BG59" s="173">
        <v>24.26</v>
      </c>
      <c r="BH59" s="173" t="str">
        <f>IFERROR(VLOOKUP(BG59,'CRUCE OPORTUNIDADES'!$C$10:$D$18,2,FALSE),"")</f>
        <v/>
      </c>
      <c r="BI59" s="173">
        <v>25.26</v>
      </c>
      <c r="BJ59" s="173" t="str">
        <f>IFERROR(VLOOKUP(BI59,'CRUCE OPORTUNIDADES'!$C$10:$D$18,2,FALSE),"")</f>
        <v/>
      </c>
    </row>
    <row r="60" spans="13:62" x14ac:dyDescent="0.25">
      <c r="N60" s="173" t="str">
        <f>IF(N61&lt;&gt;""," -O","")</f>
        <v/>
      </c>
      <c r="P60" s="173" t="str">
        <f>IF(P61&lt;&gt;""," -O","")</f>
        <v/>
      </c>
      <c r="R60" s="173" t="str">
        <f>IF(R61&lt;&gt;""," -O","")</f>
        <v/>
      </c>
      <c r="T60" s="173" t="str">
        <f>IF(T61&lt;&gt;""," -O","")</f>
        <v/>
      </c>
      <c r="V60" s="173" t="str">
        <f>IF(V61&lt;&gt;""," -O","")</f>
        <v/>
      </c>
      <c r="X60" s="173" t="str">
        <f>IF(X61&lt;&gt;""," -O","")</f>
        <v/>
      </c>
      <c r="Z60" s="173" t="str">
        <f>IF(Z61&lt;&gt;""," -O","")</f>
        <v/>
      </c>
      <c r="AB60" s="173" t="str">
        <f>IF(AB61&lt;&gt;""," -O","")</f>
        <v/>
      </c>
      <c r="AD60" s="173" t="str">
        <f>IF(AD61&lt;&gt;""," -O","")</f>
        <v/>
      </c>
      <c r="AF60" s="173" t="str">
        <f>IF(AF61&lt;&gt;""," -O","")</f>
        <v/>
      </c>
      <c r="AH60" s="173" t="str">
        <f>IF(AH61&lt;&gt;""," -O","")</f>
        <v/>
      </c>
      <c r="AJ60" s="173" t="str">
        <f>IF(AJ61&lt;&gt;""," -O","")</f>
        <v/>
      </c>
      <c r="AL60" s="173" t="str">
        <f>IF(AL61&lt;&gt;""," -O","")</f>
        <v/>
      </c>
      <c r="AN60" s="173" t="str">
        <f>IF(AN61&lt;&gt;""," -O","")</f>
        <v/>
      </c>
      <c r="AP60" s="173" t="str">
        <f>IF(AP61&lt;&gt;""," -O","")</f>
        <v/>
      </c>
      <c r="AR60" s="173" t="str">
        <f>IF(AR61&lt;&gt;""," -O","")</f>
        <v/>
      </c>
      <c r="AT60" s="173" t="str">
        <f>IF(AT61&lt;&gt;""," -O","")</f>
        <v/>
      </c>
      <c r="AV60" s="173" t="str">
        <f>IF(AV61&lt;&gt;""," -O","")</f>
        <v/>
      </c>
      <c r="AX60" s="173" t="str">
        <f>IF(AX61&lt;&gt;""," -O","")</f>
        <v/>
      </c>
      <c r="AZ60" s="173" t="str">
        <f>IF(AZ61&lt;&gt;""," -O","")</f>
        <v/>
      </c>
      <c r="BB60" s="173" t="str">
        <f>IF(BB61&lt;&gt;""," -O","")</f>
        <v/>
      </c>
      <c r="BD60" s="173" t="str">
        <f>IF(BD61&lt;&gt;""," -O","")</f>
        <v/>
      </c>
      <c r="BF60" s="173" t="str">
        <f>IF(BF61&lt;&gt;""," -O","")</f>
        <v/>
      </c>
      <c r="BH60" s="173" t="str">
        <f>IF(BH61&lt;&gt;""," -O","")</f>
        <v/>
      </c>
      <c r="BJ60" s="173" t="str">
        <f>IF(BJ61&lt;&gt;""," -O","")</f>
        <v/>
      </c>
    </row>
    <row r="61" spans="13:62" x14ac:dyDescent="0.25">
      <c r="M61" s="173">
        <v>1.27</v>
      </c>
      <c r="N61" s="173" t="str">
        <f>IFERROR(VLOOKUP(M61,'CRUCE OPORTUNIDADES'!$C$10:$D$18,2,FALSE),"")</f>
        <v/>
      </c>
      <c r="O61" s="173">
        <v>2.2700000000000098</v>
      </c>
      <c r="P61" s="173" t="str">
        <f>IFERROR(VLOOKUP(O61,'CRUCE OPORTUNIDADES'!$C$10:$D$18,2,FALSE),"")</f>
        <v/>
      </c>
      <c r="Q61" s="173">
        <v>3.27000000000002</v>
      </c>
      <c r="R61" s="173" t="str">
        <f>IFERROR(VLOOKUP(Q61,'CRUCE OPORTUNIDADES'!$C$10:$D$18,2,FALSE),"")</f>
        <v/>
      </c>
      <c r="S61" s="173">
        <v>4.2700000000000298</v>
      </c>
      <c r="T61" s="173" t="str">
        <f>IFERROR(VLOOKUP(S61,'CRUCE OPORTUNIDADES'!$C$10:$D$18,2,FALSE),"")</f>
        <v/>
      </c>
      <c r="U61" s="173">
        <v>5.2700000000000404</v>
      </c>
      <c r="V61" s="173" t="str">
        <f>IFERROR(VLOOKUP(U61,'CRUCE OPORTUNIDADES'!$C$10:$D$18,2,FALSE),"")</f>
        <v/>
      </c>
      <c r="W61" s="173">
        <v>6.2700000000000502</v>
      </c>
      <c r="X61" s="173" t="str">
        <f>IFERROR(VLOOKUP(W61,'CRUCE OPORTUNIDADES'!$C$10:$D$18,2,FALSE),"")</f>
        <v/>
      </c>
      <c r="Y61" s="173">
        <v>7.27000000000006</v>
      </c>
      <c r="Z61" s="173" t="str">
        <f>IFERROR(VLOOKUP(Y61,'CRUCE OPORTUNIDADES'!$C$10:$D$18,2,FALSE),"")</f>
        <v/>
      </c>
      <c r="AA61" s="173">
        <v>8.2700000000000706</v>
      </c>
      <c r="AB61" s="173" t="str">
        <f>IFERROR(VLOOKUP(AA61,'CRUCE OPORTUNIDADES'!$C$10:$D$18,2,FALSE),"")</f>
        <v/>
      </c>
      <c r="AC61" s="173">
        <v>9.2700000000000795</v>
      </c>
      <c r="AD61" s="173" t="str">
        <f>IFERROR(VLOOKUP(AC61,'CRUCE OPORTUNIDADES'!$C$10:$D$18,2,FALSE),"")</f>
        <v/>
      </c>
      <c r="AE61" s="173">
        <v>10.270000000000101</v>
      </c>
      <c r="AF61" s="173" t="str">
        <f>IFERROR(VLOOKUP(AE61,'CRUCE OPORTUNIDADES'!$C$10:$D$18,2,FALSE),"")</f>
        <v/>
      </c>
      <c r="AG61" s="173">
        <v>11.270000000000101</v>
      </c>
      <c r="AH61" s="173" t="str">
        <f>IFERROR(VLOOKUP(AG61,'CRUCE OPORTUNIDADES'!$C$10:$D$18,2,FALSE),"")</f>
        <v/>
      </c>
      <c r="AI61" s="173">
        <v>12.270000000000101</v>
      </c>
      <c r="AJ61" s="173" t="str">
        <f>IFERROR(VLOOKUP(AI61,'CRUCE OPORTUNIDADES'!$C$10:$D$18,2,FALSE),"")</f>
        <v/>
      </c>
      <c r="AK61" s="173">
        <v>13.270000000000101</v>
      </c>
      <c r="AL61" s="173" t="str">
        <f>IFERROR(VLOOKUP(AK61,'CRUCE OPORTUNIDADES'!$C$10:$D$18,2,FALSE),"")</f>
        <v/>
      </c>
      <c r="AM61" s="173">
        <v>14.270000000000101</v>
      </c>
      <c r="AN61" s="173" t="str">
        <f>IFERROR(VLOOKUP(AM61,'CRUCE OPORTUNIDADES'!$C$10:$D$18,2,FALSE),"")</f>
        <v/>
      </c>
      <c r="AO61" s="173">
        <v>15.270000000000101</v>
      </c>
      <c r="AP61" s="173" t="str">
        <f>IFERROR(VLOOKUP(AO61,'CRUCE OPORTUNIDADES'!$C$10:$D$18,2,FALSE),"")</f>
        <v/>
      </c>
      <c r="AQ61" s="173">
        <v>16.270000000000099</v>
      </c>
      <c r="AR61" s="173" t="str">
        <f>IFERROR(VLOOKUP(AQ61,'CRUCE OPORTUNIDADES'!$C$10:$D$18,2,FALSE),"")</f>
        <v/>
      </c>
      <c r="AS61" s="173">
        <v>17.270000000000199</v>
      </c>
      <c r="AT61" s="173" t="str">
        <f>IFERROR(VLOOKUP(AS61,'CRUCE OPORTUNIDADES'!$C$10:$D$18,2,FALSE),"")</f>
        <v/>
      </c>
      <c r="AU61" s="173">
        <v>18.270000000000199</v>
      </c>
      <c r="AV61" s="173" t="str">
        <f>IFERROR(VLOOKUP(AU61,'CRUCE OPORTUNIDADES'!$C$10:$D$18,2,FALSE),"")</f>
        <v/>
      </c>
      <c r="AW61" s="173">
        <v>19.270000000000199</v>
      </c>
      <c r="AX61" s="173" t="str">
        <f>IFERROR(VLOOKUP(AW61,'CRUCE OPORTUNIDADES'!$C$10:$D$18,2,FALSE),"")</f>
        <v/>
      </c>
      <c r="AY61" s="173">
        <v>20.270000000000199</v>
      </c>
      <c r="AZ61" s="173" t="str">
        <f>IFERROR(VLOOKUP(AY61,'CRUCE OPORTUNIDADES'!$C$10:$D$18,2,FALSE),"")</f>
        <v/>
      </c>
      <c r="BA61" s="173">
        <v>21.270000000000199</v>
      </c>
      <c r="BB61" s="173" t="str">
        <f>IFERROR(VLOOKUP(BA61,'CRUCE OPORTUNIDADES'!$C$10:$D$18,2,FALSE),"")</f>
        <v/>
      </c>
      <c r="BC61" s="173">
        <v>22.270000000000199</v>
      </c>
      <c r="BD61" s="173" t="str">
        <f>IFERROR(VLOOKUP(BC61,'CRUCE OPORTUNIDADES'!$C$10:$D$18,2,FALSE),"")</f>
        <v/>
      </c>
      <c r="BE61" s="173">
        <v>23.270000000000199</v>
      </c>
      <c r="BF61" s="173" t="str">
        <f>IFERROR(VLOOKUP(BE61,'CRUCE OPORTUNIDADES'!$C$10:$D$18,2,FALSE),"")</f>
        <v/>
      </c>
      <c r="BG61" s="173">
        <v>24.270000000000199</v>
      </c>
      <c r="BH61" s="173" t="str">
        <f>IFERROR(VLOOKUP(BG61,'CRUCE OPORTUNIDADES'!$C$10:$D$18,2,FALSE),"")</f>
        <v/>
      </c>
      <c r="BI61" s="173">
        <v>25.270000000000199</v>
      </c>
      <c r="BJ61" s="173" t="str">
        <f>IFERROR(VLOOKUP(BI61,'CRUCE OPORTUNIDADES'!$C$10:$D$18,2,FALSE),"")</f>
        <v/>
      </c>
    </row>
    <row r="62" spans="13:62" x14ac:dyDescent="0.25">
      <c r="N62" s="173" t="str">
        <f>IF(N63&lt;&gt;""," -O","")</f>
        <v/>
      </c>
      <c r="P62" s="173" t="str">
        <f>IF(P63&lt;&gt;""," -O","")</f>
        <v/>
      </c>
      <c r="R62" s="173" t="str">
        <f>IF(R63&lt;&gt;""," -O","")</f>
        <v/>
      </c>
      <c r="T62" s="173" t="str">
        <f>IF(T63&lt;&gt;""," -O","")</f>
        <v/>
      </c>
      <c r="V62" s="173" t="str">
        <f>IF(V63&lt;&gt;""," -O","")</f>
        <v/>
      </c>
      <c r="X62" s="173" t="str">
        <f>IF(X63&lt;&gt;""," -O","")</f>
        <v/>
      </c>
      <c r="Z62" s="173" t="str">
        <f>IF(Z63&lt;&gt;""," -O","")</f>
        <v/>
      </c>
      <c r="AB62" s="173" t="str">
        <f>IF(AB63&lt;&gt;""," -O","")</f>
        <v/>
      </c>
      <c r="AD62" s="173" t="str">
        <f>IF(AD63&lt;&gt;""," -O","")</f>
        <v/>
      </c>
      <c r="AF62" s="173" t="str">
        <f>IF(AF63&lt;&gt;""," -O","")</f>
        <v/>
      </c>
      <c r="AH62" s="173" t="str">
        <f>IF(AH63&lt;&gt;""," -O","")</f>
        <v/>
      </c>
      <c r="AJ62" s="173" t="str">
        <f>IF(AJ63&lt;&gt;""," -O","")</f>
        <v/>
      </c>
      <c r="AL62" s="173" t="str">
        <f>IF(AL63&lt;&gt;""," -O","")</f>
        <v/>
      </c>
      <c r="AN62" s="173" t="str">
        <f>IF(AN63&lt;&gt;""," -O","")</f>
        <v/>
      </c>
      <c r="AP62" s="173" t="str">
        <f>IF(AP63&lt;&gt;""," -O","")</f>
        <v/>
      </c>
      <c r="AR62" s="173" t="str">
        <f>IF(AR63&lt;&gt;""," -O","")</f>
        <v/>
      </c>
      <c r="AT62" s="173" t="str">
        <f>IF(AT63&lt;&gt;""," -O","")</f>
        <v/>
      </c>
      <c r="AV62" s="173" t="str">
        <f>IF(AV63&lt;&gt;""," -O","")</f>
        <v/>
      </c>
      <c r="AX62" s="173" t="str">
        <f>IF(AX63&lt;&gt;""," -O","")</f>
        <v/>
      </c>
      <c r="AZ62" s="173" t="str">
        <f>IF(AZ63&lt;&gt;""," -O","")</f>
        <v/>
      </c>
      <c r="BB62" s="173" t="str">
        <f>IF(BB63&lt;&gt;""," -O","")</f>
        <v/>
      </c>
      <c r="BD62" s="173" t="str">
        <f>IF(BD63&lt;&gt;""," -O","")</f>
        <v/>
      </c>
      <c r="BF62" s="173" t="str">
        <f>IF(BF63&lt;&gt;""," -O","")</f>
        <v/>
      </c>
      <c r="BH62" s="173" t="str">
        <f>IF(BH63&lt;&gt;""," -O","")</f>
        <v/>
      </c>
      <c r="BJ62" s="173" t="str">
        <f>IF(BJ63&lt;&gt;""," -O","")</f>
        <v/>
      </c>
    </row>
    <row r="63" spans="13:62" x14ac:dyDescent="0.25">
      <c r="M63" s="173">
        <v>1.28</v>
      </c>
      <c r="N63" s="173" t="str">
        <f>IFERROR(VLOOKUP(M63,'CRUCE OPORTUNIDADES'!$C$10:$D$18,2,FALSE),"")</f>
        <v/>
      </c>
      <c r="O63" s="173">
        <v>2.28000000000001</v>
      </c>
      <c r="P63" s="173" t="str">
        <f>IFERROR(VLOOKUP(O63,'CRUCE OPORTUNIDADES'!$C$10:$D$18,2,FALSE),"")</f>
        <v/>
      </c>
      <c r="Q63" s="173">
        <v>3.2800000000000198</v>
      </c>
      <c r="R63" s="173" t="str">
        <f>IFERROR(VLOOKUP(Q63,'CRUCE OPORTUNIDADES'!$C$10:$D$18,2,FALSE),"")</f>
        <v/>
      </c>
      <c r="S63" s="173">
        <v>4.2800000000000296</v>
      </c>
      <c r="T63" s="173" t="str">
        <f>IFERROR(VLOOKUP(S63,'CRUCE OPORTUNIDADES'!$C$10:$D$18,2,FALSE),"")</f>
        <v/>
      </c>
      <c r="U63" s="173">
        <v>5.2800000000000402</v>
      </c>
      <c r="V63" s="173" t="str">
        <f>IFERROR(VLOOKUP(U63,'CRUCE OPORTUNIDADES'!$C$10:$D$18,2,FALSE),"")</f>
        <v/>
      </c>
      <c r="W63" s="173">
        <v>6.28000000000005</v>
      </c>
      <c r="X63" s="173" t="str">
        <f>IFERROR(VLOOKUP(W63,'CRUCE OPORTUNIDADES'!$C$10:$D$18,2,FALSE),"")</f>
        <v/>
      </c>
      <c r="Y63" s="173">
        <v>7.2800000000000598</v>
      </c>
      <c r="Z63" s="173" t="str">
        <f>IFERROR(VLOOKUP(Y63,'CRUCE OPORTUNIDADES'!$C$10:$D$18,2,FALSE),"")</f>
        <v/>
      </c>
      <c r="AA63" s="173">
        <v>8.2800000000000704</v>
      </c>
      <c r="AB63" s="173" t="str">
        <f>IFERROR(VLOOKUP(AA63,'CRUCE OPORTUNIDADES'!$C$10:$D$18,2,FALSE),"")</f>
        <v/>
      </c>
      <c r="AC63" s="173">
        <v>9.2800000000000793</v>
      </c>
      <c r="AD63" s="173" t="str">
        <f>IFERROR(VLOOKUP(AC63,'CRUCE OPORTUNIDADES'!$C$10:$D$18,2,FALSE),"")</f>
        <v/>
      </c>
      <c r="AE63" s="173">
        <v>10.280000000000101</v>
      </c>
      <c r="AF63" s="173" t="str">
        <f>IFERROR(VLOOKUP(AE63,'CRUCE OPORTUNIDADES'!$C$10:$D$18,2,FALSE),"")</f>
        <v/>
      </c>
      <c r="AG63" s="173">
        <v>11.280000000000101</v>
      </c>
      <c r="AH63" s="173" t="str">
        <f>IFERROR(VLOOKUP(AG63,'CRUCE OPORTUNIDADES'!$C$10:$D$18,2,FALSE),"")</f>
        <v/>
      </c>
      <c r="AI63" s="173">
        <v>12.280000000000101</v>
      </c>
      <c r="AJ63" s="173" t="str">
        <f>IFERROR(VLOOKUP(AI63,'CRUCE OPORTUNIDADES'!$C$10:$D$18,2,FALSE),"")</f>
        <v/>
      </c>
      <c r="AK63" s="173">
        <v>13.280000000000101</v>
      </c>
      <c r="AL63" s="173" t="str">
        <f>IFERROR(VLOOKUP(AK63,'CRUCE OPORTUNIDADES'!$C$10:$D$18,2,FALSE),"")</f>
        <v/>
      </c>
      <c r="AM63" s="173">
        <v>14.280000000000101</v>
      </c>
      <c r="AN63" s="173" t="str">
        <f>IFERROR(VLOOKUP(AM63,'CRUCE OPORTUNIDADES'!$C$10:$D$18,2,FALSE),"")</f>
        <v/>
      </c>
      <c r="AO63" s="173">
        <v>15.280000000000101</v>
      </c>
      <c r="AP63" s="173" t="str">
        <f>IFERROR(VLOOKUP(AO63,'CRUCE OPORTUNIDADES'!$C$10:$D$18,2,FALSE),"")</f>
        <v/>
      </c>
      <c r="AQ63" s="173">
        <v>16.280000000000101</v>
      </c>
      <c r="AR63" s="173" t="str">
        <f>IFERROR(VLOOKUP(AQ63,'CRUCE OPORTUNIDADES'!$C$10:$D$18,2,FALSE),"")</f>
        <v/>
      </c>
      <c r="AS63" s="173">
        <v>17.2800000000002</v>
      </c>
      <c r="AT63" s="173" t="str">
        <f>IFERROR(VLOOKUP(AS63,'CRUCE OPORTUNIDADES'!$C$10:$D$18,2,FALSE),"")</f>
        <v/>
      </c>
      <c r="AU63" s="173">
        <v>18.2800000000002</v>
      </c>
      <c r="AV63" s="173" t="str">
        <f>IFERROR(VLOOKUP(AU63,'CRUCE OPORTUNIDADES'!$C$10:$D$18,2,FALSE),"")</f>
        <v/>
      </c>
      <c r="AW63" s="173">
        <v>19.2800000000002</v>
      </c>
      <c r="AX63" s="173" t="str">
        <f>IFERROR(VLOOKUP(AW63,'CRUCE OPORTUNIDADES'!$C$10:$D$18,2,FALSE),"")</f>
        <v/>
      </c>
      <c r="AY63" s="173">
        <v>20.2800000000002</v>
      </c>
      <c r="AZ63" s="173" t="str">
        <f>IFERROR(VLOOKUP(AY63,'CRUCE OPORTUNIDADES'!$C$10:$D$18,2,FALSE),"")</f>
        <v/>
      </c>
      <c r="BA63" s="173">
        <v>21.2800000000002</v>
      </c>
      <c r="BB63" s="173" t="str">
        <f>IFERROR(VLOOKUP(BA63,'CRUCE OPORTUNIDADES'!$C$10:$D$18,2,FALSE),"")</f>
        <v/>
      </c>
      <c r="BC63" s="173">
        <v>22.2800000000002</v>
      </c>
      <c r="BD63" s="173" t="str">
        <f>IFERROR(VLOOKUP(BC63,'CRUCE OPORTUNIDADES'!$C$10:$D$18,2,FALSE),"")</f>
        <v/>
      </c>
      <c r="BE63" s="173">
        <v>23.2800000000002</v>
      </c>
      <c r="BF63" s="173" t="str">
        <f>IFERROR(VLOOKUP(BE63,'CRUCE OPORTUNIDADES'!$C$10:$D$18,2,FALSE),"")</f>
        <v/>
      </c>
      <c r="BG63" s="173">
        <v>24.2800000000002</v>
      </c>
      <c r="BH63" s="173" t="str">
        <f>IFERROR(VLOOKUP(BG63,'CRUCE OPORTUNIDADES'!$C$10:$D$18,2,FALSE),"")</f>
        <v/>
      </c>
      <c r="BI63" s="173">
        <v>25.2800000000002</v>
      </c>
      <c r="BJ63" s="173" t="str">
        <f>IFERROR(VLOOKUP(BI63,'CRUCE OPORTUNIDADES'!$C$10:$D$18,2,FALSE),"")</f>
        <v/>
      </c>
    </row>
    <row r="64" spans="13:62" x14ac:dyDescent="0.25">
      <c r="N64" s="173" t="str">
        <f>IF(N65&lt;&gt;""," -O","")</f>
        <v/>
      </c>
      <c r="P64" s="173" t="str">
        <f>IF(P65&lt;&gt;""," -O","")</f>
        <v/>
      </c>
      <c r="R64" s="173" t="str">
        <f>IF(R65&lt;&gt;""," -O","")</f>
        <v/>
      </c>
      <c r="T64" s="173" t="str">
        <f>IF(T65&lt;&gt;""," -O","")</f>
        <v/>
      </c>
      <c r="V64" s="173" t="str">
        <f>IF(V65&lt;&gt;""," -O","")</f>
        <v/>
      </c>
      <c r="X64" s="173" t="str">
        <f>IF(X65&lt;&gt;""," -O","")</f>
        <v/>
      </c>
      <c r="Z64" s="173" t="str">
        <f>IF(Z65&lt;&gt;""," -O","")</f>
        <v/>
      </c>
      <c r="AB64" s="173" t="str">
        <f>IF(AB65&lt;&gt;""," -O","")</f>
        <v/>
      </c>
      <c r="AD64" s="173" t="str">
        <f>IF(AD65&lt;&gt;""," -O","")</f>
        <v/>
      </c>
      <c r="AF64" s="173" t="str">
        <f>IF(AF65&lt;&gt;""," -O","")</f>
        <v/>
      </c>
      <c r="AH64" s="173" t="str">
        <f>IF(AH65&lt;&gt;""," -O","")</f>
        <v/>
      </c>
      <c r="AJ64" s="173" t="str">
        <f>IF(AJ65&lt;&gt;""," -O","")</f>
        <v/>
      </c>
      <c r="AL64" s="173" t="str">
        <f>IF(AL65&lt;&gt;""," -O","")</f>
        <v/>
      </c>
      <c r="AN64" s="173" t="str">
        <f>IF(AN65&lt;&gt;""," -O","")</f>
        <v/>
      </c>
      <c r="AP64" s="173" t="str">
        <f>IF(AP65&lt;&gt;""," -O","")</f>
        <v/>
      </c>
      <c r="AR64" s="173" t="str">
        <f>IF(AR65&lt;&gt;""," -O","")</f>
        <v/>
      </c>
      <c r="AT64" s="173" t="str">
        <f>IF(AT65&lt;&gt;""," -O","")</f>
        <v/>
      </c>
      <c r="AV64" s="173" t="str">
        <f>IF(AV65&lt;&gt;""," -O","")</f>
        <v/>
      </c>
      <c r="AX64" s="173" t="str">
        <f>IF(AX65&lt;&gt;""," -O","")</f>
        <v/>
      </c>
      <c r="AZ64" s="173" t="str">
        <f>IF(AZ65&lt;&gt;""," -O","")</f>
        <v/>
      </c>
      <c r="BB64" s="173" t="str">
        <f>IF(BB65&lt;&gt;""," -O","")</f>
        <v/>
      </c>
      <c r="BD64" s="173" t="str">
        <f>IF(BD65&lt;&gt;""," -O","")</f>
        <v/>
      </c>
      <c r="BF64" s="173" t="str">
        <f>IF(BF65&lt;&gt;""," -O","")</f>
        <v/>
      </c>
      <c r="BH64" s="173" t="str">
        <f>IF(BH65&lt;&gt;""," -O","")</f>
        <v/>
      </c>
      <c r="BJ64" s="173" t="str">
        <f>IF(BJ65&lt;&gt;""," -O","")</f>
        <v/>
      </c>
    </row>
    <row r="65" spans="13:62" x14ac:dyDescent="0.25">
      <c r="M65" s="173">
        <v>1.29</v>
      </c>
      <c r="N65" s="173" t="str">
        <f>IFERROR(VLOOKUP(M65,'CRUCE OPORTUNIDADES'!$C$10:$D$18,2,FALSE),"")</f>
        <v/>
      </c>
      <c r="O65" s="173">
        <v>2.2900000000000098</v>
      </c>
      <c r="P65" s="173" t="str">
        <f>IFERROR(VLOOKUP(O65,'CRUCE OPORTUNIDADES'!$C$10:$D$18,2,FALSE),"")</f>
        <v/>
      </c>
      <c r="Q65" s="173">
        <v>3.29000000000002</v>
      </c>
      <c r="R65" s="173" t="str">
        <f>IFERROR(VLOOKUP(Q65,'CRUCE OPORTUNIDADES'!$C$10:$D$18,2,FALSE),"")</f>
        <v/>
      </c>
      <c r="S65" s="173">
        <v>4.2900000000000302</v>
      </c>
      <c r="T65" s="173" t="str">
        <f>IFERROR(VLOOKUP(S65,'CRUCE OPORTUNIDADES'!$C$10:$D$18,2,FALSE),"")</f>
        <v/>
      </c>
      <c r="U65" s="173">
        <v>5.29000000000004</v>
      </c>
      <c r="V65" s="173" t="str">
        <f>IFERROR(VLOOKUP(U65,'CRUCE OPORTUNIDADES'!$C$10:$D$18,2,FALSE),"")</f>
        <v/>
      </c>
      <c r="W65" s="173">
        <v>6.2900000000000498</v>
      </c>
      <c r="X65" s="173" t="str">
        <f>IFERROR(VLOOKUP(W65,'CRUCE OPORTUNIDADES'!$C$10:$D$18,2,FALSE),"")</f>
        <v/>
      </c>
      <c r="Y65" s="173">
        <v>7.2900000000000604</v>
      </c>
      <c r="Z65" s="173" t="str">
        <f>IFERROR(VLOOKUP(Y65,'CRUCE OPORTUNIDADES'!$C$10:$D$18,2,FALSE),"")</f>
        <v/>
      </c>
      <c r="AA65" s="173">
        <v>8.2900000000000702</v>
      </c>
      <c r="AB65" s="173" t="str">
        <f>IFERROR(VLOOKUP(AA65,'CRUCE OPORTUNIDADES'!$C$10:$D$18,2,FALSE),"")</f>
        <v/>
      </c>
      <c r="AC65" s="173">
        <v>9.2900000000000809</v>
      </c>
      <c r="AD65" s="173" t="str">
        <f>IFERROR(VLOOKUP(AC65,'CRUCE OPORTUNIDADES'!$C$10:$D$18,2,FALSE),"")</f>
        <v/>
      </c>
      <c r="AE65" s="173">
        <v>10.2900000000001</v>
      </c>
      <c r="AF65" s="173" t="str">
        <f>IFERROR(VLOOKUP(AE65,'CRUCE OPORTUNIDADES'!$C$10:$D$18,2,FALSE),"")</f>
        <v/>
      </c>
      <c r="AG65" s="173">
        <v>11.2900000000001</v>
      </c>
      <c r="AH65" s="173" t="str">
        <f>IFERROR(VLOOKUP(AG65,'CRUCE OPORTUNIDADES'!$C$10:$D$18,2,FALSE),"")</f>
        <v/>
      </c>
      <c r="AI65" s="173">
        <v>12.2900000000001</v>
      </c>
      <c r="AJ65" s="173" t="str">
        <f>IFERROR(VLOOKUP(AI65,'CRUCE OPORTUNIDADES'!$C$10:$D$18,2,FALSE),"")</f>
        <v/>
      </c>
      <c r="AK65" s="173">
        <v>13.2900000000001</v>
      </c>
      <c r="AL65" s="173" t="str">
        <f>IFERROR(VLOOKUP(AK65,'CRUCE OPORTUNIDADES'!$C$10:$D$18,2,FALSE),"")</f>
        <v/>
      </c>
      <c r="AM65" s="173">
        <v>14.2900000000001</v>
      </c>
      <c r="AN65" s="173" t="str">
        <f>IFERROR(VLOOKUP(AM65,'CRUCE OPORTUNIDADES'!$C$10:$D$18,2,FALSE),"")</f>
        <v/>
      </c>
      <c r="AO65" s="173">
        <v>15.2900000000001</v>
      </c>
      <c r="AP65" s="173" t="str">
        <f>IFERROR(VLOOKUP(AO65,'CRUCE OPORTUNIDADES'!$C$10:$D$18,2,FALSE),"")</f>
        <v/>
      </c>
      <c r="AQ65" s="173">
        <v>16.290000000000099</v>
      </c>
      <c r="AR65" s="173" t="str">
        <f>IFERROR(VLOOKUP(AQ65,'CRUCE OPORTUNIDADES'!$C$10:$D$18,2,FALSE),"")</f>
        <v/>
      </c>
      <c r="AS65" s="173">
        <v>17.290000000000202</v>
      </c>
      <c r="AT65" s="173" t="str">
        <f>IFERROR(VLOOKUP(AS65,'CRUCE OPORTUNIDADES'!$C$10:$D$18,2,FALSE),"")</f>
        <v/>
      </c>
      <c r="AU65" s="173">
        <v>18.290000000000202</v>
      </c>
      <c r="AV65" s="173" t="str">
        <f>IFERROR(VLOOKUP(AU65,'CRUCE OPORTUNIDADES'!$C$10:$D$18,2,FALSE),"")</f>
        <v/>
      </c>
      <c r="AW65" s="173">
        <v>19.290000000000202</v>
      </c>
      <c r="AX65" s="173" t="str">
        <f>IFERROR(VLOOKUP(AW65,'CRUCE OPORTUNIDADES'!$C$10:$D$18,2,FALSE),"")</f>
        <v/>
      </c>
      <c r="AY65" s="173">
        <v>20.290000000000202</v>
      </c>
      <c r="AZ65" s="173" t="str">
        <f>IFERROR(VLOOKUP(AY65,'CRUCE OPORTUNIDADES'!$C$10:$D$18,2,FALSE),"")</f>
        <v/>
      </c>
      <c r="BA65" s="173">
        <v>21.290000000000202</v>
      </c>
      <c r="BB65" s="173" t="str">
        <f>IFERROR(VLOOKUP(BA65,'CRUCE OPORTUNIDADES'!$C$10:$D$18,2,FALSE),"")</f>
        <v/>
      </c>
      <c r="BC65" s="173">
        <v>22.290000000000202</v>
      </c>
      <c r="BD65" s="173" t="str">
        <f>IFERROR(VLOOKUP(BC65,'CRUCE OPORTUNIDADES'!$C$10:$D$18,2,FALSE),"")</f>
        <v/>
      </c>
      <c r="BE65" s="173">
        <v>23.290000000000202</v>
      </c>
      <c r="BF65" s="173" t="str">
        <f>IFERROR(VLOOKUP(BE65,'CRUCE OPORTUNIDADES'!$C$10:$D$18,2,FALSE),"")</f>
        <v/>
      </c>
      <c r="BG65" s="173">
        <v>24.290000000000202</v>
      </c>
      <c r="BH65" s="173" t="str">
        <f>IFERROR(VLOOKUP(BG65,'CRUCE OPORTUNIDADES'!$C$10:$D$18,2,FALSE),"")</f>
        <v/>
      </c>
      <c r="BI65" s="173">
        <v>25.290000000000202</v>
      </c>
      <c r="BJ65" s="173" t="str">
        <f>IFERROR(VLOOKUP(BI65,'CRUCE OPORTUNIDADES'!$C$10:$D$18,2,FALSE),"")</f>
        <v/>
      </c>
    </row>
    <row r="66" spans="13:62" x14ac:dyDescent="0.25">
      <c r="N66" s="173" t="str">
        <f>IF(N67&lt;&gt;""," -O","")</f>
        <v/>
      </c>
      <c r="P66" s="173" t="str">
        <f>IF(P67&lt;&gt;""," -O","")</f>
        <v/>
      </c>
      <c r="R66" s="173" t="str">
        <f>IF(R67&lt;&gt;""," -O","")</f>
        <v/>
      </c>
      <c r="T66" s="173" t="str">
        <f>IF(T67&lt;&gt;""," -O","")</f>
        <v/>
      </c>
      <c r="V66" s="173" t="str">
        <f>IF(V67&lt;&gt;""," -O","")</f>
        <v/>
      </c>
      <c r="X66" s="173" t="str">
        <f>IF(X67&lt;&gt;""," -O","")</f>
        <v/>
      </c>
      <c r="Z66" s="173" t="str">
        <f>IF(Z67&lt;&gt;""," -O","")</f>
        <v/>
      </c>
      <c r="AB66" s="173" t="str">
        <f>IF(AB67&lt;&gt;""," -O","")</f>
        <v/>
      </c>
      <c r="AD66" s="173" t="str">
        <f>IF(AD67&lt;&gt;""," -O","")</f>
        <v/>
      </c>
      <c r="AF66" s="173" t="str">
        <f>IF(AF67&lt;&gt;""," -O","")</f>
        <v/>
      </c>
      <c r="AH66" s="173" t="str">
        <f>IF(AH67&lt;&gt;""," -O","")</f>
        <v/>
      </c>
      <c r="AJ66" s="173" t="str">
        <f>IF(AJ67&lt;&gt;""," -O","")</f>
        <v/>
      </c>
      <c r="AL66" s="173" t="str">
        <f>IF(AL67&lt;&gt;""," -O","")</f>
        <v/>
      </c>
      <c r="AN66" s="173" t="str">
        <f>IF(AN67&lt;&gt;""," -O","")</f>
        <v/>
      </c>
      <c r="AP66" s="173" t="str">
        <f>IF(AP67&lt;&gt;""," -O","")</f>
        <v/>
      </c>
      <c r="AR66" s="173" t="str">
        <f>IF(AR67&lt;&gt;""," -O","")</f>
        <v/>
      </c>
      <c r="AT66" s="173" t="str">
        <f>IF(AT67&lt;&gt;""," -O","")</f>
        <v/>
      </c>
      <c r="AV66" s="173" t="str">
        <f>IF(AV67&lt;&gt;""," -O","")</f>
        <v/>
      </c>
      <c r="AX66" s="173" t="str">
        <f>IF(AX67&lt;&gt;""," -O","")</f>
        <v/>
      </c>
      <c r="AZ66" s="173" t="str">
        <f>IF(AZ67&lt;&gt;""," -O","")</f>
        <v/>
      </c>
      <c r="BB66" s="173" t="str">
        <f>IF(BB67&lt;&gt;""," -O","")</f>
        <v/>
      </c>
      <c r="BD66" s="173" t="str">
        <f>IF(BD67&lt;&gt;""," -O","")</f>
        <v/>
      </c>
      <c r="BF66" s="173" t="str">
        <f>IF(BF67&lt;&gt;""," -O","")</f>
        <v/>
      </c>
      <c r="BH66" s="173" t="str">
        <f>IF(BH67&lt;&gt;""," -O","")</f>
        <v/>
      </c>
      <c r="BJ66" s="173" t="str">
        <f>IF(BJ67&lt;&gt;""," -O","")</f>
        <v/>
      </c>
    </row>
    <row r="67" spans="13:62" x14ac:dyDescent="0.25">
      <c r="M67" s="173">
        <v>1.3</v>
      </c>
      <c r="N67" s="173" t="str">
        <f>IFERROR(VLOOKUP(M67,'CRUCE OPORTUNIDADES'!$C$10:$D$18,2,FALSE),"")</f>
        <v/>
      </c>
      <c r="O67" s="173">
        <v>2.30000000000001</v>
      </c>
      <c r="P67" s="173" t="str">
        <f>IFERROR(VLOOKUP(O67,'CRUCE OPORTUNIDADES'!$C$10:$D$18,2,FALSE),"")</f>
        <v/>
      </c>
      <c r="Q67" s="173">
        <v>3.3000000000000198</v>
      </c>
      <c r="R67" s="173" t="str">
        <f>IFERROR(VLOOKUP(Q67,'CRUCE OPORTUNIDADES'!$C$10:$D$18,2,FALSE),"")</f>
        <v/>
      </c>
      <c r="S67" s="173">
        <v>4.30000000000003</v>
      </c>
      <c r="T67" s="173" t="str">
        <f>IFERROR(VLOOKUP(S67,'CRUCE OPORTUNIDADES'!$C$10:$D$18,2,FALSE),"")</f>
        <v/>
      </c>
      <c r="U67" s="173">
        <v>5.3000000000000398</v>
      </c>
      <c r="V67" s="173" t="str">
        <f>IFERROR(VLOOKUP(U67,'CRUCE OPORTUNIDADES'!$C$10:$D$18,2,FALSE),"")</f>
        <v/>
      </c>
      <c r="W67" s="173">
        <v>6.3000000000000496</v>
      </c>
      <c r="X67" s="173" t="str">
        <f>IFERROR(VLOOKUP(W67,'CRUCE OPORTUNIDADES'!$C$10:$D$18,2,FALSE),"")</f>
        <v/>
      </c>
      <c r="Y67" s="173">
        <v>7.3000000000000602</v>
      </c>
      <c r="Z67" s="173" t="str">
        <f>IFERROR(VLOOKUP(Y67,'CRUCE OPORTUNIDADES'!$C$10:$D$18,2,FALSE),"")</f>
        <v/>
      </c>
      <c r="AA67" s="173">
        <v>8.30000000000007</v>
      </c>
      <c r="AB67" s="173" t="str">
        <f>IFERROR(VLOOKUP(AA67,'CRUCE OPORTUNIDADES'!$C$10:$D$18,2,FALSE),"")</f>
        <v/>
      </c>
      <c r="AC67" s="173">
        <v>9.3000000000000806</v>
      </c>
      <c r="AD67" s="173" t="str">
        <f>IFERROR(VLOOKUP(AC67,'CRUCE OPORTUNIDADES'!$C$10:$D$18,2,FALSE),"")</f>
        <v/>
      </c>
      <c r="AE67" s="173">
        <v>10.3000000000001</v>
      </c>
      <c r="AF67" s="173" t="str">
        <f>IFERROR(VLOOKUP(AE67,'CRUCE OPORTUNIDADES'!$C$10:$D$18,2,FALSE),"")</f>
        <v/>
      </c>
      <c r="AG67" s="173">
        <v>11.3000000000001</v>
      </c>
      <c r="AH67" s="173" t="str">
        <f>IFERROR(VLOOKUP(AG67,'CRUCE OPORTUNIDADES'!$C$10:$D$18,2,FALSE),"")</f>
        <v/>
      </c>
      <c r="AI67" s="173">
        <v>12.3000000000001</v>
      </c>
      <c r="AJ67" s="173" t="str">
        <f>IFERROR(VLOOKUP(AI67,'CRUCE OPORTUNIDADES'!$C$10:$D$18,2,FALSE),"")</f>
        <v/>
      </c>
      <c r="AK67" s="173">
        <v>13.3000000000001</v>
      </c>
      <c r="AL67" s="173" t="str">
        <f>IFERROR(VLOOKUP(AK67,'CRUCE OPORTUNIDADES'!$C$10:$D$18,2,FALSE),"")</f>
        <v/>
      </c>
      <c r="AM67" s="173">
        <v>14.3000000000001</v>
      </c>
      <c r="AN67" s="173" t="str">
        <f>IFERROR(VLOOKUP(AM67,'CRUCE OPORTUNIDADES'!$C$10:$D$18,2,FALSE),"")</f>
        <v/>
      </c>
      <c r="AO67" s="173">
        <v>15.3000000000001</v>
      </c>
      <c r="AP67" s="173" t="str">
        <f>IFERROR(VLOOKUP(AO67,'CRUCE OPORTUNIDADES'!$C$10:$D$18,2,FALSE),"")</f>
        <v/>
      </c>
      <c r="AQ67" s="173">
        <v>16.3000000000001</v>
      </c>
      <c r="AR67" s="173" t="str">
        <f>IFERROR(VLOOKUP(AQ67,'CRUCE OPORTUNIDADES'!$C$10:$D$18,2,FALSE),"")</f>
        <v/>
      </c>
      <c r="AS67" s="173">
        <v>17.3000000000002</v>
      </c>
      <c r="AT67" s="173" t="str">
        <f>IFERROR(VLOOKUP(AS67,'CRUCE OPORTUNIDADES'!$C$10:$D$18,2,FALSE),"")</f>
        <v/>
      </c>
      <c r="AU67" s="173">
        <v>18.3000000000002</v>
      </c>
      <c r="AV67" s="173" t="str">
        <f>IFERROR(VLOOKUP(AU67,'CRUCE OPORTUNIDADES'!$C$10:$D$18,2,FALSE),"")</f>
        <v/>
      </c>
      <c r="AW67" s="173">
        <v>19.3000000000002</v>
      </c>
      <c r="AX67" s="173" t="str">
        <f>IFERROR(VLOOKUP(AW67,'CRUCE OPORTUNIDADES'!$C$10:$D$18,2,FALSE),"")</f>
        <v/>
      </c>
      <c r="AY67" s="173">
        <v>20.3000000000002</v>
      </c>
      <c r="AZ67" s="173" t="str">
        <f>IFERROR(VLOOKUP(AY67,'CRUCE OPORTUNIDADES'!$C$10:$D$18,2,FALSE),"")</f>
        <v/>
      </c>
      <c r="BA67" s="173">
        <v>21.3000000000002</v>
      </c>
      <c r="BB67" s="173" t="str">
        <f>IFERROR(VLOOKUP(BA67,'CRUCE OPORTUNIDADES'!$C$10:$D$18,2,FALSE),"")</f>
        <v/>
      </c>
      <c r="BC67" s="173">
        <v>22.3000000000002</v>
      </c>
      <c r="BD67" s="173" t="str">
        <f>IFERROR(VLOOKUP(BC67,'CRUCE OPORTUNIDADES'!$C$10:$D$18,2,FALSE),"")</f>
        <v/>
      </c>
      <c r="BE67" s="173">
        <v>23.3000000000002</v>
      </c>
      <c r="BF67" s="173" t="str">
        <f>IFERROR(VLOOKUP(BE67,'CRUCE OPORTUNIDADES'!$C$10:$D$18,2,FALSE),"")</f>
        <v/>
      </c>
      <c r="BG67" s="173">
        <v>24.3000000000002</v>
      </c>
      <c r="BH67" s="173" t="str">
        <f>IFERROR(VLOOKUP(BG67,'CRUCE OPORTUNIDADES'!$C$10:$D$18,2,FALSE),"")</f>
        <v/>
      </c>
      <c r="BI67" s="173">
        <v>25.3000000000002</v>
      </c>
      <c r="BJ67" s="173" t="str">
        <f>IFERROR(VLOOKUP(BI67,'CRUCE OPORTUNIDADES'!$C$10:$D$18,2,FALSE),"")</f>
        <v/>
      </c>
    </row>
    <row r="68" spans="13:62" x14ac:dyDescent="0.25">
      <c r="N68" s="173" t="str">
        <f>IF(N69&lt;&gt;""," -O","")</f>
        <v/>
      </c>
      <c r="P68" s="173" t="str">
        <f>IF(P69&lt;&gt;""," -O","")</f>
        <v/>
      </c>
      <c r="R68" s="173" t="str">
        <f>IF(R69&lt;&gt;""," -O","")</f>
        <v/>
      </c>
      <c r="T68" s="173" t="str">
        <f>IF(T69&lt;&gt;""," -O","")</f>
        <v/>
      </c>
      <c r="V68" s="173" t="str">
        <f>IF(V69&lt;&gt;""," -O","")</f>
        <v/>
      </c>
      <c r="X68" s="173" t="str">
        <f>IF(X69&lt;&gt;""," -O","")</f>
        <v/>
      </c>
      <c r="Z68" s="173" t="str">
        <f>IF(Z69&lt;&gt;""," -O","")</f>
        <v/>
      </c>
      <c r="AB68" s="173" t="str">
        <f>IF(AB69&lt;&gt;""," -O","")</f>
        <v/>
      </c>
      <c r="AD68" s="173" t="str">
        <f>IF(AD69&lt;&gt;""," -O","")</f>
        <v/>
      </c>
      <c r="AF68" s="173" t="str">
        <f>IF(AF69&lt;&gt;""," -O","")</f>
        <v/>
      </c>
      <c r="AH68" s="173" t="str">
        <f>IF(AH69&lt;&gt;""," -O","")</f>
        <v/>
      </c>
      <c r="AJ68" s="173" t="str">
        <f>IF(AJ69&lt;&gt;""," -O","")</f>
        <v/>
      </c>
      <c r="AL68" s="173" t="str">
        <f>IF(AL69&lt;&gt;""," -O","")</f>
        <v/>
      </c>
      <c r="AN68" s="173" t="str">
        <f>IF(AN69&lt;&gt;""," -O","")</f>
        <v/>
      </c>
      <c r="AP68" s="173" t="str">
        <f>IF(AP69&lt;&gt;""," -O","")</f>
        <v/>
      </c>
      <c r="AR68" s="173" t="str">
        <f>IF(AR69&lt;&gt;""," -O","")</f>
        <v/>
      </c>
      <c r="AT68" s="173" t="str">
        <f>IF(AT69&lt;&gt;""," -O","")</f>
        <v/>
      </c>
      <c r="AV68" s="173" t="str">
        <f>IF(AV69&lt;&gt;""," -O","")</f>
        <v/>
      </c>
      <c r="AX68" s="173" t="str">
        <f>IF(AX69&lt;&gt;""," -O","")</f>
        <v/>
      </c>
      <c r="AZ68" s="173" t="str">
        <f>IF(AZ69&lt;&gt;""," -O","")</f>
        <v/>
      </c>
      <c r="BB68" s="173" t="str">
        <f>IF(BB69&lt;&gt;""," -O","")</f>
        <v/>
      </c>
      <c r="BD68" s="173" t="str">
        <f>IF(BD69&lt;&gt;""," -O","")</f>
        <v/>
      </c>
      <c r="BF68" s="173" t="str">
        <f>IF(BF69&lt;&gt;""," -O","")</f>
        <v/>
      </c>
      <c r="BH68" s="173" t="str">
        <f>IF(BH69&lt;&gt;""," -O","")</f>
        <v/>
      </c>
      <c r="BJ68" s="173" t="str">
        <f>IF(BJ69&lt;&gt;""," -O","")</f>
        <v/>
      </c>
    </row>
    <row r="69" spans="13:62" x14ac:dyDescent="0.25">
      <c r="M69" s="173">
        <v>1.31</v>
      </c>
      <c r="N69" s="173" t="str">
        <f>IFERROR(VLOOKUP(M69,'CRUCE OPORTUNIDADES'!$C$10:$D$18,2,FALSE),"")</f>
        <v/>
      </c>
      <c r="O69" s="173">
        <v>2.3100000000000098</v>
      </c>
      <c r="P69" s="173" t="str">
        <f>IFERROR(VLOOKUP(O69,'CRUCE OPORTUNIDADES'!$C$10:$D$18,2,FALSE),"")</f>
        <v/>
      </c>
      <c r="Q69" s="173">
        <v>3.31000000000002</v>
      </c>
      <c r="R69" s="173" t="str">
        <f>IFERROR(VLOOKUP(Q69,'CRUCE OPORTUNIDADES'!$C$10:$D$18,2,FALSE),"")</f>
        <v/>
      </c>
      <c r="S69" s="173">
        <v>4.3100000000000298</v>
      </c>
      <c r="T69" s="173" t="str">
        <f>IFERROR(VLOOKUP(S69,'CRUCE OPORTUNIDADES'!$C$10:$D$18,2,FALSE),"")</f>
        <v/>
      </c>
      <c r="U69" s="173">
        <v>5.3100000000000396</v>
      </c>
      <c r="V69" s="173" t="str">
        <f>IFERROR(VLOOKUP(U69,'CRUCE OPORTUNIDADES'!$C$10:$D$18,2,FALSE),"")</f>
        <v/>
      </c>
      <c r="W69" s="173">
        <v>6.3100000000000502</v>
      </c>
      <c r="X69" s="173" t="str">
        <f>IFERROR(VLOOKUP(W69,'CRUCE OPORTUNIDADES'!$C$10:$D$18,2,FALSE),"")</f>
        <v/>
      </c>
      <c r="Y69" s="173">
        <v>7.31000000000006</v>
      </c>
      <c r="Z69" s="173" t="str">
        <f>IFERROR(VLOOKUP(Y69,'CRUCE OPORTUNIDADES'!$C$10:$D$18,2,FALSE),"")</f>
        <v/>
      </c>
      <c r="AA69" s="173">
        <v>8.3100000000000698</v>
      </c>
      <c r="AB69" s="173" t="str">
        <f>IFERROR(VLOOKUP(AA69,'CRUCE OPORTUNIDADES'!$C$10:$D$18,2,FALSE),"")</f>
        <v/>
      </c>
      <c r="AC69" s="173">
        <v>9.3100000000000804</v>
      </c>
      <c r="AD69" s="173" t="str">
        <f>IFERROR(VLOOKUP(AC69,'CRUCE OPORTUNIDADES'!$C$10:$D$18,2,FALSE),"")</f>
        <v/>
      </c>
      <c r="AE69" s="173">
        <v>10.3100000000001</v>
      </c>
      <c r="AF69" s="173" t="str">
        <f>IFERROR(VLOOKUP(AE69,'CRUCE OPORTUNIDADES'!$C$10:$D$18,2,FALSE),"")</f>
        <v/>
      </c>
      <c r="AG69" s="173">
        <v>11.3100000000001</v>
      </c>
      <c r="AH69" s="173" t="str">
        <f>IFERROR(VLOOKUP(AG69,'CRUCE OPORTUNIDADES'!$C$10:$D$18,2,FALSE),"")</f>
        <v/>
      </c>
      <c r="AI69" s="173">
        <v>12.3100000000001</v>
      </c>
      <c r="AJ69" s="173" t="str">
        <f>IFERROR(VLOOKUP(AI69,'CRUCE OPORTUNIDADES'!$C$10:$D$18,2,FALSE),"")</f>
        <v/>
      </c>
      <c r="AK69" s="173">
        <v>13.3100000000001</v>
      </c>
      <c r="AL69" s="173" t="str">
        <f>IFERROR(VLOOKUP(AK69,'CRUCE OPORTUNIDADES'!$C$10:$D$18,2,FALSE),"")</f>
        <v/>
      </c>
      <c r="AM69" s="173">
        <v>14.3100000000001</v>
      </c>
      <c r="AN69" s="173" t="str">
        <f>IFERROR(VLOOKUP(AM69,'CRUCE OPORTUNIDADES'!$C$10:$D$18,2,FALSE),"")</f>
        <v/>
      </c>
      <c r="AO69" s="173">
        <v>15.3100000000001</v>
      </c>
      <c r="AP69" s="173" t="str">
        <f>IFERROR(VLOOKUP(AO69,'CRUCE OPORTUNIDADES'!$C$10:$D$18,2,FALSE),"")</f>
        <v/>
      </c>
      <c r="AQ69" s="173">
        <v>16.310000000000102</v>
      </c>
      <c r="AR69" s="173" t="str">
        <f>IFERROR(VLOOKUP(AQ69,'CRUCE OPORTUNIDADES'!$C$10:$D$18,2,FALSE),"")</f>
        <v/>
      </c>
      <c r="AS69" s="173">
        <v>17.310000000000201</v>
      </c>
      <c r="AT69" s="173" t="str">
        <f>IFERROR(VLOOKUP(AS69,'CRUCE OPORTUNIDADES'!$C$10:$D$18,2,FALSE),"")</f>
        <v/>
      </c>
      <c r="AU69" s="173">
        <v>18.310000000000201</v>
      </c>
      <c r="AV69" s="173" t="str">
        <f>IFERROR(VLOOKUP(AU69,'CRUCE OPORTUNIDADES'!$C$10:$D$18,2,FALSE),"")</f>
        <v/>
      </c>
      <c r="AW69" s="173">
        <v>19.310000000000201</v>
      </c>
      <c r="AX69" s="173" t="str">
        <f>IFERROR(VLOOKUP(AW69,'CRUCE OPORTUNIDADES'!$C$10:$D$18,2,FALSE),"")</f>
        <v/>
      </c>
      <c r="AY69" s="173">
        <v>20.310000000000201</v>
      </c>
      <c r="AZ69" s="173" t="str">
        <f>IFERROR(VLOOKUP(AY69,'CRUCE OPORTUNIDADES'!$C$10:$D$18,2,FALSE),"")</f>
        <v/>
      </c>
      <c r="BA69" s="173">
        <v>21.310000000000201</v>
      </c>
      <c r="BB69" s="173" t="str">
        <f>IFERROR(VLOOKUP(BA69,'CRUCE OPORTUNIDADES'!$C$10:$D$18,2,FALSE),"")</f>
        <v/>
      </c>
      <c r="BC69" s="173">
        <v>22.310000000000201</v>
      </c>
      <c r="BD69" s="173" t="str">
        <f>IFERROR(VLOOKUP(BC69,'CRUCE OPORTUNIDADES'!$C$10:$D$18,2,FALSE),"")</f>
        <v/>
      </c>
      <c r="BE69" s="173">
        <v>23.310000000000201</v>
      </c>
      <c r="BF69" s="173" t="str">
        <f>IFERROR(VLOOKUP(BE69,'CRUCE OPORTUNIDADES'!$C$10:$D$18,2,FALSE),"")</f>
        <v/>
      </c>
      <c r="BG69" s="173">
        <v>24.310000000000201</v>
      </c>
      <c r="BH69" s="173" t="str">
        <f>IFERROR(VLOOKUP(BG69,'CRUCE OPORTUNIDADES'!$C$10:$D$18,2,FALSE),"")</f>
        <v/>
      </c>
      <c r="BI69" s="173">
        <v>25.310000000000201</v>
      </c>
      <c r="BJ69" s="173" t="str">
        <f>IFERROR(VLOOKUP(BI69,'CRUCE OPORTUNIDADES'!$C$10:$D$18,2,FALSE),"")</f>
        <v/>
      </c>
    </row>
    <row r="70" spans="13:62" x14ac:dyDescent="0.25">
      <c r="N70" s="173" t="str">
        <f>IF(N71&lt;&gt;""," -O","")</f>
        <v/>
      </c>
      <c r="P70" s="173" t="str">
        <f>IF(P71&lt;&gt;""," -O","")</f>
        <v/>
      </c>
      <c r="R70" s="173" t="str">
        <f>IF(R71&lt;&gt;""," -O","")</f>
        <v/>
      </c>
      <c r="T70" s="173" t="str">
        <f>IF(T71&lt;&gt;""," -O","")</f>
        <v/>
      </c>
      <c r="V70" s="173" t="str">
        <f>IF(V71&lt;&gt;""," -O","")</f>
        <v/>
      </c>
      <c r="X70" s="173" t="str">
        <f>IF(X71&lt;&gt;""," -O","")</f>
        <v/>
      </c>
      <c r="Z70" s="173" t="str">
        <f>IF(Z71&lt;&gt;""," -O","")</f>
        <v/>
      </c>
      <c r="AB70" s="173" t="str">
        <f>IF(AB71&lt;&gt;""," -O","")</f>
        <v/>
      </c>
      <c r="AD70" s="173" t="str">
        <f>IF(AD71&lt;&gt;""," -O","")</f>
        <v/>
      </c>
      <c r="AF70" s="173" t="str">
        <f>IF(AF71&lt;&gt;""," -O","")</f>
        <v/>
      </c>
      <c r="AH70" s="173" t="str">
        <f>IF(AH71&lt;&gt;""," -O","")</f>
        <v/>
      </c>
      <c r="AJ70" s="173" t="str">
        <f>IF(AJ71&lt;&gt;""," -O","")</f>
        <v/>
      </c>
      <c r="AL70" s="173" t="str">
        <f>IF(AL71&lt;&gt;""," -O","")</f>
        <v/>
      </c>
      <c r="AN70" s="173" t="str">
        <f>IF(AN71&lt;&gt;""," -O","")</f>
        <v/>
      </c>
      <c r="AP70" s="173" t="str">
        <f>IF(AP71&lt;&gt;""," -O","")</f>
        <v/>
      </c>
      <c r="AR70" s="173" t="str">
        <f>IF(AR71&lt;&gt;""," -O","")</f>
        <v/>
      </c>
      <c r="AT70" s="173" t="str">
        <f>IF(AT71&lt;&gt;""," -O","")</f>
        <v/>
      </c>
      <c r="AV70" s="173" t="str">
        <f>IF(AV71&lt;&gt;""," -O","")</f>
        <v/>
      </c>
      <c r="AX70" s="173" t="str">
        <f>IF(AX71&lt;&gt;""," -O","")</f>
        <v/>
      </c>
      <c r="AZ70" s="173" t="str">
        <f>IF(AZ71&lt;&gt;""," -O","")</f>
        <v/>
      </c>
      <c r="BB70" s="173" t="str">
        <f>IF(BB71&lt;&gt;""," -O","")</f>
        <v/>
      </c>
      <c r="BD70" s="173" t="str">
        <f>IF(BD71&lt;&gt;""," -O","")</f>
        <v/>
      </c>
      <c r="BF70" s="173" t="str">
        <f>IF(BF71&lt;&gt;""," -O","")</f>
        <v/>
      </c>
      <c r="BH70" s="173" t="str">
        <f>IF(BH71&lt;&gt;""," -O","")</f>
        <v/>
      </c>
      <c r="BJ70" s="173" t="str">
        <f>IF(BJ71&lt;&gt;""," -O","")</f>
        <v/>
      </c>
    </row>
    <row r="71" spans="13:62" x14ac:dyDescent="0.25">
      <c r="M71" s="173">
        <v>1.32</v>
      </c>
      <c r="N71" s="173" t="str">
        <f>IFERROR(VLOOKUP(M71,'CRUCE OPORTUNIDADES'!$C$10:$D$18,2,FALSE),"")</f>
        <v/>
      </c>
      <c r="O71" s="173">
        <v>2.3200000000000101</v>
      </c>
      <c r="P71" s="173" t="str">
        <f>IFERROR(VLOOKUP(O71,'CRUCE OPORTUNIDADES'!$C$10:$D$18,2,FALSE),"")</f>
        <v/>
      </c>
      <c r="Q71" s="173">
        <v>3.3200000000000198</v>
      </c>
      <c r="R71" s="173" t="str">
        <f>IFERROR(VLOOKUP(Q71,'CRUCE OPORTUNIDADES'!$C$10:$D$18,2,FALSE),"")</f>
        <v/>
      </c>
      <c r="S71" s="173">
        <v>4.3200000000000296</v>
      </c>
      <c r="T71" s="173" t="str">
        <f>IFERROR(VLOOKUP(S71,'CRUCE OPORTUNIDADES'!$C$10:$D$18,2,FALSE),"")</f>
        <v/>
      </c>
      <c r="U71" s="173">
        <v>5.3200000000000403</v>
      </c>
      <c r="V71" s="173" t="str">
        <f>IFERROR(VLOOKUP(U71,'CRUCE OPORTUNIDADES'!$C$10:$D$18,2,FALSE),"")</f>
        <v/>
      </c>
      <c r="W71" s="173">
        <v>6.32000000000005</v>
      </c>
      <c r="X71" s="173" t="str">
        <f>IFERROR(VLOOKUP(W71,'CRUCE OPORTUNIDADES'!$C$10:$D$18,2,FALSE),"")</f>
        <v/>
      </c>
      <c r="Y71" s="173">
        <v>7.3200000000000598</v>
      </c>
      <c r="Z71" s="173" t="str">
        <f>IFERROR(VLOOKUP(Y71,'CRUCE OPORTUNIDADES'!$C$10:$D$18,2,FALSE),"")</f>
        <v/>
      </c>
      <c r="AA71" s="173">
        <v>8.3200000000000696</v>
      </c>
      <c r="AB71" s="173" t="str">
        <f>IFERROR(VLOOKUP(AA71,'CRUCE OPORTUNIDADES'!$C$10:$D$18,2,FALSE),"")</f>
        <v/>
      </c>
      <c r="AC71" s="173">
        <v>9.3200000000000802</v>
      </c>
      <c r="AD71" s="173" t="str">
        <f>IFERROR(VLOOKUP(AC71,'CRUCE OPORTUNIDADES'!$C$10:$D$18,2,FALSE),"")</f>
        <v/>
      </c>
      <c r="AE71" s="173">
        <v>10.3200000000001</v>
      </c>
      <c r="AF71" s="173" t="str">
        <f>IFERROR(VLOOKUP(AE71,'CRUCE OPORTUNIDADES'!$C$10:$D$18,2,FALSE),"")</f>
        <v/>
      </c>
      <c r="AG71" s="173">
        <v>11.3200000000001</v>
      </c>
      <c r="AH71" s="173" t="str">
        <f>IFERROR(VLOOKUP(AG71,'CRUCE OPORTUNIDADES'!$C$10:$D$18,2,FALSE),"")</f>
        <v/>
      </c>
      <c r="AI71" s="173">
        <v>12.3200000000001</v>
      </c>
      <c r="AJ71" s="173" t="str">
        <f>IFERROR(VLOOKUP(AI71,'CRUCE OPORTUNIDADES'!$C$10:$D$18,2,FALSE),"")</f>
        <v/>
      </c>
      <c r="AK71" s="173">
        <v>13.3200000000001</v>
      </c>
      <c r="AL71" s="173" t="str">
        <f>IFERROR(VLOOKUP(AK71,'CRUCE OPORTUNIDADES'!$C$10:$D$18,2,FALSE),"")</f>
        <v/>
      </c>
      <c r="AM71" s="173">
        <v>14.3200000000001</v>
      </c>
      <c r="AN71" s="173" t="str">
        <f>IFERROR(VLOOKUP(AM71,'CRUCE OPORTUNIDADES'!$C$10:$D$18,2,FALSE),"")</f>
        <v/>
      </c>
      <c r="AO71" s="173">
        <v>15.3200000000001</v>
      </c>
      <c r="AP71" s="173" t="str">
        <f>IFERROR(VLOOKUP(AO71,'CRUCE OPORTUNIDADES'!$C$10:$D$18,2,FALSE),"")</f>
        <v/>
      </c>
      <c r="AQ71" s="173">
        <v>16.3200000000001</v>
      </c>
      <c r="AR71" s="173" t="str">
        <f>IFERROR(VLOOKUP(AQ71,'CRUCE OPORTUNIDADES'!$C$10:$D$18,2,FALSE),"")</f>
        <v/>
      </c>
      <c r="AS71" s="173">
        <v>17.320000000000199</v>
      </c>
      <c r="AT71" s="173" t="str">
        <f>IFERROR(VLOOKUP(AS71,'CRUCE OPORTUNIDADES'!$C$10:$D$18,2,FALSE),"")</f>
        <v/>
      </c>
      <c r="AU71" s="173">
        <v>18.320000000000199</v>
      </c>
      <c r="AV71" s="173" t="str">
        <f>IFERROR(VLOOKUP(AU71,'CRUCE OPORTUNIDADES'!$C$10:$D$18,2,FALSE),"")</f>
        <v/>
      </c>
      <c r="AW71" s="173">
        <v>19.320000000000199</v>
      </c>
      <c r="AX71" s="173" t="str">
        <f>IFERROR(VLOOKUP(AW71,'CRUCE OPORTUNIDADES'!$C$10:$D$18,2,FALSE),"")</f>
        <v/>
      </c>
      <c r="AY71" s="173">
        <v>20.320000000000199</v>
      </c>
      <c r="AZ71" s="173" t="str">
        <f>IFERROR(VLOOKUP(AY71,'CRUCE OPORTUNIDADES'!$C$10:$D$18,2,FALSE),"")</f>
        <v/>
      </c>
      <c r="BA71" s="173">
        <v>21.320000000000199</v>
      </c>
      <c r="BB71" s="173" t="str">
        <f>IFERROR(VLOOKUP(BA71,'CRUCE OPORTUNIDADES'!$C$10:$D$18,2,FALSE),"")</f>
        <v/>
      </c>
      <c r="BC71" s="173">
        <v>22.320000000000199</v>
      </c>
      <c r="BD71" s="173" t="str">
        <f>IFERROR(VLOOKUP(BC71,'CRUCE OPORTUNIDADES'!$C$10:$D$18,2,FALSE),"")</f>
        <v/>
      </c>
      <c r="BE71" s="173">
        <v>23.320000000000199</v>
      </c>
      <c r="BF71" s="173" t="str">
        <f>IFERROR(VLOOKUP(BE71,'CRUCE OPORTUNIDADES'!$C$10:$D$18,2,FALSE),"")</f>
        <v/>
      </c>
      <c r="BG71" s="173">
        <v>24.320000000000199</v>
      </c>
      <c r="BH71" s="173" t="str">
        <f>IFERROR(VLOOKUP(BG71,'CRUCE OPORTUNIDADES'!$C$10:$D$18,2,FALSE),"")</f>
        <v/>
      </c>
      <c r="BI71" s="173">
        <v>25.320000000000199</v>
      </c>
      <c r="BJ71" s="173" t="str">
        <f>IFERROR(VLOOKUP(BI71,'CRUCE OPORTUNIDADES'!$C$10:$D$18,2,FALSE),"")</f>
        <v/>
      </c>
    </row>
    <row r="72" spans="13:62" x14ac:dyDescent="0.25">
      <c r="N72" s="173" t="str">
        <f>IF(N73&lt;&gt;""," -O","")</f>
        <v/>
      </c>
      <c r="P72" s="173" t="str">
        <f>IF(P73&lt;&gt;""," -O","")</f>
        <v/>
      </c>
      <c r="R72" s="173" t="str">
        <f>IF(R73&lt;&gt;""," -O","")</f>
        <v/>
      </c>
      <c r="T72" s="173" t="str">
        <f>IF(T73&lt;&gt;""," -O","")</f>
        <v/>
      </c>
      <c r="V72" s="173" t="str">
        <f>IF(V73&lt;&gt;""," -O","")</f>
        <v/>
      </c>
      <c r="X72" s="173" t="str">
        <f>IF(X73&lt;&gt;""," -O","")</f>
        <v/>
      </c>
      <c r="Z72" s="173" t="str">
        <f>IF(Z73&lt;&gt;""," -O","")</f>
        <v/>
      </c>
      <c r="AB72" s="173" t="str">
        <f>IF(AB73&lt;&gt;""," -O","")</f>
        <v/>
      </c>
      <c r="AD72" s="173" t="str">
        <f>IF(AD73&lt;&gt;""," -O","")</f>
        <v/>
      </c>
      <c r="AF72" s="173" t="str">
        <f>IF(AF73&lt;&gt;""," -O","")</f>
        <v/>
      </c>
      <c r="AH72" s="173" t="str">
        <f>IF(AH73&lt;&gt;""," -O","")</f>
        <v/>
      </c>
      <c r="AJ72" s="173" t="str">
        <f>IF(AJ73&lt;&gt;""," -O","")</f>
        <v/>
      </c>
      <c r="AL72" s="173" t="str">
        <f>IF(AL73&lt;&gt;""," -O","")</f>
        <v/>
      </c>
      <c r="AN72" s="173" t="str">
        <f>IF(AN73&lt;&gt;""," -O","")</f>
        <v/>
      </c>
      <c r="AP72" s="173" t="str">
        <f>IF(AP73&lt;&gt;""," -O","")</f>
        <v/>
      </c>
      <c r="AR72" s="173" t="str">
        <f>IF(AR73&lt;&gt;""," -O","")</f>
        <v/>
      </c>
      <c r="AT72" s="173" t="str">
        <f>IF(AT73&lt;&gt;""," -O","")</f>
        <v/>
      </c>
      <c r="AV72" s="173" t="str">
        <f>IF(AV73&lt;&gt;""," -O","")</f>
        <v/>
      </c>
      <c r="AX72" s="173" t="str">
        <f>IF(AX73&lt;&gt;""," -O","")</f>
        <v/>
      </c>
      <c r="AZ72" s="173" t="str">
        <f>IF(AZ73&lt;&gt;""," -O","")</f>
        <v/>
      </c>
      <c r="BB72" s="173" t="str">
        <f>IF(BB73&lt;&gt;""," -O","")</f>
        <v/>
      </c>
      <c r="BD72" s="173" t="str">
        <f>IF(BD73&lt;&gt;""," -O","")</f>
        <v/>
      </c>
      <c r="BF72" s="173" t="str">
        <f>IF(BF73&lt;&gt;""," -O","")</f>
        <v/>
      </c>
      <c r="BH72" s="173" t="str">
        <f>IF(BH73&lt;&gt;""," -O","")</f>
        <v/>
      </c>
      <c r="BJ72" s="173" t="str">
        <f>IF(BJ73&lt;&gt;""," -O","")</f>
        <v/>
      </c>
    </row>
    <row r="73" spans="13:62" x14ac:dyDescent="0.25">
      <c r="M73" s="173">
        <v>1.33</v>
      </c>
      <c r="N73" s="173" t="str">
        <f>IFERROR(VLOOKUP(M73,'CRUCE OPORTUNIDADES'!$C$10:$D$18,2,FALSE),"")</f>
        <v/>
      </c>
      <c r="O73" s="173">
        <v>2.3300000000000098</v>
      </c>
      <c r="P73" s="173" t="str">
        <f>IFERROR(VLOOKUP(O73,'CRUCE OPORTUNIDADES'!$C$10:$D$18,2,FALSE),"")</f>
        <v/>
      </c>
      <c r="Q73" s="173">
        <v>3.3300000000000201</v>
      </c>
      <c r="R73" s="173" t="str">
        <f>IFERROR(VLOOKUP(Q73,'CRUCE OPORTUNIDADES'!$C$10:$D$18,2,FALSE),"")</f>
        <v/>
      </c>
      <c r="S73" s="173">
        <v>4.3300000000000303</v>
      </c>
      <c r="T73" s="173" t="str">
        <f>IFERROR(VLOOKUP(S73,'CRUCE OPORTUNIDADES'!$C$10:$D$18,2,FALSE),"")</f>
        <v/>
      </c>
      <c r="U73" s="173">
        <v>5.33000000000004</v>
      </c>
      <c r="V73" s="173" t="str">
        <f>IFERROR(VLOOKUP(U73,'CRUCE OPORTUNIDADES'!$C$10:$D$18,2,FALSE),"")</f>
        <v/>
      </c>
      <c r="W73" s="173">
        <v>6.3300000000000498</v>
      </c>
      <c r="X73" s="173" t="str">
        <f>IFERROR(VLOOKUP(W73,'CRUCE OPORTUNIDADES'!$C$10:$D$18,2,FALSE),"")</f>
        <v/>
      </c>
      <c r="Y73" s="173">
        <v>7.3300000000000596</v>
      </c>
      <c r="Z73" s="173" t="str">
        <f>IFERROR(VLOOKUP(Y73,'CRUCE OPORTUNIDADES'!$C$10:$D$18,2,FALSE),"")</f>
        <v/>
      </c>
      <c r="AA73" s="173">
        <v>8.3300000000000693</v>
      </c>
      <c r="AB73" s="173" t="str">
        <f>IFERROR(VLOOKUP(AA73,'CRUCE OPORTUNIDADES'!$C$10:$D$18,2,FALSE),"")</f>
        <v/>
      </c>
      <c r="AC73" s="173">
        <v>9.33000000000008</v>
      </c>
      <c r="AD73" s="173" t="str">
        <f>IFERROR(VLOOKUP(AC73,'CRUCE OPORTUNIDADES'!$C$10:$D$18,2,FALSE),"")</f>
        <v/>
      </c>
      <c r="AE73" s="173">
        <v>10.3300000000001</v>
      </c>
      <c r="AF73" s="173" t="str">
        <f>IFERROR(VLOOKUP(AE73,'CRUCE OPORTUNIDADES'!$C$10:$D$18,2,FALSE),"")</f>
        <v/>
      </c>
      <c r="AG73" s="173">
        <v>11.3300000000001</v>
      </c>
      <c r="AH73" s="173" t="str">
        <f>IFERROR(VLOOKUP(AG73,'CRUCE OPORTUNIDADES'!$C$10:$D$18,2,FALSE),"")</f>
        <v/>
      </c>
      <c r="AI73" s="173">
        <v>12.3300000000001</v>
      </c>
      <c r="AJ73" s="173" t="str">
        <f>IFERROR(VLOOKUP(AI73,'CRUCE OPORTUNIDADES'!$C$10:$D$18,2,FALSE),"")</f>
        <v/>
      </c>
      <c r="AK73" s="173">
        <v>13.3300000000001</v>
      </c>
      <c r="AL73" s="173" t="str">
        <f>IFERROR(VLOOKUP(AK73,'CRUCE OPORTUNIDADES'!$C$10:$D$18,2,FALSE),"")</f>
        <v/>
      </c>
      <c r="AM73" s="173">
        <v>14.3300000000001</v>
      </c>
      <c r="AN73" s="173" t="str">
        <f>IFERROR(VLOOKUP(AM73,'CRUCE OPORTUNIDADES'!$C$10:$D$18,2,FALSE),"")</f>
        <v/>
      </c>
      <c r="AO73" s="173">
        <v>15.3300000000001</v>
      </c>
      <c r="AP73" s="173" t="str">
        <f>IFERROR(VLOOKUP(AO73,'CRUCE OPORTUNIDADES'!$C$10:$D$18,2,FALSE),"")</f>
        <v/>
      </c>
      <c r="AQ73" s="173">
        <v>16.330000000000101</v>
      </c>
      <c r="AR73" s="173" t="str">
        <f>IFERROR(VLOOKUP(AQ73,'CRUCE OPORTUNIDADES'!$C$10:$D$18,2,FALSE),"")</f>
        <v/>
      </c>
      <c r="AS73" s="173">
        <v>17.330000000000201</v>
      </c>
      <c r="AT73" s="173" t="str">
        <f>IFERROR(VLOOKUP(AS73,'CRUCE OPORTUNIDADES'!$C$10:$D$18,2,FALSE),"")</f>
        <v/>
      </c>
      <c r="AU73" s="173">
        <v>18.330000000000201</v>
      </c>
      <c r="AV73" s="173" t="str">
        <f>IFERROR(VLOOKUP(AU73,'CRUCE OPORTUNIDADES'!$C$10:$D$18,2,FALSE),"")</f>
        <v/>
      </c>
      <c r="AW73" s="173">
        <v>19.330000000000201</v>
      </c>
      <c r="AX73" s="173" t="str">
        <f>IFERROR(VLOOKUP(AW73,'CRUCE OPORTUNIDADES'!$C$10:$D$18,2,FALSE),"")</f>
        <v/>
      </c>
      <c r="AY73" s="173">
        <v>20.330000000000201</v>
      </c>
      <c r="AZ73" s="173" t="str">
        <f>IFERROR(VLOOKUP(AY73,'CRUCE OPORTUNIDADES'!$C$10:$D$18,2,FALSE),"")</f>
        <v/>
      </c>
      <c r="BA73" s="173">
        <v>21.330000000000201</v>
      </c>
      <c r="BB73" s="173" t="str">
        <f>IFERROR(VLOOKUP(BA73,'CRUCE OPORTUNIDADES'!$C$10:$D$18,2,FALSE),"")</f>
        <v/>
      </c>
      <c r="BC73" s="173">
        <v>22.330000000000201</v>
      </c>
      <c r="BD73" s="173" t="str">
        <f>IFERROR(VLOOKUP(BC73,'CRUCE OPORTUNIDADES'!$C$10:$D$18,2,FALSE),"")</f>
        <v/>
      </c>
      <c r="BE73" s="173">
        <v>23.330000000000201</v>
      </c>
      <c r="BF73" s="173" t="str">
        <f>IFERROR(VLOOKUP(BE73,'CRUCE OPORTUNIDADES'!$C$10:$D$18,2,FALSE),"")</f>
        <v/>
      </c>
      <c r="BG73" s="173">
        <v>24.330000000000201</v>
      </c>
      <c r="BH73" s="173" t="str">
        <f>IFERROR(VLOOKUP(BG73,'CRUCE OPORTUNIDADES'!$C$10:$D$18,2,FALSE),"")</f>
        <v/>
      </c>
      <c r="BI73" s="173">
        <v>25.330000000000201</v>
      </c>
      <c r="BJ73" s="173" t="str">
        <f>IFERROR(VLOOKUP(BI73,'CRUCE OPORTUNIDADES'!$C$10:$D$18,2,FALSE),"")</f>
        <v/>
      </c>
    </row>
    <row r="74" spans="13:62" x14ac:dyDescent="0.25">
      <c r="N74" s="173" t="str">
        <f>IF(N75&lt;&gt;""," -O","")</f>
        <v/>
      </c>
      <c r="P74" s="173" t="str">
        <f>IF(P75&lt;&gt;""," -O","")</f>
        <v/>
      </c>
      <c r="R74" s="173" t="str">
        <f>IF(R75&lt;&gt;""," -O","")</f>
        <v/>
      </c>
      <c r="T74" s="173" t="str">
        <f>IF(T75&lt;&gt;""," -O","")</f>
        <v/>
      </c>
      <c r="V74" s="173" t="str">
        <f>IF(V75&lt;&gt;""," -O","")</f>
        <v/>
      </c>
      <c r="X74" s="173" t="str">
        <f>IF(X75&lt;&gt;""," -O","")</f>
        <v/>
      </c>
      <c r="Z74" s="173" t="str">
        <f>IF(Z75&lt;&gt;""," -O","")</f>
        <v/>
      </c>
      <c r="AB74" s="173" t="str">
        <f>IF(AB75&lt;&gt;""," -O","")</f>
        <v/>
      </c>
      <c r="AD74" s="173" t="str">
        <f>IF(AD75&lt;&gt;""," -O","")</f>
        <v/>
      </c>
      <c r="AF74" s="173" t="str">
        <f>IF(AF75&lt;&gt;""," -O","")</f>
        <v/>
      </c>
      <c r="AH74" s="173" t="str">
        <f>IF(AH75&lt;&gt;""," -O","")</f>
        <v/>
      </c>
      <c r="AJ74" s="173" t="str">
        <f>IF(AJ75&lt;&gt;""," -O","")</f>
        <v/>
      </c>
      <c r="AL74" s="173" t="str">
        <f>IF(AL75&lt;&gt;""," -O","")</f>
        <v/>
      </c>
      <c r="AN74" s="173" t="str">
        <f>IF(AN75&lt;&gt;""," -O","")</f>
        <v/>
      </c>
      <c r="AP74" s="173" t="str">
        <f>IF(AP75&lt;&gt;""," -O","")</f>
        <v/>
      </c>
      <c r="AR74" s="173" t="str">
        <f>IF(AR75&lt;&gt;""," -O","")</f>
        <v/>
      </c>
      <c r="AT74" s="173" t="str">
        <f>IF(AT75&lt;&gt;""," -O","")</f>
        <v/>
      </c>
      <c r="AV74" s="173" t="str">
        <f>IF(AV75&lt;&gt;""," -O","")</f>
        <v/>
      </c>
      <c r="AX74" s="173" t="str">
        <f>IF(AX75&lt;&gt;""," -O","")</f>
        <v/>
      </c>
      <c r="AZ74" s="173" t="str">
        <f>IF(AZ75&lt;&gt;""," -O","")</f>
        <v/>
      </c>
      <c r="BB74" s="173" t="str">
        <f>IF(BB75&lt;&gt;""," -O","")</f>
        <v/>
      </c>
      <c r="BD74" s="173" t="str">
        <f>IF(BD75&lt;&gt;""," -O","")</f>
        <v/>
      </c>
      <c r="BF74" s="173" t="str">
        <f>IF(BF75&lt;&gt;""," -O","")</f>
        <v/>
      </c>
      <c r="BH74" s="173" t="str">
        <f>IF(BH75&lt;&gt;""," -O","")</f>
        <v/>
      </c>
      <c r="BJ74" s="173" t="str">
        <f>IF(BJ75&lt;&gt;""," -O","")</f>
        <v/>
      </c>
    </row>
    <row r="75" spans="13:62" x14ac:dyDescent="0.25">
      <c r="M75" s="173">
        <v>1.34</v>
      </c>
      <c r="N75" s="173" t="str">
        <f>IFERROR(VLOOKUP(M75,'CRUCE OPORTUNIDADES'!$C$10:$D$18,2,FALSE),"")</f>
        <v/>
      </c>
      <c r="O75" s="173">
        <v>2.3400000000000101</v>
      </c>
      <c r="P75" s="173" t="str">
        <f>IFERROR(VLOOKUP(O75,'CRUCE OPORTUNIDADES'!$C$10:$D$18,2,FALSE),"")</f>
        <v/>
      </c>
      <c r="Q75" s="173">
        <v>3.3400000000000198</v>
      </c>
      <c r="R75" s="173" t="str">
        <f>IFERROR(VLOOKUP(Q75,'CRUCE OPORTUNIDADES'!$C$10:$D$18,2,FALSE),"")</f>
        <v/>
      </c>
      <c r="S75" s="173">
        <v>4.3400000000000301</v>
      </c>
      <c r="T75" s="173" t="str">
        <f>IFERROR(VLOOKUP(S75,'CRUCE OPORTUNIDADES'!$C$10:$D$18,2,FALSE),"")</f>
        <v/>
      </c>
      <c r="U75" s="173">
        <v>5.3400000000000398</v>
      </c>
      <c r="V75" s="173" t="str">
        <f>IFERROR(VLOOKUP(U75,'CRUCE OPORTUNIDADES'!$C$10:$D$18,2,FALSE),"")</f>
        <v/>
      </c>
      <c r="W75" s="173">
        <v>6.3400000000000496</v>
      </c>
      <c r="X75" s="173" t="str">
        <f>IFERROR(VLOOKUP(W75,'CRUCE OPORTUNIDADES'!$C$10:$D$18,2,FALSE),"")</f>
        <v/>
      </c>
      <c r="Y75" s="173">
        <v>7.3400000000000603</v>
      </c>
      <c r="Z75" s="173" t="str">
        <f>IFERROR(VLOOKUP(Y75,'CRUCE OPORTUNIDADES'!$C$10:$D$18,2,FALSE),"")</f>
        <v/>
      </c>
      <c r="AA75" s="173">
        <v>8.3400000000000691</v>
      </c>
      <c r="AB75" s="173" t="str">
        <f>IFERROR(VLOOKUP(AA75,'CRUCE OPORTUNIDADES'!$C$10:$D$18,2,FALSE),"")</f>
        <v/>
      </c>
      <c r="AC75" s="173">
        <v>9.3400000000000798</v>
      </c>
      <c r="AD75" s="173" t="str">
        <f>IFERROR(VLOOKUP(AC75,'CRUCE OPORTUNIDADES'!$C$10:$D$18,2,FALSE),"")</f>
        <v/>
      </c>
      <c r="AE75" s="173">
        <v>10.340000000000099</v>
      </c>
      <c r="AF75" s="173" t="str">
        <f>IFERROR(VLOOKUP(AE75,'CRUCE OPORTUNIDADES'!$C$10:$D$18,2,FALSE),"")</f>
        <v/>
      </c>
      <c r="AG75" s="173">
        <v>11.340000000000099</v>
      </c>
      <c r="AH75" s="173" t="str">
        <f>IFERROR(VLOOKUP(AG75,'CRUCE OPORTUNIDADES'!$C$10:$D$18,2,FALSE),"")</f>
        <v/>
      </c>
      <c r="AI75" s="173">
        <v>12.340000000000099</v>
      </c>
      <c r="AJ75" s="173" t="str">
        <f>IFERROR(VLOOKUP(AI75,'CRUCE OPORTUNIDADES'!$C$10:$D$18,2,FALSE),"")</f>
        <v/>
      </c>
      <c r="AK75" s="173">
        <v>13.340000000000099</v>
      </c>
      <c r="AL75" s="173" t="str">
        <f>IFERROR(VLOOKUP(AK75,'CRUCE OPORTUNIDADES'!$C$10:$D$18,2,FALSE),"")</f>
        <v/>
      </c>
      <c r="AM75" s="173">
        <v>14.340000000000099</v>
      </c>
      <c r="AN75" s="173" t="str">
        <f>IFERROR(VLOOKUP(AM75,'CRUCE OPORTUNIDADES'!$C$10:$D$18,2,FALSE),"")</f>
        <v/>
      </c>
      <c r="AO75" s="173">
        <v>15.340000000000099</v>
      </c>
      <c r="AP75" s="173" t="str">
        <f>IFERROR(VLOOKUP(AO75,'CRUCE OPORTUNIDADES'!$C$10:$D$18,2,FALSE),"")</f>
        <v/>
      </c>
      <c r="AQ75" s="173">
        <v>16.340000000000099</v>
      </c>
      <c r="AR75" s="173" t="str">
        <f>IFERROR(VLOOKUP(AQ75,'CRUCE OPORTUNIDADES'!$C$10:$D$18,2,FALSE),"")</f>
        <v/>
      </c>
      <c r="AS75" s="173">
        <v>17.340000000000199</v>
      </c>
      <c r="AT75" s="173" t="str">
        <f>IFERROR(VLOOKUP(AS75,'CRUCE OPORTUNIDADES'!$C$10:$D$18,2,FALSE),"")</f>
        <v/>
      </c>
      <c r="AU75" s="173">
        <v>18.340000000000199</v>
      </c>
      <c r="AV75" s="173" t="str">
        <f>IFERROR(VLOOKUP(AU75,'CRUCE OPORTUNIDADES'!$C$10:$D$18,2,FALSE),"")</f>
        <v/>
      </c>
      <c r="AW75" s="173">
        <v>19.340000000000199</v>
      </c>
      <c r="AX75" s="173" t="str">
        <f>IFERROR(VLOOKUP(AW75,'CRUCE OPORTUNIDADES'!$C$10:$D$18,2,FALSE),"")</f>
        <v/>
      </c>
      <c r="AY75" s="173">
        <v>20.340000000000199</v>
      </c>
      <c r="AZ75" s="173" t="str">
        <f>IFERROR(VLOOKUP(AY75,'CRUCE OPORTUNIDADES'!$C$10:$D$18,2,FALSE),"")</f>
        <v/>
      </c>
      <c r="BA75" s="173">
        <v>21.340000000000199</v>
      </c>
      <c r="BB75" s="173" t="str">
        <f>IFERROR(VLOOKUP(BA75,'CRUCE OPORTUNIDADES'!$C$10:$D$18,2,FALSE),"")</f>
        <v/>
      </c>
      <c r="BC75" s="173">
        <v>22.340000000000199</v>
      </c>
      <c r="BD75" s="173" t="str">
        <f>IFERROR(VLOOKUP(BC75,'CRUCE OPORTUNIDADES'!$C$10:$D$18,2,FALSE),"")</f>
        <v/>
      </c>
      <c r="BE75" s="173">
        <v>23.340000000000199</v>
      </c>
      <c r="BF75" s="173" t="str">
        <f>IFERROR(VLOOKUP(BE75,'CRUCE OPORTUNIDADES'!$C$10:$D$18,2,FALSE),"")</f>
        <v/>
      </c>
      <c r="BG75" s="173">
        <v>24.340000000000199</v>
      </c>
      <c r="BH75" s="173" t="str">
        <f>IFERROR(VLOOKUP(BG75,'CRUCE OPORTUNIDADES'!$C$10:$D$18,2,FALSE),"")</f>
        <v/>
      </c>
      <c r="BI75" s="173">
        <v>25.340000000000199</v>
      </c>
      <c r="BJ75" s="173" t="str">
        <f>IFERROR(VLOOKUP(BI75,'CRUCE OPORTUNIDADES'!$C$10:$D$18,2,FALSE),"")</f>
        <v/>
      </c>
    </row>
    <row r="76" spans="13:62" x14ac:dyDescent="0.25">
      <c r="N76" s="173" t="str">
        <f>IF(N77&lt;&gt;""," -O","")</f>
        <v/>
      </c>
      <c r="P76" s="173" t="str">
        <f>IF(P77&lt;&gt;""," -O","")</f>
        <v/>
      </c>
      <c r="R76" s="173" t="str">
        <f>IF(R77&lt;&gt;""," -O","")</f>
        <v/>
      </c>
      <c r="T76" s="173" t="str">
        <f>IF(T77&lt;&gt;""," -O","")</f>
        <v/>
      </c>
      <c r="V76" s="173" t="str">
        <f>IF(V77&lt;&gt;""," -O","")</f>
        <v/>
      </c>
      <c r="X76" s="173" t="str">
        <f>IF(X77&lt;&gt;""," -O","")</f>
        <v/>
      </c>
      <c r="Z76" s="173" t="str">
        <f>IF(Z77&lt;&gt;""," -O","")</f>
        <v/>
      </c>
      <c r="AB76" s="173" t="str">
        <f>IF(AB77&lt;&gt;""," -O","")</f>
        <v/>
      </c>
      <c r="AD76" s="173" t="str">
        <f>IF(AD77&lt;&gt;""," -O","")</f>
        <v/>
      </c>
      <c r="AF76" s="173" t="str">
        <f>IF(AF77&lt;&gt;""," -O","")</f>
        <v/>
      </c>
      <c r="AH76" s="173" t="str">
        <f>IF(AH77&lt;&gt;""," -O","")</f>
        <v/>
      </c>
      <c r="AJ76" s="173" t="str">
        <f>IF(AJ77&lt;&gt;""," -O","")</f>
        <v/>
      </c>
      <c r="AL76" s="173" t="str">
        <f>IF(AL77&lt;&gt;""," -O","")</f>
        <v/>
      </c>
      <c r="AN76" s="173" t="str">
        <f>IF(AN77&lt;&gt;""," -O","")</f>
        <v/>
      </c>
      <c r="AP76" s="173" t="str">
        <f>IF(AP77&lt;&gt;""," -O","")</f>
        <v/>
      </c>
      <c r="AR76" s="173" t="str">
        <f>IF(AR77&lt;&gt;""," -O","")</f>
        <v/>
      </c>
      <c r="AT76" s="173" t="str">
        <f>IF(AT77&lt;&gt;""," -O","")</f>
        <v/>
      </c>
      <c r="AV76" s="173" t="str">
        <f>IF(AV77&lt;&gt;""," -O","")</f>
        <v/>
      </c>
      <c r="AX76" s="173" t="str">
        <f>IF(AX77&lt;&gt;""," -O","")</f>
        <v/>
      </c>
      <c r="AZ76" s="173" t="str">
        <f>IF(AZ77&lt;&gt;""," -O","")</f>
        <v/>
      </c>
      <c r="BB76" s="173" t="str">
        <f>IF(BB77&lt;&gt;""," -O","")</f>
        <v/>
      </c>
      <c r="BD76" s="173" t="str">
        <f>IF(BD77&lt;&gt;""," -O","")</f>
        <v/>
      </c>
      <c r="BF76" s="173" t="str">
        <f>IF(BF77&lt;&gt;""," -O","")</f>
        <v/>
      </c>
      <c r="BH76" s="173" t="str">
        <f>IF(BH77&lt;&gt;""," -O","")</f>
        <v/>
      </c>
      <c r="BJ76" s="173" t="str">
        <f>IF(BJ77&lt;&gt;""," -O","")</f>
        <v/>
      </c>
    </row>
    <row r="77" spans="13:62" x14ac:dyDescent="0.25">
      <c r="M77" s="173">
        <v>1.35</v>
      </c>
      <c r="N77" s="173" t="str">
        <f>IFERROR(VLOOKUP(M77,'CRUCE OPORTUNIDADES'!$C$10:$D$18,2,FALSE),"")</f>
        <v/>
      </c>
      <c r="O77" s="173">
        <v>2.3500000000000099</v>
      </c>
      <c r="P77" s="173" t="str">
        <f>IFERROR(VLOOKUP(O77,'CRUCE OPORTUNIDADES'!$C$10:$D$18,2,FALSE),"")</f>
        <v/>
      </c>
      <c r="Q77" s="173">
        <v>3.3500000000000201</v>
      </c>
      <c r="R77" s="173" t="str">
        <f>IFERROR(VLOOKUP(Q77,'CRUCE OPORTUNIDADES'!$C$10:$D$18,2,FALSE),"")</f>
        <v/>
      </c>
      <c r="S77" s="173">
        <v>4.3500000000000298</v>
      </c>
      <c r="T77" s="173" t="str">
        <f>IFERROR(VLOOKUP(S77,'CRUCE OPORTUNIDADES'!$C$10:$D$18,2,FALSE),"")</f>
        <v/>
      </c>
      <c r="U77" s="173">
        <v>5.3500000000000396</v>
      </c>
      <c r="V77" s="173" t="str">
        <f>IFERROR(VLOOKUP(U77,'CRUCE OPORTUNIDADES'!$C$10:$D$18,2,FALSE),"")</f>
        <v/>
      </c>
      <c r="W77" s="173">
        <v>6.3500000000000503</v>
      </c>
      <c r="X77" s="173" t="str">
        <f>IFERROR(VLOOKUP(W77,'CRUCE OPORTUNIDADES'!$C$10:$D$18,2,FALSE),"")</f>
        <v/>
      </c>
      <c r="Y77" s="173">
        <v>7.35000000000006</v>
      </c>
      <c r="Z77" s="173" t="str">
        <f>IFERROR(VLOOKUP(Y77,'CRUCE OPORTUNIDADES'!$C$10:$D$18,2,FALSE),"")</f>
        <v/>
      </c>
      <c r="AA77" s="173">
        <v>8.3500000000000707</v>
      </c>
      <c r="AB77" s="173" t="str">
        <f>IFERROR(VLOOKUP(AA77,'CRUCE OPORTUNIDADES'!$C$10:$D$18,2,FALSE),"")</f>
        <v/>
      </c>
      <c r="AC77" s="173">
        <v>9.3500000000000796</v>
      </c>
      <c r="AD77" s="173" t="str">
        <f>IFERROR(VLOOKUP(AC77,'CRUCE OPORTUNIDADES'!$C$10:$D$18,2,FALSE),"")</f>
        <v/>
      </c>
      <c r="AE77" s="173">
        <v>10.350000000000099</v>
      </c>
      <c r="AF77" s="173" t="str">
        <f>IFERROR(VLOOKUP(AE77,'CRUCE OPORTUNIDADES'!$C$10:$D$18,2,FALSE),"")</f>
        <v/>
      </c>
      <c r="AG77" s="173">
        <v>11.350000000000099</v>
      </c>
      <c r="AH77" s="173" t="str">
        <f>IFERROR(VLOOKUP(AG77,'CRUCE OPORTUNIDADES'!$C$10:$D$18,2,FALSE),"")</f>
        <v/>
      </c>
      <c r="AI77" s="173">
        <v>12.350000000000099</v>
      </c>
      <c r="AJ77" s="173" t="str">
        <f>IFERROR(VLOOKUP(AI77,'CRUCE OPORTUNIDADES'!$C$10:$D$18,2,FALSE),"")</f>
        <v/>
      </c>
      <c r="AK77" s="173">
        <v>13.350000000000099</v>
      </c>
      <c r="AL77" s="173" t="str">
        <f>IFERROR(VLOOKUP(AK77,'CRUCE OPORTUNIDADES'!$C$10:$D$18,2,FALSE),"")</f>
        <v/>
      </c>
      <c r="AM77" s="173">
        <v>14.350000000000099</v>
      </c>
      <c r="AN77" s="173" t="str">
        <f>IFERROR(VLOOKUP(AM77,'CRUCE OPORTUNIDADES'!$C$10:$D$18,2,FALSE),"")</f>
        <v/>
      </c>
      <c r="AO77" s="173">
        <v>15.350000000000099</v>
      </c>
      <c r="AP77" s="173" t="str">
        <f>IFERROR(VLOOKUP(AO77,'CRUCE OPORTUNIDADES'!$C$10:$D$18,2,FALSE),"")</f>
        <v/>
      </c>
      <c r="AQ77" s="173">
        <v>16.350000000000101</v>
      </c>
      <c r="AR77" s="173" t="str">
        <f>IFERROR(VLOOKUP(AQ77,'CRUCE OPORTUNIDADES'!$C$10:$D$18,2,FALSE),"")</f>
        <v/>
      </c>
      <c r="AS77" s="173">
        <v>17.3500000000002</v>
      </c>
      <c r="AT77" s="173" t="str">
        <f>IFERROR(VLOOKUP(AS77,'CRUCE OPORTUNIDADES'!$C$10:$D$18,2,FALSE),"")</f>
        <v/>
      </c>
      <c r="AU77" s="173">
        <v>18.3500000000002</v>
      </c>
      <c r="AV77" s="173" t="str">
        <f>IFERROR(VLOOKUP(AU77,'CRUCE OPORTUNIDADES'!$C$10:$D$18,2,FALSE),"")</f>
        <v/>
      </c>
      <c r="AW77" s="173">
        <v>19.3500000000002</v>
      </c>
      <c r="AX77" s="173" t="str">
        <f>IFERROR(VLOOKUP(AW77,'CRUCE OPORTUNIDADES'!$C$10:$D$18,2,FALSE),"")</f>
        <v/>
      </c>
      <c r="AY77" s="173">
        <v>20.3500000000002</v>
      </c>
      <c r="AZ77" s="173" t="str">
        <f>IFERROR(VLOOKUP(AY77,'CRUCE OPORTUNIDADES'!$C$10:$D$18,2,FALSE),"")</f>
        <v/>
      </c>
      <c r="BA77" s="173">
        <v>21.3500000000002</v>
      </c>
      <c r="BB77" s="173" t="str">
        <f>IFERROR(VLOOKUP(BA77,'CRUCE OPORTUNIDADES'!$C$10:$D$18,2,FALSE),"")</f>
        <v/>
      </c>
      <c r="BC77" s="173">
        <v>22.3500000000002</v>
      </c>
      <c r="BD77" s="173" t="str">
        <f>IFERROR(VLOOKUP(BC77,'CRUCE OPORTUNIDADES'!$C$10:$D$18,2,FALSE),"")</f>
        <v/>
      </c>
      <c r="BE77" s="173">
        <v>23.3500000000002</v>
      </c>
      <c r="BF77" s="173" t="str">
        <f>IFERROR(VLOOKUP(BE77,'CRUCE OPORTUNIDADES'!$C$10:$D$18,2,FALSE),"")</f>
        <v/>
      </c>
      <c r="BG77" s="173">
        <v>24.3500000000002</v>
      </c>
      <c r="BH77" s="173" t="str">
        <f>IFERROR(VLOOKUP(BG77,'CRUCE OPORTUNIDADES'!$C$10:$D$18,2,FALSE),"")</f>
        <v/>
      </c>
      <c r="BI77" s="173">
        <v>25.3500000000002</v>
      </c>
      <c r="BJ77" s="173" t="str">
        <f>IFERROR(VLOOKUP(BI77,'CRUCE OPORTUNIDADES'!$C$10:$D$18,2,FALSE),"")</f>
        <v/>
      </c>
    </row>
    <row r="78" spans="13:62" x14ac:dyDescent="0.25">
      <c r="N78" s="173" t="str">
        <f>IF(N79&lt;&gt;""," -O","")</f>
        <v/>
      </c>
      <c r="P78" s="173" t="str">
        <f>IF(P79&lt;&gt;""," -O","")</f>
        <v/>
      </c>
      <c r="R78" s="173" t="str">
        <f>IF(R79&lt;&gt;""," -O","")</f>
        <v/>
      </c>
      <c r="T78" s="173" t="str">
        <f>IF(T79&lt;&gt;""," -O","")</f>
        <v/>
      </c>
      <c r="V78" s="173" t="str">
        <f>IF(V79&lt;&gt;""," -O","")</f>
        <v/>
      </c>
      <c r="X78" s="173" t="str">
        <f>IF(X79&lt;&gt;""," -O","")</f>
        <v/>
      </c>
      <c r="Z78" s="173" t="str">
        <f>IF(Z79&lt;&gt;""," -O","")</f>
        <v/>
      </c>
      <c r="AB78" s="173" t="str">
        <f>IF(AB79&lt;&gt;""," -O","")</f>
        <v/>
      </c>
      <c r="AD78" s="173" t="str">
        <f>IF(AD79&lt;&gt;""," -O","")</f>
        <v/>
      </c>
      <c r="AF78" s="173" t="str">
        <f>IF(AF79&lt;&gt;""," -O","")</f>
        <v/>
      </c>
      <c r="AH78" s="173" t="str">
        <f>IF(AH79&lt;&gt;""," -O","")</f>
        <v/>
      </c>
      <c r="AJ78" s="173" t="str">
        <f>IF(AJ79&lt;&gt;""," -O","")</f>
        <v/>
      </c>
      <c r="AL78" s="173" t="str">
        <f>IF(AL79&lt;&gt;""," -O","")</f>
        <v/>
      </c>
      <c r="AN78" s="173" t="str">
        <f>IF(AN79&lt;&gt;""," -O","")</f>
        <v/>
      </c>
      <c r="AP78" s="173" t="str">
        <f>IF(AP79&lt;&gt;""," -O","")</f>
        <v/>
      </c>
      <c r="AR78" s="173" t="str">
        <f>IF(AR79&lt;&gt;""," -O","")</f>
        <v/>
      </c>
      <c r="AT78" s="173" t="str">
        <f>IF(AT79&lt;&gt;""," -O","")</f>
        <v/>
      </c>
      <c r="AV78" s="173" t="str">
        <f>IF(AV79&lt;&gt;""," -O","")</f>
        <v/>
      </c>
      <c r="AX78" s="173" t="str">
        <f>IF(AX79&lt;&gt;""," -O","")</f>
        <v/>
      </c>
      <c r="AZ78" s="173" t="str">
        <f>IF(AZ79&lt;&gt;""," -O","")</f>
        <v/>
      </c>
      <c r="BB78" s="173" t="str">
        <f>IF(BB79&lt;&gt;""," -O","")</f>
        <v/>
      </c>
      <c r="BD78" s="173" t="str">
        <f>IF(BD79&lt;&gt;""," -O","")</f>
        <v/>
      </c>
      <c r="BF78" s="173" t="str">
        <f>IF(BF79&lt;&gt;""," -O","")</f>
        <v/>
      </c>
      <c r="BH78" s="173" t="str">
        <f>IF(BH79&lt;&gt;""," -O","")</f>
        <v/>
      </c>
      <c r="BJ78" s="173" t="str">
        <f>IF(BJ79&lt;&gt;""," -O","")</f>
        <v/>
      </c>
    </row>
    <row r="79" spans="13:62" x14ac:dyDescent="0.25">
      <c r="M79" s="173">
        <v>1.36</v>
      </c>
      <c r="N79" s="173" t="str">
        <f>IFERROR(VLOOKUP(M79,'CRUCE OPORTUNIDADES'!$C$10:$D$18,2,FALSE),"")</f>
        <v/>
      </c>
      <c r="O79" s="173">
        <v>2.3600000000000101</v>
      </c>
      <c r="P79" s="173" t="str">
        <f>IFERROR(VLOOKUP(O79,'CRUCE OPORTUNIDADES'!$C$10:$D$18,2,FALSE),"")</f>
        <v/>
      </c>
      <c r="Q79" s="173">
        <v>3.3600000000000199</v>
      </c>
      <c r="R79" s="173" t="str">
        <f>IFERROR(VLOOKUP(Q79,'CRUCE OPORTUNIDADES'!$C$10:$D$18,2,FALSE),"")</f>
        <v/>
      </c>
      <c r="S79" s="173">
        <v>4.3600000000000296</v>
      </c>
      <c r="T79" s="173" t="str">
        <f>IFERROR(VLOOKUP(S79,'CRUCE OPORTUNIDADES'!$C$10:$D$18,2,FALSE),"")</f>
        <v/>
      </c>
      <c r="U79" s="173">
        <v>5.3600000000000403</v>
      </c>
      <c r="V79" s="173" t="str">
        <f>IFERROR(VLOOKUP(U79,'CRUCE OPORTUNIDADES'!$C$10:$D$18,2,FALSE),"")</f>
        <v/>
      </c>
      <c r="W79" s="173">
        <v>6.3600000000000501</v>
      </c>
      <c r="X79" s="173" t="str">
        <f>IFERROR(VLOOKUP(W79,'CRUCE OPORTUNIDADES'!$C$10:$D$18,2,FALSE),"")</f>
        <v/>
      </c>
      <c r="Y79" s="173">
        <v>7.3600000000000598</v>
      </c>
      <c r="Z79" s="173" t="str">
        <f>IFERROR(VLOOKUP(Y79,'CRUCE OPORTUNIDADES'!$C$10:$D$18,2,FALSE),"")</f>
        <v/>
      </c>
      <c r="AA79" s="173">
        <v>8.3600000000000705</v>
      </c>
      <c r="AB79" s="173" t="str">
        <f>IFERROR(VLOOKUP(AA79,'CRUCE OPORTUNIDADES'!$C$10:$D$18,2,FALSE),"")</f>
        <v/>
      </c>
      <c r="AC79" s="173">
        <v>9.3600000000000794</v>
      </c>
      <c r="AD79" s="173" t="str">
        <f>IFERROR(VLOOKUP(AC79,'CRUCE OPORTUNIDADES'!$C$10:$D$18,2,FALSE),"")</f>
        <v/>
      </c>
      <c r="AE79" s="173">
        <v>10.360000000000101</v>
      </c>
      <c r="AF79" s="173" t="str">
        <f>IFERROR(VLOOKUP(AE79,'CRUCE OPORTUNIDADES'!$C$10:$D$18,2,FALSE),"")</f>
        <v/>
      </c>
      <c r="AG79" s="173">
        <v>11.360000000000101</v>
      </c>
      <c r="AH79" s="173" t="str">
        <f>IFERROR(VLOOKUP(AG79,'CRUCE OPORTUNIDADES'!$C$10:$D$18,2,FALSE),"")</f>
        <v/>
      </c>
      <c r="AI79" s="173">
        <v>12.360000000000101</v>
      </c>
      <c r="AJ79" s="173" t="str">
        <f>IFERROR(VLOOKUP(AI79,'CRUCE OPORTUNIDADES'!$C$10:$D$18,2,FALSE),"")</f>
        <v/>
      </c>
      <c r="AK79" s="173">
        <v>13.360000000000101</v>
      </c>
      <c r="AL79" s="173" t="str">
        <f>IFERROR(VLOOKUP(AK79,'CRUCE OPORTUNIDADES'!$C$10:$D$18,2,FALSE),"")</f>
        <v/>
      </c>
      <c r="AM79" s="173">
        <v>14.360000000000101</v>
      </c>
      <c r="AN79" s="173" t="str">
        <f>IFERROR(VLOOKUP(AM79,'CRUCE OPORTUNIDADES'!$C$10:$D$18,2,FALSE),"")</f>
        <v/>
      </c>
      <c r="AO79" s="173">
        <v>15.360000000000101</v>
      </c>
      <c r="AP79" s="173" t="str">
        <f>IFERROR(VLOOKUP(AO79,'CRUCE OPORTUNIDADES'!$C$10:$D$18,2,FALSE),"")</f>
        <v/>
      </c>
      <c r="AQ79" s="173">
        <v>16.360000000000099</v>
      </c>
      <c r="AR79" s="173" t="str">
        <f>IFERROR(VLOOKUP(AQ79,'CRUCE OPORTUNIDADES'!$C$10:$D$18,2,FALSE),"")</f>
        <v/>
      </c>
      <c r="AS79" s="173">
        <v>17.360000000000198</v>
      </c>
      <c r="AT79" s="173" t="str">
        <f>IFERROR(VLOOKUP(AS79,'CRUCE OPORTUNIDADES'!$C$10:$D$18,2,FALSE),"")</f>
        <v/>
      </c>
      <c r="AU79" s="173">
        <v>18.360000000000198</v>
      </c>
      <c r="AV79" s="173" t="str">
        <f>IFERROR(VLOOKUP(AU79,'CRUCE OPORTUNIDADES'!$C$10:$D$18,2,FALSE),"")</f>
        <v/>
      </c>
      <c r="AW79" s="173">
        <v>19.360000000000198</v>
      </c>
      <c r="AX79" s="173" t="str">
        <f>IFERROR(VLOOKUP(AW79,'CRUCE OPORTUNIDADES'!$C$10:$D$18,2,FALSE),"")</f>
        <v/>
      </c>
      <c r="AY79" s="173">
        <v>20.360000000000198</v>
      </c>
      <c r="AZ79" s="173" t="str">
        <f>IFERROR(VLOOKUP(AY79,'CRUCE OPORTUNIDADES'!$C$10:$D$18,2,FALSE),"")</f>
        <v/>
      </c>
      <c r="BA79" s="173">
        <v>21.360000000000198</v>
      </c>
      <c r="BB79" s="173" t="str">
        <f>IFERROR(VLOOKUP(BA79,'CRUCE OPORTUNIDADES'!$C$10:$D$18,2,FALSE),"")</f>
        <v/>
      </c>
      <c r="BC79" s="173">
        <v>22.360000000000198</v>
      </c>
      <c r="BD79" s="173" t="str">
        <f>IFERROR(VLOOKUP(BC79,'CRUCE OPORTUNIDADES'!$C$10:$D$18,2,FALSE),"")</f>
        <v/>
      </c>
      <c r="BE79" s="173">
        <v>23.360000000000198</v>
      </c>
      <c r="BF79" s="173" t="str">
        <f>IFERROR(VLOOKUP(BE79,'CRUCE OPORTUNIDADES'!$C$10:$D$18,2,FALSE),"")</f>
        <v/>
      </c>
      <c r="BG79" s="173">
        <v>24.360000000000198</v>
      </c>
      <c r="BH79" s="173" t="str">
        <f>IFERROR(VLOOKUP(BG79,'CRUCE OPORTUNIDADES'!$C$10:$D$18,2,FALSE),"")</f>
        <v/>
      </c>
      <c r="BI79" s="173">
        <v>25.360000000000198</v>
      </c>
      <c r="BJ79" s="173" t="str">
        <f>IFERROR(VLOOKUP(BI79,'CRUCE OPORTUNIDADES'!$C$10:$D$18,2,FALSE),"")</f>
        <v/>
      </c>
    </row>
    <row r="80" spans="13:62" x14ac:dyDescent="0.25">
      <c r="N80" s="173" t="str">
        <f>IF(N81&lt;&gt;""," -O","")</f>
        <v/>
      </c>
      <c r="P80" s="173" t="str">
        <f>IF(P81&lt;&gt;""," -O","")</f>
        <v/>
      </c>
      <c r="R80" s="173" t="str">
        <f>IF(R81&lt;&gt;""," -O","")</f>
        <v/>
      </c>
      <c r="T80" s="173" t="str">
        <f>IF(T81&lt;&gt;""," -O","")</f>
        <v/>
      </c>
      <c r="V80" s="173" t="str">
        <f>IF(V81&lt;&gt;""," -O","")</f>
        <v/>
      </c>
      <c r="X80" s="173" t="str">
        <f>IF(X81&lt;&gt;""," -O","")</f>
        <v/>
      </c>
      <c r="Z80" s="173" t="str">
        <f>IF(Z81&lt;&gt;""," -O","")</f>
        <v/>
      </c>
      <c r="AB80" s="173" t="str">
        <f>IF(AB81&lt;&gt;""," -O","")</f>
        <v/>
      </c>
      <c r="AD80" s="173" t="str">
        <f>IF(AD81&lt;&gt;""," -O","")</f>
        <v/>
      </c>
      <c r="AF80" s="173" t="str">
        <f>IF(AF81&lt;&gt;""," -O","")</f>
        <v/>
      </c>
      <c r="AH80" s="173" t="str">
        <f>IF(AH81&lt;&gt;""," -O","")</f>
        <v/>
      </c>
      <c r="AJ80" s="173" t="str">
        <f>IF(AJ81&lt;&gt;""," -O","")</f>
        <v/>
      </c>
      <c r="AL80" s="173" t="str">
        <f>IF(AL81&lt;&gt;""," -O","")</f>
        <v/>
      </c>
      <c r="AN80" s="173" t="str">
        <f>IF(AN81&lt;&gt;""," -O","")</f>
        <v/>
      </c>
      <c r="AP80" s="173" t="str">
        <f>IF(AP81&lt;&gt;""," -O","")</f>
        <v/>
      </c>
      <c r="AR80" s="173" t="str">
        <f>IF(AR81&lt;&gt;""," -O","")</f>
        <v/>
      </c>
      <c r="AT80" s="173" t="str">
        <f>IF(AT81&lt;&gt;""," -O","")</f>
        <v/>
      </c>
      <c r="AV80" s="173" t="str">
        <f>IF(AV81&lt;&gt;""," -O","")</f>
        <v/>
      </c>
      <c r="AX80" s="173" t="str">
        <f>IF(AX81&lt;&gt;""," -O","")</f>
        <v/>
      </c>
      <c r="AZ80" s="173" t="str">
        <f>IF(AZ81&lt;&gt;""," -O","")</f>
        <v/>
      </c>
      <c r="BB80" s="173" t="str">
        <f>IF(BB81&lt;&gt;""," -O","")</f>
        <v/>
      </c>
      <c r="BD80" s="173" t="str">
        <f>IF(BD81&lt;&gt;""," -O","")</f>
        <v/>
      </c>
      <c r="BF80" s="173" t="str">
        <f>IF(BF81&lt;&gt;""," -O","")</f>
        <v/>
      </c>
      <c r="BH80" s="173" t="str">
        <f>IF(BH81&lt;&gt;""," -O","")</f>
        <v/>
      </c>
      <c r="BJ80" s="173" t="str">
        <f>IF(BJ81&lt;&gt;""," -O","")</f>
        <v/>
      </c>
    </row>
    <row r="81" spans="13:62" x14ac:dyDescent="0.25">
      <c r="M81" s="173">
        <v>1.37</v>
      </c>
      <c r="N81" s="173" t="str">
        <f>IFERROR(VLOOKUP(M81,'CRUCE OPORTUNIDADES'!$C$10:$D$18,2,FALSE),"")</f>
        <v/>
      </c>
      <c r="O81" s="173">
        <v>2.3700000000000099</v>
      </c>
      <c r="P81" s="173" t="str">
        <f>IFERROR(VLOOKUP(O81,'CRUCE OPORTUNIDADES'!$C$10:$D$18,2,FALSE),"")</f>
        <v/>
      </c>
      <c r="Q81" s="173">
        <v>3.3700000000000201</v>
      </c>
      <c r="R81" s="173" t="str">
        <f>IFERROR(VLOOKUP(Q81,'CRUCE OPORTUNIDADES'!$C$10:$D$18,2,FALSE),"")</f>
        <v/>
      </c>
      <c r="S81" s="173">
        <v>4.3700000000000303</v>
      </c>
      <c r="T81" s="173" t="str">
        <f>IFERROR(VLOOKUP(S81,'CRUCE OPORTUNIDADES'!$C$10:$D$18,2,FALSE),"")</f>
        <v/>
      </c>
      <c r="U81" s="173">
        <v>5.3700000000000401</v>
      </c>
      <c r="V81" s="173" t="str">
        <f>IFERROR(VLOOKUP(U81,'CRUCE OPORTUNIDADES'!$C$10:$D$18,2,FALSE),"")</f>
        <v/>
      </c>
      <c r="W81" s="173">
        <v>6.3700000000000498</v>
      </c>
      <c r="X81" s="173" t="str">
        <f>IFERROR(VLOOKUP(W81,'CRUCE OPORTUNIDADES'!$C$10:$D$18,2,FALSE),"")</f>
        <v/>
      </c>
      <c r="Y81" s="173">
        <v>7.3700000000000596</v>
      </c>
      <c r="Z81" s="173" t="str">
        <f>IFERROR(VLOOKUP(Y81,'CRUCE OPORTUNIDADES'!$C$10:$D$18,2,FALSE),"")</f>
        <v/>
      </c>
      <c r="AA81" s="173">
        <v>8.3700000000000703</v>
      </c>
      <c r="AB81" s="173" t="str">
        <f>IFERROR(VLOOKUP(AA81,'CRUCE OPORTUNIDADES'!$C$10:$D$18,2,FALSE),"")</f>
        <v/>
      </c>
      <c r="AC81" s="173">
        <v>9.3700000000000792</v>
      </c>
      <c r="AD81" s="173" t="str">
        <f>IFERROR(VLOOKUP(AC81,'CRUCE OPORTUNIDADES'!$C$10:$D$18,2,FALSE),"")</f>
        <v/>
      </c>
      <c r="AE81" s="173">
        <v>10.3700000000001</v>
      </c>
      <c r="AF81" s="173" t="str">
        <f>IFERROR(VLOOKUP(AE81,'CRUCE OPORTUNIDADES'!$C$10:$D$18,2,FALSE),"")</f>
        <v/>
      </c>
      <c r="AG81" s="173">
        <v>11.3700000000001</v>
      </c>
      <c r="AH81" s="173" t="str">
        <f>IFERROR(VLOOKUP(AG81,'CRUCE OPORTUNIDADES'!$C$10:$D$18,2,FALSE),"")</f>
        <v/>
      </c>
      <c r="AI81" s="173">
        <v>12.3700000000001</v>
      </c>
      <c r="AJ81" s="173" t="str">
        <f>IFERROR(VLOOKUP(AI81,'CRUCE OPORTUNIDADES'!$C$10:$D$18,2,FALSE),"")</f>
        <v/>
      </c>
      <c r="AK81" s="173">
        <v>13.3700000000001</v>
      </c>
      <c r="AL81" s="173" t="str">
        <f>IFERROR(VLOOKUP(AK81,'CRUCE OPORTUNIDADES'!$C$10:$D$18,2,FALSE),"")</f>
        <v/>
      </c>
      <c r="AM81" s="173">
        <v>14.3700000000001</v>
      </c>
      <c r="AN81" s="173" t="str">
        <f>IFERROR(VLOOKUP(AM81,'CRUCE OPORTUNIDADES'!$C$10:$D$18,2,FALSE),"")</f>
        <v/>
      </c>
      <c r="AO81" s="173">
        <v>15.3700000000001</v>
      </c>
      <c r="AP81" s="173" t="str">
        <f>IFERROR(VLOOKUP(AO81,'CRUCE OPORTUNIDADES'!$C$10:$D$18,2,FALSE),"")</f>
        <v/>
      </c>
      <c r="AQ81" s="173">
        <v>16.3700000000001</v>
      </c>
      <c r="AR81" s="173" t="str">
        <f>IFERROR(VLOOKUP(AQ81,'CRUCE OPORTUNIDADES'!$C$10:$D$18,2,FALSE),"")</f>
        <v/>
      </c>
      <c r="AS81" s="173">
        <v>17.3700000000002</v>
      </c>
      <c r="AT81" s="173" t="str">
        <f>IFERROR(VLOOKUP(AS81,'CRUCE OPORTUNIDADES'!$C$10:$D$18,2,FALSE),"")</f>
        <v/>
      </c>
      <c r="AU81" s="173">
        <v>18.3700000000002</v>
      </c>
      <c r="AV81" s="173" t="str">
        <f>IFERROR(VLOOKUP(AU81,'CRUCE OPORTUNIDADES'!$C$10:$D$18,2,FALSE),"")</f>
        <v/>
      </c>
      <c r="AW81" s="173">
        <v>19.3700000000002</v>
      </c>
      <c r="AX81" s="173" t="str">
        <f>IFERROR(VLOOKUP(AW81,'CRUCE OPORTUNIDADES'!$C$10:$D$18,2,FALSE),"")</f>
        <v/>
      </c>
      <c r="AY81" s="173">
        <v>20.3700000000002</v>
      </c>
      <c r="AZ81" s="173" t="str">
        <f>IFERROR(VLOOKUP(AY81,'CRUCE OPORTUNIDADES'!$C$10:$D$18,2,FALSE),"")</f>
        <v/>
      </c>
      <c r="BA81" s="173">
        <v>21.3700000000002</v>
      </c>
      <c r="BB81" s="173" t="str">
        <f>IFERROR(VLOOKUP(BA81,'CRUCE OPORTUNIDADES'!$C$10:$D$18,2,FALSE),"")</f>
        <v/>
      </c>
      <c r="BC81" s="173">
        <v>22.3700000000002</v>
      </c>
      <c r="BD81" s="173" t="str">
        <f>IFERROR(VLOOKUP(BC81,'CRUCE OPORTUNIDADES'!$C$10:$D$18,2,FALSE),"")</f>
        <v/>
      </c>
      <c r="BE81" s="173">
        <v>23.3700000000002</v>
      </c>
      <c r="BF81" s="173" t="str">
        <f>IFERROR(VLOOKUP(BE81,'CRUCE OPORTUNIDADES'!$C$10:$D$18,2,FALSE),"")</f>
        <v/>
      </c>
      <c r="BG81" s="173">
        <v>24.3700000000002</v>
      </c>
      <c r="BH81" s="173" t="str">
        <f>IFERROR(VLOOKUP(BG81,'CRUCE OPORTUNIDADES'!$C$10:$D$18,2,FALSE),"")</f>
        <v/>
      </c>
      <c r="BI81" s="173">
        <v>25.3700000000002</v>
      </c>
      <c r="BJ81" s="173" t="str">
        <f>IFERROR(VLOOKUP(BI81,'CRUCE OPORTUNIDADES'!$C$10:$D$18,2,FALSE),"")</f>
        <v/>
      </c>
    </row>
    <row r="82" spans="13:62" x14ac:dyDescent="0.25">
      <c r="N82" s="173" t="str">
        <f>IF(N83&lt;&gt;""," -O","")</f>
        <v/>
      </c>
      <c r="P82" s="173" t="str">
        <f>IF(P83&lt;&gt;""," -O","")</f>
        <v/>
      </c>
      <c r="R82" s="173" t="str">
        <f>IF(R83&lt;&gt;""," -O","")</f>
        <v/>
      </c>
      <c r="T82" s="173" t="str">
        <f>IF(T83&lt;&gt;""," -O","")</f>
        <v/>
      </c>
      <c r="V82" s="173" t="str">
        <f>IF(V83&lt;&gt;""," -O","")</f>
        <v/>
      </c>
      <c r="X82" s="173" t="str">
        <f>IF(X83&lt;&gt;""," -O","")</f>
        <v/>
      </c>
      <c r="Z82" s="173" t="str">
        <f>IF(Z83&lt;&gt;""," -O","")</f>
        <v/>
      </c>
      <c r="AB82" s="173" t="str">
        <f>IF(AB83&lt;&gt;""," -O","")</f>
        <v/>
      </c>
      <c r="AD82" s="173" t="str">
        <f>IF(AD83&lt;&gt;""," -O","")</f>
        <v/>
      </c>
      <c r="AF82" s="173" t="str">
        <f>IF(AF83&lt;&gt;""," -O","")</f>
        <v/>
      </c>
      <c r="AH82" s="173" t="str">
        <f>IF(AH83&lt;&gt;""," -O","")</f>
        <v/>
      </c>
      <c r="AJ82" s="173" t="str">
        <f>IF(AJ83&lt;&gt;""," -O","")</f>
        <v/>
      </c>
      <c r="AL82" s="173" t="str">
        <f>IF(AL83&lt;&gt;""," -O","")</f>
        <v/>
      </c>
      <c r="AN82" s="173" t="str">
        <f>IF(AN83&lt;&gt;""," -O","")</f>
        <v/>
      </c>
      <c r="AP82" s="173" t="str">
        <f>IF(AP83&lt;&gt;""," -O","")</f>
        <v/>
      </c>
      <c r="AR82" s="173" t="str">
        <f>IF(AR83&lt;&gt;""," -O","")</f>
        <v/>
      </c>
      <c r="AT82" s="173" t="str">
        <f>IF(AT83&lt;&gt;""," -O","")</f>
        <v/>
      </c>
      <c r="AV82" s="173" t="str">
        <f>IF(AV83&lt;&gt;""," -O","")</f>
        <v/>
      </c>
      <c r="AX82" s="173" t="str">
        <f>IF(AX83&lt;&gt;""," -O","")</f>
        <v/>
      </c>
      <c r="AZ82" s="173" t="str">
        <f>IF(AZ83&lt;&gt;""," -O","")</f>
        <v/>
      </c>
      <c r="BB82" s="173" t="str">
        <f>IF(BB83&lt;&gt;""," -O","")</f>
        <v/>
      </c>
      <c r="BD82" s="173" t="str">
        <f>IF(BD83&lt;&gt;""," -O","")</f>
        <v/>
      </c>
      <c r="BF82" s="173" t="str">
        <f>IF(BF83&lt;&gt;""," -O","")</f>
        <v/>
      </c>
      <c r="BH82" s="173" t="str">
        <f>IF(BH83&lt;&gt;""," -O","")</f>
        <v/>
      </c>
      <c r="BJ82" s="173" t="str">
        <f>IF(BJ83&lt;&gt;""," -O","")</f>
        <v/>
      </c>
    </row>
    <row r="83" spans="13:62" x14ac:dyDescent="0.25">
      <c r="M83" s="173">
        <v>1.38</v>
      </c>
      <c r="N83" s="173" t="str">
        <f>IFERROR(VLOOKUP(M83,'CRUCE OPORTUNIDADES'!$C$10:$D$18,2,FALSE),"")</f>
        <v/>
      </c>
      <c r="O83" s="173">
        <v>2.3800000000000101</v>
      </c>
      <c r="P83" s="173" t="str">
        <f>IFERROR(VLOOKUP(O83,'CRUCE OPORTUNIDADES'!$C$10:$D$18,2,FALSE),"")</f>
        <v/>
      </c>
      <c r="Q83" s="173">
        <v>3.3800000000000199</v>
      </c>
      <c r="R83" s="173" t="str">
        <f>IFERROR(VLOOKUP(Q83,'CRUCE OPORTUNIDADES'!$C$10:$D$18,2,FALSE),"")</f>
        <v/>
      </c>
      <c r="S83" s="173">
        <v>4.3800000000000301</v>
      </c>
      <c r="T83" s="173" t="str">
        <f>IFERROR(VLOOKUP(S83,'CRUCE OPORTUNIDADES'!$C$10:$D$18,2,FALSE),"")</f>
        <v/>
      </c>
      <c r="U83" s="173">
        <v>5.3800000000000399</v>
      </c>
      <c r="V83" s="173" t="str">
        <f>IFERROR(VLOOKUP(U83,'CRUCE OPORTUNIDADES'!$C$10:$D$18,2,FALSE),"")</f>
        <v/>
      </c>
      <c r="W83" s="173">
        <v>6.3800000000000496</v>
      </c>
      <c r="X83" s="173" t="str">
        <f>IFERROR(VLOOKUP(W83,'CRUCE OPORTUNIDADES'!$C$10:$D$18,2,FALSE),"")</f>
        <v/>
      </c>
      <c r="Y83" s="173">
        <v>7.3800000000000603</v>
      </c>
      <c r="Z83" s="173" t="str">
        <f>IFERROR(VLOOKUP(Y83,'CRUCE OPORTUNIDADES'!$C$10:$D$18,2,FALSE),"")</f>
        <v/>
      </c>
      <c r="AA83" s="173">
        <v>8.3800000000000701</v>
      </c>
      <c r="AB83" s="173" t="str">
        <f>IFERROR(VLOOKUP(AA83,'CRUCE OPORTUNIDADES'!$C$10:$D$18,2,FALSE),"")</f>
        <v/>
      </c>
      <c r="AC83" s="173">
        <v>9.3800000000000807</v>
      </c>
      <c r="AD83" s="173" t="str">
        <f>IFERROR(VLOOKUP(AC83,'CRUCE OPORTUNIDADES'!$C$10:$D$18,2,FALSE),"")</f>
        <v/>
      </c>
      <c r="AE83" s="173">
        <v>10.3800000000001</v>
      </c>
      <c r="AF83" s="173" t="str">
        <f>IFERROR(VLOOKUP(AE83,'CRUCE OPORTUNIDADES'!$C$10:$D$18,2,FALSE),"")</f>
        <v/>
      </c>
      <c r="AG83" s="173">
        <v>11.3800000000001</v>
      </c>
      <c r="AH83" s="173" t="str">
        <f>IFERROR(VLOOKUP(AG83,'CRUCE OPORTUNIDADES'!$C$10:$D$18,2,FALSE),"")</f>
        <v/>
      </c>
      <c r="AI83" s="173">
        <v>12.3800000000001</v>
      </c>
      <c r="AJ83" s="173" t="str">
        <f>IFERROR(VLOOKUP(AI83,'CRUCE OPORTUNIDADES'!$C$10:$D$18,2,FALSE),"")</f>
        <v/>
      </c>
      <c r="AK83" s="173">
        <v>13.3800000000001</v>
      </c>
      <c r="AL83" s="173" t="str">
        <f>IFERROR(VLOOKUP(AK83,'CRUCE OPORTUNIDADES'!$C$10:$D$18,2,FALSE),"")</f>
        <v/>
      </c>
      <c r="AM83" s="173">
        <v>14.3800000000001</v>
      </c>
      <c r="AN83" s="173" t="str">
        <f>IFERROR(VLOOKUP(AM83,'CRUCE OPORTUNIDADES'!$C$10:$D$18,2,FALSE),"")</f>
        <v/>
      </c>
      <c r="AO83" s="173">
        <v>15.3800000000001</v>
      </c>
      <c r="AP83" s="173" t="str">
        <f>IFERROR(VLOOKUP(AO83,'CRUCE OPORTUNIDADES'!$C$10:$D$18,2,FALSE),"")</f>
        <v/>
      </c>
      <c r="AQ83" s="173">
        <v>16.380000000000202</v>
      </c>
      <c r="AR83" s="173" t="str">
        <f>IFERROR(VLOOKUP(AQ83,'CRUCE OPORTUNIDADES'!$C$10:$D$18,2,FALSE),"")</f>
        <v/>
      </c>
      <c r="AS83" s="173">
        <v>17.380000000000202</v>
      </c>
      <c r="AT83" s="173" t="str">
        <f>IFERROR(VLOOKUP(AS83,'CRUCE OPORTUNIDADES'!$C$10:$D$18,2,FALSE),"")</f>
        <v/>
      </c>
      <c r="AU83" s="173">
        <v>18.380000000000202</v>
      </c>
      <c r="AV83" s="173" t="str">
        <f>IFERROR(VLOOKUP(AU83,'CRUCE OPORTUNIDADES'!$C$10:$D$18,2,FALSE),"")</f>
        <v/>
      </c>
      <c r="AW83" s="173">
        <v>19.380000000000202</v>
      </c>
      <c r="AX83" s="173" t="str">
        <f>IFERROR(VLOOKUP(AW83,'CRUCE OPORTUNIDADES'!$C$10:$D$18,2,FALSE),"")</f>
        <v/>
      </c>
      <c r="AY83" s="173">
        <v>20.380000000000202</v>
      </c>
      <c r="AZ83" s="173" t="str">
        <f>IFERROR(VLOOKUP(AY83,'CRUCE OPORTUNIDADES'!$C$10:$D$18,2,FALSE),"")</f>
        <v/>
      </c>
      <c r="BA83" s="173">
        <v>21.380000000000202</v>
      </c>
      <c r="BB83" s="173" t="str">
        <f>IFERROR(VLOOKUP(BA83,'CRUCE OPORTUNIDADES'!$C$10:$D$18,2,FALSE),"")</f>
        <v/>
      </c>
      <c r="BC83" s="173">
        <v>22.380000000000202</v>
      </c>
      <c r="BD83" s="173" t="str">
        <f>IFERROR(VLOOKUP(BC83,'CRUCE OPORTUNIDADES'!$C$10:$D$18,2,FALSE),"")</f>
        <v/>
      </c>
      <c r="BE83" s="173">
        <v>23.380000000000202</v>
      </c>
      <c r="BF83" s="173" t="str">
        <f>IFERROR(VLOOKUP(BE83,'CRUCE OPORTUNIDADES'!$C$10:$D$18,2,FALSE),"")</f>
        <v/>
      </c>
      <c r="BG83" s="173">
        <v>24.380000000000202</v>
      </c>
      <c r="BH83" s="173" t="str">
        <f>IFERROR(VLOOKUP(BG83,'CRUCE OPORTUNIDADES'!$C$10:$D$18,2,FALSE),"")</f>
        <v/>
      </c>
      <c r="BI83" s="173">
        <v>25.380000000000202</v>
      </c>
      <c r="BJ83" s="173" t="str">
        <f>IFERROR(VLOOKUP(BI83,'CRUCE OPORTUNIDADES'!$C$10:$D$18,2,FALSE),"")</f>
        <v/>
      </c>
    </row>
    <row r="84" spans="13:62" x14ac:dyDescent="0.25">
      <c r="N84" s="173" t="str">
        <f>IF(N85&lt;&gt;""," -O","")</f>
        <v/>
      </c>
      <c r="P84" s="173" t="str">
        <f>IF(P85&lt;&gt;""," -O","")</f>
        <v/>
      </c>
      <c r="R84" s="173" t="str">
        <f>IF(R85&lt;&gt;""," -O","")</f>
        <v/>
      </c>
      <c r="T84" s="173" t="str">
        <f>IF(T85&lt;&gt;""," -O","")</f>
        <v/>
      </c>
      <c r="V84" s="173" t="str">
        <f>IF(V85&lt;&gt;""," -O","")</f>
        <v/>
      </c>
      <c r="X84" s="173" t="str">
        <f>IF(X85&lt;&gt;""," -O","")</f>
        <v/>
      </c>
      <c r="Z84" s="173" t="str">
        <f>IF(Z85&lt;&gt;""," -O","")</f>
        <v/>
      </c>
      <c r="AB84" s="173" t="str">
        <f>IF(AB85&lt;&gt;""," -O","")</f>
        <v/>
      </c>
      <c r="AD84" s="173" t="str">
        <f>IF(AD85&lt;&gt;""," -O","")</f>
        <v/>
      </c>
      <c r="AF84" s="173" t="str">
        <f>IF(AF85&lt;&gt;""," -O","")</f>
        <v/>
      </c>
      <c r="AH84" s="173" t="str">
        <f>IF(AH85&lt;&gt;""," -O","")</f>
        <v/>
      </c>
      <c r="AJ84" s="173" t="str">
        <f>IF(AJ85&lt;&gt;""," -O","")</f>
        <v/>
      </c>
      <c r="AL84" s="173" t="str">
        <f>IF(AL85&lt;&gt;""," -O","")</f>
        <v/>
      </c>
      <c r="AN84" s="173" t="str">
        <f>IF(AN85&lt;&gt;""," -O","")</f>
        <v/>
      </c>
      <c r="AP84" s="173" t="str">
        <f>IF(AP85&lt;&gt;""," -O","")</f>
        <v/>
      </c>
      <c r="AR84" s="173" t="str">
        <f>IF(AR85&lt;&gt;""," -O","")</f>
        <v/>
      </c>
      <c r="AT84" s="173" t="str">
        <f>IF(AT85&lt;&gt;""," -O","")</f>
        <v/>
      </c>
      <c r="AV84" s="173" t="str">
        <f>IF(AV85&lt;&gt;""," -O","")</f>
        <v/>
      </c>
      <c r="AX84" s="173" t="str">
        <f>IF(AX85&lt;&gt;""," -O","")</f>
        <v/>
      </c>
      <c r="AZ84" s="173" t="str">
        <f>IF(AZ85&lt;&gt;""," -O","")</f>
        <v/>
      </c>
      <c r="BB84" s="173" t="str">
        <f>IF(BB85&lt;&gt;""," -O","")</f>
        <v/>
      </c>
      <c r="BD84" s="173" t="str">
        <f>IF(BD85&lt;&gt;""," -O","")</f>
        <v/>
      </c>
      <c r="BF84" s="173" t="str">
        <f>IF(BF85&lt;&gt;""," -O","")</f>
        <v/>
      </c>
      <c r="BH84" s="173" t="str">
        <f>IF(BH85&lt;&gt;""," -O","")</f>
        <v/>
      </c>
      <c r="BJ84" s="173" t="str">
        <f>IF(BJ85&lt;&gt;""," -O","")</f>
        <v/>
      </c>
    </row>
    <row r="85" spans="13:62" x14ac:dyDescent="0.25">
      <c r="M85" s="173">
        <v>1.39</v>
      </c>
      <c r="N85" s="173" t="str">
        <f>IFERROR(VLOOKUP(M85,'CRUCE OPORTUNIDADES'!$C$10:$D$18,2,FALSE),"")</f>
        <v/>
      </c>
      <c r="O85" s="173">
        <v>2.3900000000000099</v>
      </c>
      <c r="P85" s="173" t="str">
        <f>IFERROR(VLOOKUP(O85,'CRUCE OPORTUNIDADES'!$C$10:$D$18,2,FALSE),"")</f>
        <v/>
      </c>
      <c r="Q85" s="173">
        <v>3.3900000000000201</v>
      </c>
      <c r="R85" s="173" t="str">
        <f>IFERROR(VLOOKUP(Q85,'CRUCE OPORTUNIDADES'!$C$10:$D$18,2,FALSE),"")</f>
        <v/>
      </c>
      <c r="S85" s="173">
        <v>4.3900000000000299</v>
      </c>
      <c r="T85" s="173" t="str">
        <f>IFERROR(VLOOKUP(S85,'CRUCE OPORTUNIDADES'!$C$10:$D$18,2,FALSE),"")</f>
        <v/>
      </c>
      <c r="U85" s="173">
        <v>5.3900000000000396</v>
      </c>
      <c r="V85" s="173" t="str">
        <f>IFERROR(VLOOKUP(U85,'CRUCE OPORTUNIDADES'!$C$10:$D$18,2,FALSE),"")</f>
        <v/>
      </c>
      <c r="W85" s="173">
        <v>6.3900000000000503</v>
      </c>
      <c r="X85" s="173" t="str">
        <f>IFERROR(VLOOKUP(W85,'CRUCE OPORTUNIDADES'!$C$10:$D$18,2,FALSE),"")</f>
        <v/>
      </c>
      <c r="Y85" s="173">
        <v>7.3900000000000601</v>
      </c>
      <c r="Z85" s="173" t="str">
        <f>IFERROR(VLOOKUP(Y85,'CRUCE OPORTUNIDADES'!$C$10:$D$18,2,FALSE),"")</f>
        <v/>
      </c>
      <c r="AA85" s="173">
        <v>8.3900000000000698</v>
      </c>
      <c r="AB85" s="173" t="str">
        <f>IFERROR(VLOOKUP(AA85,'CRUCE OPORTUNIDADES'!$C$10:$D$18,2,FALSE),"")</f>
        <v/>
      </c>
      <c r="AC85" s="173">
        <v>9.3900000000000805</v>
      </c>
      <c r="AD85" s="173" t="str">
        <f>IFERROR(VLOOKUP(AC85,'CRUCE OPORTUNIDADES'!$C$10:$D$18,2,FALSE),"")</f>
        <v/>
      </c>
      <c r="AE85" s="173">
        <v>10.3900000000001</v>
      </c>
      <c r="AF85" s="173" t="str">
        <f>IFERROR(VLOOKUP(AE85,'CRUCE OPORTUNIDADES'!$C$10:$D$18,2,FALSE),"")</f>
        <v/>
      </c>
      <c r="AG85" s="173">
        <v>11.3900000000001</v>
      </c>
      <c r="AH85" s="173" t="str">
        <f>IFERROR(VLOOKUP(AG85,'CRUCE OPORTUNIDADES'!$C$10:$D$18,2,FALSE),"")</f>
        <v/>
      </c>
      <c r="AI85" s="173">
        <v>12.3900000000001</v>
      </c>
      <c r="AJ85" s="173" t="str">
        <f>IFERROR(VLOOKUP(AI85,'CRUCE OPORTUNIDADES'!$C$10:$D$18,2,FALSE),"")</f>
        <v/>
      </c>
      <c r="AK85" s="173">
        <v>13.3900000000001</v>
      </c>
      <c r="AL85" s="173" t="str">
        <f>IFERROR(VLOOKUP(AK85,'CRUCE OPORTUNIDADES'!$C$10:$D$18,2,FALSE),"")</f>
        <v/>
      </c>
      <c r="AM85" s="173">
        <v>14.3900000000001</v>
      </c>
      <c r="AN85" s="173" t="str">
        <f>IFERROR(VLOOKUP(AM85,'CRUCE OPORTUNIDADES'!$C$10:$D$18,2,FALSE),"")</f>
        <v/>
      </c>
      <c r="AO85" s="173">
        <v>15.3900000000001</v>
      </c>
      <c r="AP85" s="173" t="str">
        <f>IFERROR(VLOOKUP(AO85,'CRUCE OPORTUNIDADES'!$C$10:$D$18,2,FALSE),"")</f>
        <v/>
      </c>
      <c r="AQ85" s="173">
        <v>16.3900000000001</v>
      </c>
      <c r="AR85" s="173" t="str">
        <f>IFERROR(VLOOKUP(AQ85,'CRUCE OPORTUNIDADES'!$C$10:$D$18,2,FALSE),"")</f>
        <v/>
      </c>
      <c r="AS85" s="173">
        <v>17.3900000000002</v>
      </c>
      <c r="AT85" s="173" t="str">
        <f>IFERROR(VLOOKUP(AS85,'CRUCE OPORTUNIDADES'!$C$10:$D$18,2,FALSE),"")</f>
        <v/>
      </c>
      <c r="AU85" s="173">
        <v>18.3900000000002</v>
      </c>
      <c r="AV85" s="173" t="str">
        <f>IFERROR(VLOOKUP(AU85,'CRUCE OPORTUNIDADES'!$C$10:$D$18,2,FALSE),"")</f>
        <v/>
      </c>
      <c r="AW85" s="173">
        <v>19.3900000000002</v>
      </c>
      <c r="AX85" s="173" t="str">
        <f>IFERROR(VLOOKUP(AW85,'CRUCE OPORTUNIDADES'!$C$10:$D$18,2,FALSE),"")</f>
        <v/>
      </c>
      <c r="AY85" s="173">
        <v>20.3900000000002</v>
      </c>
      <c r="AZ85" s="173" t="str">
        <f>IFERROR(VLOOKUP(AY85,'CRUCE OPORTUNIDADES'!$C$10:$D$18,2,FALSE),"")</f>
        <v/>
      </c>
      <c r="BA85" s="173">
        <v>21.3900000000002</v>
      </c>
      <c r="BB85" s="173" t="str">
        <f>IFERROR(VLOOKUP(BA85,'CRUCE OPORTUNIDADES'!$C$10:$D$18,2,FALSE),"")</f>
        <v/>
      </c>
      <c r="BC85" s="173">
        <v>22.3900000000002</v>
      </c>
      <c r="BD85" s="173" t="str">
        <f>IFERROR(VLOOKUP(BC85,'CRUCE OPORTUNIDADES'!$C$10:$D$18,2,FALSE),"")</f>
        <v/>
      </c>
      <c r="BE85" s="173">
        <v>23.3900000000002</v>
      </c>
      <c r="BF85" s="173" t="str">
        <f>IFERROR(VLOOKUP(BE85,'CRUCE OPORTUNIDADES'!$C$10:$D$18,2,FALSE),"")</f>
        <v/>
      </c>
      <c r="BG85" s="173">
        <v>24.3900000000002</v>
      </c>
      <c r="BH85" s="173" t="str">
        <f>IFERROR(VLOOKUP(BG85,'CRUCE OPORTUNIDADES'!$C$10:$D$18,2,FALSE),"")</f>
        <v/>
      </c>
      <c r="BI85" s="173">
        <v>25.3900000000002</v>
      </c>
      <c r="BJ85" s="173" t="str">
        <f>IFERROR(VLOOKUP(BI85,'CRUCE OPORTUNIDADES'!$C$10:$D$18,2,FALSE),"")</f>
        <v/>
      </c>
    </row>
    <row r="86" spans="13:62" x14ac:dyDescent="0.25">
      <c r="N86" s="173" t="str">
        <f>IF(N87&lt;&gt;""," -O","")</f>
        <v/>
      </c>
      <c r="P86" s="173" t="str">
        <f>IF(P87&lt;&gt;""," -O","")</f>
        <v/>
      </c>
      <c r="R86" s="173" t="str">
        <f>IF(R87&lt;&gt;""," -O","")</f>
        <v/>
      </c>
      <c r="T86" s="173" t="str">
        <f>IF(T87&lt;&gt;""," -O","")</f>
        <v/>
      </c>
      <c r="V86" s="173" t="str">
        <f>IF(V87&lt;&gt;""," -O","")</f>
        <v/>
      </c>
      <c r="X86" s="173" t="str">
        <f>IF(X87&lt;&gt;""," -O","")</f>
        <v/>
      </c>
      <c r="Z86" s="173" t="str">
        <f>IF(Z87&lt;&gt;""," -O","")</f>
        <v/>
      </c>
      <c r="AB86" s="173" t="str">
        <f>IF(AB87&lt;&gt;""," -O","")</f>
        <v/>
      </c>
      <c r="AD86" s="173" t="str">
        <f>IF(AD87&lt;&gt;""," -O","")</f>
        <v/>
      </c>
      <c r="AF86" s="173" t="str">
        <f>IF(AF87&lt;&gt;""," -O","")</f>
        <v/>
      </c>
      <c r="AH86" s="173" t="str">
        <f>IF(AH87&lt;&gt;""," -O","")</f>
        <v/>
      </c>
      <c r="AJ86" s="173" t="str">
        <f>IF(AJ87&lt;&gt;""," -O","")</f>
        <v/>
      </c>
      <c r="AL86" s="173" t="str">
        <f>IF(AL87&lt;&gt;""," -O","")</f>
        <v/>
      </c>
      <c r="AN86" s="173" t="str">
        <f>IF(AN87&lt;&gt;""," -O","")</f>
        <v/>
      </c>
      <c r="AP86" s="173" t="str">
        <f>IF(AP87&lt;&gt;""," -O","")</f>
        <v/>
      </c>
      <c r="AR86" s="173" t="str">
        <f>IF(AR87&lt;&gt;""," -O","")</f>
        <v/>
      </c>
      <c r="AT86" s="173" t="str">
        <f>IF(AT87&lt;&gt;""," -O","")</f>
        <v/>
      </c>
      <c r="AV86" s="173" t="str">
        <f>IF(AV87&lt;&gt;""," -O","")</f>
        <v/>
      </c>
      <c r="AX86" s="173" t="str">
        <f>IF(AX87&lt;&gt;""," -O","")</f>
        <v/>
      </c>
      <c r="AZ86" s="173" t="str">
        <f>IF(AZ87&lt;&gt;""," -O","")</f>
        <v/>
      </c>
      <c r="BB86" s="173" t="str">
        <f>IF(BB87&lt;&gt;""," -O","")</f>
        <v/>
      </c>
      <c r="BD86" s="173" t="str">
        <f>IF(BD87&lt;&gt;""," -O","")</f>
        <v/>
      </c>
      <c r="BF86" s="173" t="str">
        <f>IF(BF87&lt;&gt;""," -O","")</f>
        <v/>
      </c>
      <c r="BH86" s="173" t="str">
        <f>IF(BH87&lt;&gt;""," -O","")</f>
        <v/>
      </c>
      <c r="BJ86" s="173" t="str">
        <f>IF(BJ87&lt;&gt;""," -O","")</f>
        <v/>
      </c>
    </row>
    <row r="87" spans="13:62" x14ac:dyDescent="0.25">
      <c r="M87" s="173">
        <v>1.4</v>
      </c>
      <c r="N87" s="173" t="str">
        <f>IFERROR(VLOOKUP(M87,'CRUCE OPORTUNIDADES'!$C$10:$D$18,2,FALSE),"")</f>
        <v/>
      </c>
      <c r="O87" s="173">
        <v>2.4000000000000101</v>
      </c>
      <c r="P87" s="173" t="str">
        <f>IFERROR(VLOOKUP(O87,'CRUCE OPORTUNIDADES'!$C$10:$D$18,2,FALSE),"")</f>
        <v/>
      </c>
      <c r="Q87" s="173">
        <v>3.4000000000000199</v>
      </c>
      <c r="R87" s="173" t="str">
        <f>IFERROR(VLOOKUP(Q87,'CRUCE OPORTUNIDADES'!$C$10:$D$18,2,FALSE),"")</f>
        <v/>
      </c>
      <c r="S87" s="173">
        <v>4.4000000000000297</v>
      </c>
      <c r="T87" s="173" t="str">
        <f>IFERROR(VLOOKUP(S87,'CRUCE OPORTUNIDADES'!$C$10:$D$18,2,FALSE),"")</f>
        <v/>
      </c>
      <c r="U87" s="173">
        <v>5.4000000000000403</v>
      </c>
      <c r="V87" s="173" t="str">
        <f>IFERROR(VLOOKUP(U87,'CRUCE OPORTUNIDADES'!$C$10:$D$18,2,FALSE),"")</f>
        <v/>
      </c>
      <c r="W87" s="173">
        <v>6.4000000000000501</v>
      </c>
      <c r="X87" s="173" t="str">
        <f>IFERROR(VLOOKUP(W87,'CRUCE OPORTUNIDADES'!$C$10:$D$18,2,FALSE),"")</f>
        <v/>
      </c>
      <c r="Y87" s="173">
        <v>7.4000000000000599</v>
      </c>
      <c r="Z87" s="173" t="str">
        <f>IFERROR(VLOOKUP(Y87,'CRUCE OPORTUNIDADES'!$C$10:$D$18,2,FALSE),"")</f>
        <v/>
      </c>
      <c r="AA87" s="173">
        <v>8.4000000000000696</v>
      </c>
      <c r="AB87" s="173" t="str">
        <f>IFERROR(VLOOKUP(AA87,'CRUCE OPORTUNIDADES'!$C$10:$D$18,2,FALSE),"")</f>
        <v/>
      </c>
      <c r="AC87" s="173">
        <v>9.4000000000000803</v>
      </c>
      <c r="AD87" s="173" t="str">
        <f>IFERROR(VLOOKUP(AC87,'CRUCE OPORTUNIDADES'!$C$10:$D$18,2,FALSE),"")</f>
        <v/>
      </c>
      <c r="AE87" s="173">
        <v>10.4000000000001</v>
      </c>
      <c r="AF87" s="173" t="str">
        <f>IFERROR(VLOOKUP(AE87,'CRUCE OPORTUNIDADES'!$C$10:$D$18,2,FALSE),"")</f>
        <v/>
      </c>
      <c r="AG87" s="173">
        <v>11.4000000000001</v>
      </c>
      <c r="AH87" s="173" t="str">
        <f>IFERROR(VLOOKUP(AG87,'CRUCE OPORTUNIDADES'!$C$10:$D$18,2,FALSE),"")</f>
        <v/>
      </c>
      <c r="AI87" s="173">
        <v>12.4000000000001</v>
      </c>
      <c r="AJ87" s="173" t="str">
        <f>IFERROR(VLOOKUP(AI87,'CRUCE OPORTUNIDADES'!$C$10:$D$18,2,FALSE),"")</f>
        <v/>
      </c>
      <c r="AK87" s="173">
        <v>13.4000000000001</v>
      </c>
      <c r="AL87" s="173" t="str">
        <f>IFERROR(VLOOKUP(AK87,'CRUCE OPORTUNIDADES'!$C$10:$D$18,2,FALSE),"")</f>
        <v/>
      </c>
      <c r="AM87" s="173">
        <v>14.4000000000001</v>
      </c>
      <c r="AN87" s="173" t="str">
        <f>IFERROR(VLOOKUP(AM87,'CRUCE OPORTUNIDADES'!$C$10:$D$18,2,FALSE),"")</f>
        <v/>
      </c>
      <c r="AO87" s="173">
        <v>15.4000000000001</v>
      </c>
      <c r="AP87" s="173" t="str">
        <f>IFERROR(VLOOKUP(AO87,'CRUCE OPORTUNIDADES'!$C$10:$D$18,2,FALSE),"")</f>
        <v/>
      </c>
      <c r="AQ87" s="173">
        <v>16.400000000000201</v>
      </c>
      <c r="AR87" s="173" t="str">
        <f>IFERROR(VLOOKUP(AQ87,'CRUCE OPORTUNIDADES'!$C$10:$D$18,2,FALSE),"")</f>
        <v/>
      </c>
      <c r="AS87" s="173">
        <v>17.400000000000201</v>
      </c>
      <c r="AT87" s="173" t="str">
        <f>IFERROR(VLOOKUP(AS87,'CRUCE OPORTUNIDADES'!$C$10:$D$18,2,FALSE),"")</f>
        <v/>
      </c>
      <c r="AU87" s="173">
        <v>18.400000000000201</v>
      </c>
      <c r="AV87" s="173" t="str">
        <f>IFERROR(VLOOKUP(AU87,'CRUCE OPORTUNIDADES'!$C$10:$D$18,2,FALSE),"")</f>
        <v/>
      </c>
      <c r="AW87" s="173">
        <v>19.400000000000201</v>
      </c>
      <c r="AX87" s="173" t="str">
        <f>IFERROR(VLOOKUP(AW87,'CRUCE OPORTUNIDADES'!$C$10:$D$18,2,FALSE),"")</f>
        <v/>
      </c>
      <c r="AY87" s="173">
        <v>20.400000000000201</v>
      </c>
      <c r="AZ87" s="173" t="str">
        <f>IFERROR(VLOOKUP(AY87,'CRUCE OPORTUNIDADES'!$C$10:$D$18,2,FALSE),"")</f>
        <v/>
      </c>
      <c r="BA87" s="173">
        <v>21.400000000000201</v>
      </c>
      <c r="BB87" s="173" t="str">
        <f>IFERROR(VLOOKUP(BA87,'CRUCE OPORTUNIDADES'!$C$10:$D$18,2,FALSE),"")</f>
        <v/>
      </c>
      <c r="BC87" s="173">
        <v>22.400000000000201</v>
      </c>
      <c r="BD87" s="173" t="str">
        <f>IFERROR(VLOOKUP(BC87,'CRUCE OPORTUNIDADES'!$C$10:$D$18,2,FALSE),"")</f>
        <v/>
      </c>
      <c r="BE87" s="173">
        <v>23.400000000000201</v>
      </c>
      <c r="BF87" s="173" t="str">
        <f>IFERROR(VLOOKUP(BE87,'CRUCE OPORTUNIDADES'!$C$10:$D$18,2,FALSE),"")</f>
        <v/>
      </c>
      <c r="BG87" s="173">
        <v>24.400000000000201</v>
      </c>
      <c r="BH87" s="173" t="str">
        <f>IFERROR(VLOOKUP(BG87,'CRUCE OPORTUNIDADES'!$C$10:$D$18,2,FALSE),"")</f>
        <v/>
      </c>
      <c r="BI87" s="173">
        <v>25.400000000000201</v>
      </c>
      <c r="BJ87" s="173" t="str">
        <f>IFERROR(VLOOKUP(BI87,'CRUCE OPORTUNIDADES'!$C$10:$D$18,2,FALSE),"")</f>
        <v/>
      </c>
    </row>
    <row r="88" spans="13:62" x14ac:dyDescent="0.25">
      <c r="N88" s="173" t="str">
        <f>IF(N89&lt;&gt;""," -O","")</f>
        <v/>
      </c>
      <c r="P88" s="173" t="str">
        <f>IF(P89&lt;&gt;""," -O","")</f>
        <v/>
      </c>
      <c r="R88" s="173" t="str">
        <f>IF(R89&lt;&gt;""," -O","")</f>
        <v/>
      </c>
      <c r="T88" s="173" t="str">
        <f>IF(T89&lt;&gt;""," -O","")</f>
        <v/>
      </c>
      <c r="V88" s="173" t="str">
        <f>IF(V89&lt;&gt;""," -O","")</f>
        <v/>
      </c>
      <c r="X88" s="173" t="str">
        <f>IF(X89&lt;&gt;""," -O","")</f>
        <v/>
      </c>
      <c r="Z88" s="173" t="str">
        <f>IF(Z89&lt;&gt;""," -O","")</f>
        <v/>
      </c>
      <c r="AB88" s="173" t="str">
        <f>IF(AB89&lt;&gt;""," -O","")</f>
        <v/>
      </c>
      <c r="AD88" s="173" t="str">
        <f>IF(AD89&lt;&gt;""," -O","")</f>
        <v/>
      </c>
      <c r="AF88" s="173" t="str">
        <f>IF(AF89&lt;&gt;""," -O","")</f>
        <v/>
      </c>
      <c r="AH88" s="173" t="str">
        <f>IF(AH89&lt;&gt;""," -O","")</f>
        <v/>
      </c>
      <c r="AJ88" s="173" t="str">
        <f>IF(AJ89&lt;&gt;""," -O","")</f>
        <v/>
      </c>
      <c r="AL88" s="173" t="str">
        <f>IF(AL89&lt;&gt;""," -O","")</f>
        <v/>
      </c>
      <c r="AN88" s="173" t="str">
        <f>IF(AN89&lt;&gt;""," -O","")</f>
        <v/>
      </c>
      <c r="AP88" s="173" t="str">
        <f>IF(AP89&lt;&gt;""," -O","")</f>
        <v/>
      </c>
      <c r="AR88" s="173" t="str">
        <f>IF(AR89&lt;&gt;""," -O","")</f>
        <v/>
      </c>
      <c r="AT88" s="173" t="str">
        <f>IF(AT89&lt;&gt;""," -O","")</f>
        <v/>
      </c>
      <c r="AV88" s="173" t="str">
        <f>IF(AV89&lt;&gt;""," -O","")</f>
        <v/>
      </c>
      <c r="AX88" s="173" t="str">
        <f>IF(AX89&lt;&gt;""," -O","")</f>
        <v/>
      </c>
      <c r="AZ88" s="173" t="str">
        <f>IF(AZ89&lt;&gt;""," -O","")</f>
        <v/>
      </c>
      <c r="BB88" s="173" t="str">
        <f>IF(BB89&lt;&gt;""," -O","")</f>
        <v/>
      </c>
      <c r="BD88" s="173" t="str">
        <f>IF(BD89&lt;&gt;""," -O","")</f>
        <v/>
      </c>
      <c r="BF88" s="173" t="str">
        <f>IF(BF89&lt;&gt;""," -O","")</f>
        <v/>
      </c>
      <c r="BH88" s="173" t="str">
        <f>IF(BH89&lt;&gt;""," -O","")</f>
        <v/>
      </c>
      <c r="BJ88" s="173" t="str">
        <f>IF(BJ89&lt;&gt;""," -O","")</f>
        <v/>
      </c>
    </row>
    <row r="89" spans="13:62" x14ac:dyDescent="0.25">
      <c r="M89" s="173">
        <v>1.41</v>
      </c>
      <c r="N89" s="173" t="str">
        <f>IFERROR(VLOOKUP(M89,'CRUCE OPORTUNIDADES'!$C$10:$D$18,2,FALSE),"")</f>
        <v/>
      </c>
      <c r="O89" s="173">
        <v>2.4100000000000099</v>
      </c>
      <c r="P89" s="173" t="str">
        <f>IFERROR(VLOOKUP(O89,'CRUCE OPORTUNIDADES'!$C$10:$D$18,2,FALSE),"")</f>
        <v/>
      </c>
      <c r="Q89" s="173">
        <v>3.4100000000000201</v>
      </c>
      <c r="R89" s="173" t="str">
        <f>IFERROR(VLOOKUP(Q89,'CRUCE OPORTUNIDADES'!$C$10:$D$18,2,FALSE),"")</f>
        <v/>
      </c>
      <c r="S89" s="173">
        <v>4.4100000000000303</v>
      </c>
      <c r="T89" s="173" t="str">
        <f>IFERROR(VLOOKUP(S89,'CRUCE OPORTUNIDADES'!$C$10:$D$18,2,FALSE),"")</f>
        <v/>
      </c>
      <c r="U89" s="173">
        <v>5.4100000000000401</v>
      </c>
      <c r="V89" s="173" t="str">
        <f>IFERROR(VLOOKUP(U89,'CRUCE OPORTUNIDADES'!$C$10:$D$18,2,FALSE),"")</f>
        <v/>
      </c>
      <c r="W89" s="173">
        <v>6.4100000000000499</v>
      </c>
      <c r="X89" s="173" t="str">
        <f>IFERROR(VLOOKUP(W89,'CRUCE OPORTUNIDADES'!$C$10:$D$18,2,FALSE),"")</f>
        <v/>
      </c>
      <c r="Y89" s="173">
        <v>7.4100000000000597</v>
      </c>
      <c r="Z89" s="173" t="str">
        <f>IFERROR(VLOOKUP(Y89,'CRUCE OPORTUNIDADES'!$C$10:$D$18,2,FALSE),"")</f>
        <v/>
      </c>
      <c r="AA89" s="173">
        <v>8.4100000000000694</v>
      </c>
      <c r="AB89" s="173" t="str">
        <f>IFERROR(VLOOKUP(AA89,'CRUCE OPORTUNIDADES'!$C$10:$D$18,2,FALSE),"")</f>
        <v/>
      </c>
      <c r="AC89" s="173">
        <v>9.4100000000000801</v>
      </c>
      <c r="AD89" s="173" t="str">
        <f>IFERROR(VLOOKUP(AC89,'CRUCE OPORTUNIDADES'!$C$10:$D$18,2,FALSE),"")</f>
        <v/>
      </c>
      <c r="AE89" s="173">
        <v>10.4100000000001</v>
      </c>
      <c r="AF89" s="173" t="str">
        <f>IFERROR(VLOOKUP(AE89,'CRUCE OPORTUNIDADES'!$C$10:$D$18,2,FALSE),"")</f>
        <v/>
      </c>
      <c r="AG89" s="173">
        <v>11.4100000000001</v>
      </c>
      <c r="AH89" s="173" t="str">
        <f>IFERROR(VLOOKUP(AG89,'CRUCE OPORTUNIDADES'!$C$10:$D$18,2,FALSE),"")</f>
        <v/>
      </c>
      <c r="AI89" s="173">
        <v>12.4100000000001</v>
      </c>
      <c r="AJ89" s="173" t="str">
        <f>IFERROR(VLOOKUP(AI89,'CRUCE OPORTUNIDADES'!$C$10:$D$18,2,FALSE),"")</f>
        <v/>
      </c>
      <c r="AK89" s="173">
        <v>13.4100000000001</v>
      </c>
      <c r="AL89" s="173" t="str">
        <f>IFERROR(VLOOKUP(AK89,'CRUCE OPORTUNIDADES'!$C$10:$D$18,2,FALSE),"")</f>
        <v/>
      </c>
      <c r="AM89" s="173">
        <v>14.4100000000001</v>
      </c>
      <c r="AN89" s="173" t="str">
        <f>IFERROR(VLOOKUP(AM89,'CRUCE OPORTUNIDADES'!$C$10:$D$18,2,FALSE),"")</f>
        <v/>
      </c>
      <c r="AO89" s="173">
        <v>15.4100000000001</v>
      </c>
      <c r="AP89" s="173" t="str">
        <f>IFERROR(VLOOKUP(AO89,'CRUCE OPORTUNIDADES'!$C$10:$D$18,2,FALSE),"")</f>
        <v/>
      </c>
      <c r="AQ89" s="173">
        <v>16.4100000000001</v>
      </c>
      <c r="AR89" s="173" t="str">
        <f>IFERROR(VLOOKUP(AQ89,'CRUCE OPORTUNIDADES'!$C$10:$D$18,2,FALSE),"")</f>
        <v/>
      </c>
      <c r="AS89" s="173">
        <v>17.410000000000199</v>
      </c>
      <c r="AT89" s="173" t="str">
        <f>IFERROR(VLOOKUP(AS89,'CRUCE OPORTUNIDADES'!$C$10:$D$18,2,FALSE),"")</f>
        <v/>
      </c>
      <c r="AU89" s="173">
        <v>18.410000000000199</v>
      </c>
      <c r="AV89" s="173" t="str">
        <f>IFERROR(VLOOKUP(AU89,'CRUCE OPORTUNIDADES'!$C$10:$D$18,2,FALSE),"")</f>
        <v/>
      </c>
      <c r="AW89" s="173">
        <v>19.410000000000199</v>
      </c>
      <c r="AX89" s="173" t="str">
        <f>IFERROR(VLOOKUP(AW89,'CRUCE OPORTUNIDADES'!$C$10:$D$18,2,FALSE),"")</f>
        <v/>
      </c>
      <c r="AY89" s="173">
        <v>20.410000000000199</v>
      </c>
      <c r="AZ89" s="173" t="str">
        <f>IFERROR(VLOOKUP(AY89,'CRUCE OPORTUNIDADES'!$C$10:$D$18,2,FALSE),"")</f>
        <v/>
      </c>
      <c r="BA89" s="173">
        <v>21.410000000000199</v>
      </c>
      <c r="BB89" s="173" t="str">
        <f>IFERROR(VLOOKUP(BA89,'CRUCE OPORTUNIDADES'!$C$10:$D$18,2,FALSE),"")</f>
        <v/>
      </c>
      <c r="BC89" s="173">
        <v>22.410000000000199</v>
      </c>
      <c r="BD89" s="173" t="str">
        <f>IFERROR(VLOOKUP(BC89,'CRUCE OPORTUNIDADES'!$C$10:$D$18,2,FALSE),"")</f>
        <v/>
      </c>
      <c r="BE89" s="173">
        <v>23.410000000000199</v>
      </c>
      <c r="BF89" s="173" t="str">
        <f>IFERROR(VLOOKUP(BE89,'CRUCE OPORTUNIDADES'!$C$10:$D$18,2,FALSE),"")</f>
        <v/>
      </c>
      <c r="BG89" s="173">
        <v>24.410000000000199</v>
      </c>
      <c r="BH89" s="173" t="str">
        <f>IFERROR(VLOOKUP(BG89,'CRUCE OPORTUNIDADES'!$C$10:$D$18,2,FALSE),"")</f>
        <v/>
      </c>
      <c r="BI89" s="173">
        <v>25.410000000000199</v>
      </c>
      <c r="BJ89" s="173" t="str">
        <f>IFERROR(VLOOKUP(BI89,'CRUCE OPORTUNIDADES'!$C$10:$D$18,2,FALSE),"")</f>
        <v/>
      </c>
    </row>
    <row r="90" spans="13:62" x14ac:dyDescent="0.25">
      <c r="N90" s="173" t="str">
        <f>IF(N91&lt;&gt;""," -O","")</f>
        <v/>
      </c>
      <c r="P90" s="173" t="str">
        <f>IF(P91&lt;&gt;""," -O","")</f>
        <v/>
      </c>
      <c r="R90" s="173" t="str">
        <f>IF(R91&lt;&gt;""," -O","")</f>
        <v/>
      </c>
      <c r="T90" s="173" t="str">
        <f>IF(T91&lt;&gt;""," -O","")</f>
        <v/>
      </c>
      <c r="V90" s="173" t="str">
        <f>IF(V91&lt;&gt;""," -O","")</f>
        <v/>
      </c>
      <c r="X90" s="173" t="str">
        <f>IF(X91&lt;&gt;""," -O","")</f>
        <v/>
      </c>
      <c r="Z90" s="173" t="str">
        <f>IF(Z91&lt;&gt;""," -O","")</f>
        <v/>
      </c>
      <c r="AB90" s="173" t="str">
        <f>IF(AB91&lt;&gt;""," -O","")</f>
        <v/>
      </c>
      <c r="AD90" s="173" t="str">
        <f>IF(AD91&lt;&gt;""," -O","")</f>
        <v/>
      </c>
      <c r="AF90" s="173" t="str">
        <f>IF(AF91&lt;&gt;""," -O","")</f>
        <v/>
      </c>
      <c r="AH90" s="173" t="str">
        <f>IF(AH91&lt;&gt;""," -O","")</f>
        <v/>
      </c>
      <c r="AJ90" s="173" t="str">
        <f>IF(AJ91&lt;&gt;""," -O","")</f>
        <v/>
      </c>
      <c r="AL90" s="173" t="str">
        <f>IF(AL91&lt;&gt;""," -O","")</f>
        <v/>
      </c>
      <c r="AN90" s="173" t="str">
        <f>IF(AN91&lt;&gt;""," -O","")</f>
        <v/>
      </c>
      <c r="AP90" s="173" t="str">
        <f>IF(AP91&lt;&gt;""," -O","")</f>
        <v/>
      </c>
      <c r="AR90" s="173" t="str">
        <f>IF(AR91&lt;&gt;""," -O","")</f>
        <v/>
      </c>
      <c r="AT90" s="173" t="str">
        <f>IF(AT91&lt;&gt;""," -O","")</f>
        <v/>
      </c>
      <c r="AV90" s="173" t="str">
        <f>IF(AV91&lt;&gt;""," -O","")</f>
        <v/>
      </c>
      <c r="AX90" s="173" t="str">
        <f>IF(AX91&lt;&gt;""," -O","")</f>
        <v/>
      </c>
      <c r="AZ90" s="173" t="str">
        <f>IF(AZ91&lt;&gt;""," -O","")</f>
        <v/>
      </c>
      <c r="BB90" s="173" t="str">
        <f>IF(BB91&lt;&gt;""," -O","")</f>
        <v/>
      </c>
      <c r="BD90" s="173" t="str">
        <f>IF(BD91&lt;&gt;""," -O","")</f>
        <v/>
      </c>
      <c r="BF90" s="173" t="str">
        <f>IF(BF91&lt;&gt;""," -O","")</f>
        <v/>
      </c>
      <c r="BH90" s="173" t="str">
        <f>IF(BH91&lt;&gt;""," -O","")</f>
        <v/>
      </c>
      <c r="BJ90" s="173" t="str">
        <f>IF(BJ91&lt;&gt;""," -O","")</f>
        <v/>
      </c>
    </row>
    <row r="91" spans="13:62" x14ac:dyDescent="0.25">
      <c r="M91" s="173">
        <v>1.42</v>
      </c>
      <c r="N91" s="173" t="str">
        <f>IFERROR(VLOOKUP(M91,'CRUCE OPORTUNIDADES'!$C$10:$D$18,2,FALSE),"")</f>
        <v/>
      </c>
      <c r="O91" s="173">
        <v>2.4200000000000101</v>
      </c>
      <c r="P91" s="173" t="str">
        <f>IFERROR(VLOOKUP(O91,'CRUCE OPORTUNIDADES'!$C$10:$D$18,2,FALSE),"")</f>
        <v/>
      </c>
      <c r="Q91" s="173">
        <v>3.4200000000000199</v>
      </c>
      <c r="R91" s="173" t="str">
        <f>IFERROR(VLOOKUP(Q91,'CRUCE OPORTUNIDADES'!$C$10:$D$18,2,FALSE),"")</f>
        <v/>
      </c>
      <c r="S91" s="173">
        <v>4.4200000000000301</v>
      </c>
      <c r="T91" s="173" t="str">
        <f>IFERROR(VLOOKUP(S91,'CRUCE OPORTUNIDADES'!$C$10:$D$18,2,FALSE),"")</f>
        <v/>
      </c>
      <c r="U91" s="173">
        <v>5.4200000000000399</v>
      </c>
      <c r="V91" s="173" t="str">
        <f>IFERROR(VLOOKUP(U91,'CRUCE OPORTUNIDADES'!$C$10:$D$18,2,FALSE),"")</f>
        <v/>
      </c>
      <c r="W91" s="173">
        <v>6.4200000000000497</v>
      </c>
      <c r="X91" s="173" t="str">
        <f>IFERROR(VLOOKUP(W91,'CRUCE OPORTUNIDADES'!$C$10:$D$18,2,FALSE),"")</f>
        <v/>
      </c>
      <c r="Y91" s="173">
        <v>7.4200000000000603</v>
      </c>
      <c r="Z91" s="173" t="str">
        <f>IFERROR(VLOOKUP(Y91,'CRUCE OPORTUNIDADES'!$C$10:$D$18,2,FALSE),"")</f>
        <v/>
      </c>
      <c r="AA91" s="173">
        <v>8.4200000000000692</v>
      </c>
      <c r="AB91" s="173" t="str">
        <f>IFERROR(VLOOKUP(AA91,'CRUCE OPORTUNIDADES'!$C$10:$D$18,2,FALSE),"")</f>
        <v/>
      </c>
      <c r="AC91" s="173">
        <v>9.4200000000000799</v>
      </c>
      <c r="AD91" s="173" t="str">
        <f>IFERROR(VLOOKUP(AC91,'CRUCE OPORTUNIDADES'!$C$10:$D$18,2,FALSE),"")</f>
        <v/>
      </c>
      <c r="AE91" s="173">
        <v>10.420000000000099</v>
      </c>
      <c r="AF91" s="173" t="str">
        <f>IFERROR(VLOOKUP(AE91,'CRUCE OPORTUNIDADES'!$C$10:$D$18,2,FALSE),"")</f>
        <v/>
      </c>
      <c r="AG91" s="173">
        <v>11.420000000000099</v>
      </c>
      <c r="AH91" s="173" t="str">
        <f>IFERROR(VLOOKUP(AG91,'CRUCE OPORTUNIDADES'!$C$10:$D$18,2,FALSE),"")</f>
        <v/>
      </c>
      <c r="AI91" s="173">
        <v>12.420000000000099</v>
      </c>
      <c r="AJ91" s="173" t="str">
        <f>IFERROR(VLOOKUP(AI91,'CRUCE OPORTUNIDADES'!$C$10:$D$18,2,FALSE),"")</f>
        <v/>
      </c>
      <c r="AK91" s="173">
        <v>13.420000000000099</v>
      </c>
      <c r="AL91" s="173" t="str">
        <f>IFERROR(VLOOKUP(AK91,'CRUCE OPORTUNIDADES'!$C$10:$D$18,2,FALSE),"")</f>
        <v/>
      </c>
      <c r="AM91" s="173">
        <v>14.420000000000099</v>
      </c>
      <c r="AN91" s="173" t="str">
        <f>IFERROR(VLOOKUP(AM91,'CRUCE OPORTUNIDADES'!$C$10:$D$18,2,FALSE),"")</f>
        <v/>
      </c>
      <c r="AO91" s="173">
        <v>15.420000000000099</v>
      </c>
      <c r="AP91" s="173" t="str">
        <f>IFERROR(VLOOKUP(AO91,'CRUCE OPORTUNIDADES'!$C$10:$D$18,2,FALSE),"")</f>
        <v/>
      </c>
      <c r="AQ91" s="173">
        <v>16.420000000000201</v>
      </c>
      <c r="AR91" s="173" t="str">
        <f>IFERROR(VLOOKUP(AQ91,'CRUCE OPORTUNIDADES'!$C$10:$D$18,2,FALSE),"")</f>
        <v/>
      </c>
      <c r="AS91" s="173">
        <v>17.420000000000201</v>
      </c>
      <c r="AT91" s="173" t="str">
        <f>IFERROR(VLOOKUP(AS91,'CRUCE OPORTUNIDADES'!$C$10:$D$18,2,FALSE),"")</f>
        <v/>
      </c>
      <c r="AU91" s="173">
        <v>18.420000000000201</v>
      </c>
      <c r="AV91" s="173" t="str">
        <f>IFERROR(VLOOKUP(AU91,'CRUCE OPORTUNIDADES'!$C$10:$D$18,2,FALSE),"")</f>
        <v/>
      </c>
      <c r="AW91" s="173">
        <v>19.420000000000201</v>
      </c>
      <c r="AX91" s="173" t="str">
        <f>IFERROR(VLOOKUP(AW91,'CRUCE OPORTUNIDADES'!$C$10:$D$18,2,FALSE),"")</f>
        <v/>
      </c>
      <c r="AY91" s="173">
        <v>20.420000000000201</v>
      </c>
      <c r="AZ91" s="173" t="str">
        <f>IFERROR(VLOOKUP(AY91,'CRUCE OPORTUNIDADES'!$C$10:$D$18,2,FALSE),"")</f>
        <v/>
      </c>
      <c r="BA91" s="173">
        <v>21.420000000000201</v>
      </c>
      <c r="BB91" s="173" t="str">
        <f>IFERROR(VLOOKUP(BA91,'CRUCE OPORTUNIDADES'!$C$10:$D$18,2,FALSE),"")</f>
        <v/>
      </c>
      <c r="BC91" s="173">
        <v>22.420000000000201</v>
      </c>
      <c r="BD91" s="173" t="str">
        <f>IFERROR(VLOOKUP(BC91,'CRUCE OPORTUNIDADES'!$C$10:$D$18,2,FALSE),"")</f>
        <v/>
      </c>
      <c r="BE91" s="173">
        <v>23.420000000000201</v>
      </c>
      <c r="BF91" s="173" t="str">
        <f>IFERROR(VLOOKUP(BE91,'CRUCE OPORTUNIDADES'!$C$10:$D$18,2,FALSE),"")</f>
        <v/>
      </c>
      <c r="BG91" s="173">
        <v>24.420000000000201</v>
      </c>
      <c r="BH91" s="173" t="str">
        <f>IFERROR(VLOOKUP(BG91,'CRUCE OPORTUNIDADES'!$C$10:$D$18,2,FALSE),"")</f>
        <v/>
      </c>
      <c r="BI91" s="173">
        <v>25.420000000000201</v>
      </c>
      <c r="BJ91" s="173" t="str">
        <f>IFERROR(VLOOKUP(BI91,'CRUCE OPORTUNIDADES'!$C$10:$D$18,2,FALSE),"")</f>
        <v/>
      </c>
    </row>
    <row r="92" spans="13:62" x14ac:dyDescent="0.25">
      <c r="N92" s="173" t="str">
        <f>IF(N93&lt;&gt;""," -O","")</f>
        <v/>
      </c>
      <c r="P92" s="173" t="str">
        <f>IF(P93&lt;&gt;""," -O","")</f>
        <v/>
      </c>
      <c r="R92" s="173" t="str">
        <f>IF(R93&lt;&gt;""," -O","")</f>
        <v/>
      </c>
      <c r="T92" s="173" t="str">
        <f>IF(T93&lt;&gt;""," -O","")</f>
        <v/>
      </c>
      <c r="V92" s="173" t="str">
        <f>IF(V93&lt;&gt;""," -O","")</f>
        <v/>
      </c>
      <c r="X92" s="173" t="str">
        <f>IF(X93&lt;&gt;""," -O","")</f>
        <v/>
      </c>
      <c r="Z92" s="173" t="str">
        <f>IF(Z93&lt;&gt;""," -O","")</f>
        <v/>
      </c>
      <c r="AB92" s="173" t="str">
        <f>IF(AB93&lt;&gt;""," -O","")</f>
        <v/>
      </c>
      <c r="AD92" s="173" t="str">
        <f>IF(AD93&lt;&gt;""," -O","")</f>
        <v/>
      </c>
      <c r="AF92" s="173" t="str">
        <f>IF(AF93&lt;&gt;""," -O","")</f>
        <v/>
      </c>
      <c r="AH92" s="173" t="str">
        <f>IF(AH93&lt;&gt;""," -O","")</f>
        <v/>
      </c>
      <c r="AJ92" s="173" t="str">
        <f>IF(AJ93&lt;&gt;""," -O","")</f>
        <v/>
      </c>
      <c r="AL92" s="173" t="str">
        <f>IF(AL93&lt;&gt;""," -O","")</f>
        <v/>
      </c>
      <c r="AN92" s="173" t="str">
        <f>IF(AN93&lt;&gt;""," -O","")</f>
        <v/>
      </c>
      <c r="AP92" s="173" t="str">
        <f>IF(AP93&lt;&gt;""," -O","")</f>
        <v/>
      </c>
      <c r="AR92" s="173" t="str">
        <f>IF(AR93&lt;&gt;""," -O","")</f>
        <v/>
      </c>
      <c r="AT92" s="173" t="str">
        <f>IF(AT93&lt;&gt;""," -O","")</f>
        <v/>
      </c>
      <c r="AV92" s="173" t="str">
        <f>IF(AV93&lt;&gt;""," -O","")</f>
        <v/>
      </c>
      <c r="AX92" s="173" t="str">
        <f>IF(AX93&lt;&gt;""," -O","")</f>
        <v/>
      </c>
      <c r="AZ92" s="173" t="str">
        <f>IF(AZ93&lt;&gt;""," -O","")</f>
        <v/>
      </c>
      <c r="BB92" s="173" t="str">
        <f>IF(BB93&lt;&gt;""," -O","")</f>
        <v/>
      </c>
      <c r="BD92" s="173" t="str">
        <f>IF(BD93&lt;&gt;""," -O","")</f>
        <v/>
      </c>
      <c r="BF92" s="173" t="str">
        <f>IF(BF93&lt;&gt;""," -O","")</f>
        <v/>
      </c>
      <c r="BH92" s="173" t="str">
        <f>IF(BH93&lt;&gt;""," -O","")</f>
        <v/>
      </c>
      <c r="BJ92" s="173" t="str">
        <f>IF(BJ93&lt;&gt;""," -O","")</f>
        <v/>
      </c>
    </row>
    <row r="93" spans="13:62" x14ac:dyDescent="0.25">
      <c r="M93" s="173">
        <v>1.43</v>
      </c>
      <c r="N93" s="173" t="str">
        <f>IFERROR(VLOOKUP(M93,'CRUCE OPORTUNIDADES'!$C$10:$D$18,2,FALSE),"")</f>
        <v/>
      </c>
      <c r="O93" s="173">
        <v>2.4300000000000099</v>
      </c>
      <c r="P93" s="173" t="str">
        <f>IFERROR(VLOOKUP(O93,'CRUCE OPORTUNIDADES'!$C$10:$D$18,2,FALSE),"")</f>
        <v/>
      </c>
      <c r="Q93" s="173">
        <v>3.4300000000000201</v>
      </c>
      <c r="R93" s="173" t="str">
        <f>IFERROR(VLOOKUP(Q93,'CRUCE OPORTUNIDADES'!$C$10:$D$18,2,FALSE),"")</f>
        <v/>
      </c>
      <c r="S93" s="173">
        <v>4.4300000000000299</v>
      </c>
      <c r="T93" s="173" t="str">
        <f>IFERROR(VLOOKUP(S93,'CRUCE OPORTUNIDADES'!$C$10:$D$18,2,FALSE),"")</f>
        <v/>
      </c>
      <c r="U93" s="173">
        <v>5.4300000000000397</v>
      </c>
      <c r="V93" s="173" t="str">
        <f>IFERROR(VLOOKUP(U93,'CRUCE OPORTUNIDADES'!$C$10:$D$18,2,FALSE),"")</f>
        <v/>
      </c>
      <c r="W93" s="173">
        <v>6.4300000000000503</v>
      </c>
      <c r="X93" s="173" t="str">
        <f>IFERROR(VLOOKUP(W93,'CRUCE OPORTUNIDADES'!$C$10:$D$18,2,FALSE),"")</f>
        <v/>
      </c>
      <c r="Y93" s="173">
        <v>7.4300000000000601</v>
      </c>
      <c r="Z93" s="173" t="str">
        <f>IFERROR(VLOOKUP(Y93,'CRUCE OPORTUNIDADES'!$C$10:$D$18,2,FALSE),"")</f>
        <v/>
      </c>
      <c r="AA93" s="173">
        <v>8.4300000000000708</v>
      </c>
      <c r="AB93" s="173" t="str">
        <f>IFERROR(VLOOKUP(AA93,'CRUCE OPORTUNIDADES'!$C$10:$D$18,2,FALSE),"")</f>
        <v/>
      </c>
      <c r="AC93" s="173">
        <v>9.4300000000000797</v>
      </c>
      <c r="AD93" s="173" t="str">
        <f>IFERROR(VLOOKUP(AC93,'CRUCE OPORTUNIDADES'!$C$10:$D$18,2,FALSE),"")</f>
        <v/>
      </c>
      <c r="AE93" s="173">
        <v>10.430000000000099</v>
      </c>
      <c r="AF93" s="173" t="str">
        <f>IFERROR(VLOOKUP(AE93,'CRUCE OPORTUNIDADES'!$C$10:$D$18,2,FALSE),"")</f>
        <v/>
      </c>
      <c r="AG93" s="173">
        <v>11.430000000000099</v>
      </c>
      <c r="AH93" s="173" t="str">
        <f>IFERROR(VLOOKUP(AG93,'CRUCE OPORTUNIDADES'!$C$10:$D$18,2,FALSE),"")</f>
        <v/>
      </c>
      <c r="AI93" s="173">
        <v>12.430000000000099</v>
      </c>
      <c r="AJ93" s="173" t="str">
        <f>IFERROR(VLOOKUP(AI93,'CRUCE OPORTUNIDADES'!$C$10:$D$18,2,FALSE),"")</f>
        <v/>
      </c>
      <c r="AK93" s="173">
        <v>13.430000000000099</v>
      </c>
      <c r="AL93" s="173" t="str">
        <f>IFERROR(VLOOKUP(AK93,'CRUCE OPORTUNIDADES'!$C$10:$D$18,2,FALSE),"")</f>
        <v/>
      </c>
      <c r="AM93" s="173">
        <v>14.430000000000099</v>
      </c>
      <c r="AN93" s="173" t="str">
        <f>IFERROR(VLOOKUP(AM93,'CRUCE OPORTUNIDADES'!$C$10:$D$18,2,FALSE),"")</f>
        <v/>
      </c>
      <c r="AO93" s="173">
        <v>15.430000000000099</v>
      </c>
      <c r="AP93" s="173" t="str">
        <f>IFERROR(VLOOKUP(AO93,'CRUCE OPORTUNIDADES'!$C$10:$D$18,2,FALSE),"")</f>
        <v/>
      </c>
      <c r="AQ93" s="173">
        <v>16.430000000000099</v>
      </c>
      <c r="AR93" s="173" t="str">
        <f>IFERROR(VLOOKUP(AQ93,'CRUCE OPORTUNIDADES'!$C$10:$D$18,2,FALSE),"")</f>
        <v/>
      </c>
      <c r="AS93" s="173">
        <v>17.430000000000199</v>
      </c>
      <c r="AT93" s="173" t="str">
        <f>IFERROR(VLOOKUP(AS93,'CRUCE OPORTUNIDADES'!$C$10:$D$18,2,FALSE),"")</f>
        <v/>
      </c>
      <c r="AU93" s="173">
        <v>18.430000000000199</v>
      </c>
      <c r="AV93" s="173" t="str">
        <f>IFERROR(VLOOKUP(AU93,'CRUCE OPORTUNIDADES'!$C$10:$D$18,2,FALSE),"")</f>
        <v/>
      </c>
      <c r="AW93" s="173">
        <v>19.430000000000199</v>
      </c>
      <c r="AX93" s="173" t="str">
        <f>IFERROR(VLOOKUP(AW93,'CRUCE OPORTUNIDADES'!$C$10:$D$18,2,FALSE),"")</f>
        <v/>
      </c>
      <c r="AY93" s="173">
        <v>20.430000000000199</v>
      </c>
      <c r="AZ93" s="173" t="str">
        <f>IFERROR(VLOOKUP(AY93,'CRUCE OPORTUNIDADES'!$C$10:$D$18,2,FALSE),"")</f>
        <v/>
      </c>
      <c r="BA93" s="173">
        <v>21.430000000000199</v>
      </c>
      <c r="BB93" s="173" t="str">
        <f>IFERROR(VLOOKUP(BA93,'CRUCE OPORTUNIDADES'!$C$10:$D$18,2,FALSE),"")</f>
        <v/>
      </c>
      <c r="BC93" s="173">
        <v>22.430000000000199</v>
      </c>
      <c r="BD93" s="173" t="str">
        <f>IFERROR(VLOOKUP(BC93,'CRUCE OPORTUNIDADES'!$C$10:$D$18,2,FALSE),"")</f>
        <v/>
      </c>
      <c r="BE93" s="173">
        <v>23.430000000000199</v>
      </c>
      <c r="BF93" s="173" t="str">
        <f>IFERROR(VLOOKUP(BE93,'CRUCE OPORTUNIDADES'!$C$10:$D$18,2,FALSE),"")</f>
        <v/>
      </c>
      <c r="BG93" s="173">
        <v>24.430000000000199</v>
      </c>
      <c r="BH93" s="173" t="str">
        <f>IFERROR(VLOOKUP(BG93,'CRUCE OPORTUNIDADES'!$C$10:$D$18,2,FALSE),"")</f>
        <v/>
      </c>
      <c r="BI93" s="173">
        <v>25.430000000000199</v>
      </c>
      <c r="BJ93" s="173" t="str">
        <f>IFERROR(VLOOKUP(BI93,'CRUCE OPORTUNIDADES'!$C$10:$D$18,2,FALSE),"")</f>
        <v/>
      </c>
    </row>
    <row r="94" spans="13:62" x14ac:dyDescent="0.25">
      <c r="N94" s="173" t="str">
        <f>IF(N95&lt;&gt;""," -O","")</f>
        <v/>
      </c>
      <c r="P94" s="173" t="str">
        <f>IF(P95&lt;&gt;""," -O","")</f>
        <v/>
      </c>
      <c r="R94" s="173" t="str">
        <f>IF(R95&lt;&gt;""," -O","")</f>
        <v/>
      </c>
      <c r="T94" s="173" t="str">
        <f>IF(T95&lt;&gt;""," -O","")</f>
        <v/>
      </c>
      <c r="V94" s="173" t="str">
        <f>IF(V95&lt;&gt;""," -O","")</f>
        <v/>
      </c>
      <c r="X94" s="173" t="str">
        <f>IF(X95&lt;&gt;""," -O","")</f>
        <v/>
      </c>
      <c r="Z94" s="173" t="str">
        <f>IF(Z95&lt;&gt;""," -O","")</f>
        <v/>
      </c>
      <c r="AB94" s="173" t="str">
        <f>IF(AB95&lt;&gt;""," -O","")</f>
        <v/>
      </c>
      <c r="AD94" s="173" t="str">
        <f>IF(AD95&lt;&gt;""," -O","")</f>
        <v/>
      </c>
      <c r="AF94" s="173" t="str">
        <f>IF(AF95&lt;&gt;""," -O","")</f>
        <v/>
      </c>
      <c r="AH94" s="173" t="str">
        <f>IF(AH95&lt;&gt;""," -O","")</f>
        <v/>
      </c>
      <c r="AJ94" s="173" t="str">
        <f>IF(AJ95&lt;&gt;""," -O","")</f>
        <v/>
      </c>
      <c r="AL94" s="173" t="str">
        <f>IF(AL95&lt;&gt;""," -O","")</f>
        <v/>
      </c>
      <c r="AN94" s="173" t="str">
        <f>IF(AN95&lt;&gt;""," -O","")</f>
        <v/>
      </c>
      <c r="AP94" s="173" t="str">
        <f>IF(AP95&lt;&gt;""," -O","")</f>
        <v/>
      </c>
      <c r="AR94" s="173" t="str">
        <f>IF(AR95&lt;&gt;""," -O","")</f>
        <v/>
      </c>
      <c r="AT94" s="173" t="str">
        <f>IF(AT95&lt;&gt;""," -O","")</f>
        <v/>
      </c>
      <c r="AV94" s="173" t="str">
        <f>IF(AV95&lt;&gt;""," -O","")</f>
        <v/>
      </c>
      <c r="AX94" s="173" t="str">
        <f>IF(AX95&lt;&gt;""," -O","")</f>
        <v/>
      </c>
      <c r="AZ94" s="173" t="str">
        <f>IF(AZ95&lt;&gt;""," -O","")</f>
        <v/>
      </c>
      <c r="BB94" s="173" t="str">
        <f>IF(BB95&lt;&gt;""," -O","")</f>
        <v/>
      </c>
      <c r="BD94" s="173" t="str">
        <f>IF(BD95&lt;&gt;""," -O","")</f>
        <v/>
      </c>
      <c r="BF94" s="173" t="str">
        <f>IF(BF95&lt;&gt;""," -O","")</f>
        <v/>
      </c>
      <c r="BH94" s="173" t="str">
        <f>IF(BH95&lt;&gt;""," -O","")</f>
        <v/>
      </c>
      <c r="BJ94" s="173" t="str">
        <f>IF(BJ95&lt;&gt;""," -O","")</f>
        <v/>
      </c>
    </row>
    <row r="95" spans="13:62" x14ac:dyDescent="0.25">
      <c r="M95" s="173">
        <v>1.44</v>
      </c>
      <c r="N95" s="173" t="str">
        <f>IFERROR(VLOOKUP(M95,'CRUCE OPORTUNIDADES'!$C$10:$D$18,2,FALSE),"")</f>
        <v/>
      </c>
      <c r="O95" s="173">
        <v>2.4400000000000102</v>
      </c>
      <c r="P95" s="173" t="str">
        <f>IFERROR(VLOOKUP(O95,'CRUCE OPORTUNIDADES'!$C$10:$D$18,2,FALSE),"")</f>
        <v/>
      </c>
      <c r="Q95" s="173">
        <v>3.4400000000000199</v>
      </c>
      <c r="R95" s="173" t="str">
        <f>IFERROR(VLOOKUP(Q95,'CRUCE OPORTUNIDADES'!$C$10:$D$18,2,FALSE),"")</f>
        <v/>
      </c>
      <c r="S95" s="173">
        <v>4.4400000000000297</v>
      </c>
      <c r="T95" s="173" t="str">
        <f>IFERROR(VLOOKUP(S95,'CRUCE OPORTUNIDADES'!$C$10:$D$18,2,FALSE),"")</f>
        <v/>
      </c>
      <c r="U95" s="173">
        <v>5.4400000000000404</v>
      </c>
      <c r="V95" s="173" t="str">
        <f>IFERROR(VLOOKUP(U95,'CRUCE OPORTUNIDADES'!$C$10:$D$18,2,FALSE),"")</f>
        <v/>
      </c>
      <c r="W95" s="173">
        <v>6.4400000000000501</v>
      </c>
      <c r="X95" s="173" t="str">
        <f>IFERROR(VLOOKUP(W95,'CRUCE OPORTUNIDADES'!$C$10:$D$18,2,FALSE),"")</f>
        <v/>
      </c>
      <c r="Y95" s="173">
        <v>7.4400000000000599</v>
      </c>
      <c r="Z95" s="173" t="str">
        <f>IFERROR(VLOOKUP(Y95,'CRUCE OPORTUNIDADES'!$C$10:$D$18,2,FALSE),"")</f>
        <v/>
      </c>
      <c r="AA95" s="173">
        <v>8.4400000000000706</v>
      </c>
      <c r="AB95" s="173" t="str">
        <f>IFERROR(VLOOKUP(AA95,'CRUCE OPORTUNIDADES'!$C$10:$D$18,2,FALSE),"")</f>
        <v/>
      </c>
      <c r="AC95" s="173">
        <v>9.4400000000000794</v>
      </c>
      <c r="AD95" s="173" t="str">
        <f>IFERROR(VLOOKUP(AC95,'CRUCE OPORTUNIDADES'!$C$10:$D$18,2,FALSE),"")</f>
        <v/>
      </c>
      <c r="AE95" s="173">
        <v>10.440000000000101</v>
      </c>
      <c r="AF95" s="173" t="str">
        <f>IFERROR(VLOOKUP(AE95,'CRUCE OPORTUNIDADES'!$C$10:$D$18,2,FALSE),"")</f>
        <v/>
      </c>
      <c r="AG95" s="173">
        <v>11.440000000000101</v>
      </c>
      <c r="AH95" s="173" t="str">
        <f>IFERROR(VLOOKUP(AG95,'CRUCE OPORTUNIDADES'!$C$10:$D$18,2,FALSE),"")</f>
        <v/>
      </c>
      <c r="AI95" s="173">
        <v>12.440000000000101</v>
      </c>
      <c r="AJ95" s="173" t="str">
        <f>IFERROR(VLOOKUP(AI95,'CRUCE OPORTUNIDADES'!$C$10:$D$18,2,FALSE),"")</f>
        <v/>
      </c>
      <c r="AK95" s="173">
        <v>13.440000000000101</v>
      </c>
      <c r="AL95" s="173" t="str">
        <f>IFERROR(VLOOKUP(AK95,'CRUCE OPORTUNIDADES'!$C$10:$D$18,2,FALSE),"")</f>
        <v/>
      </c>
      <c r="AM95" s="173">
        <v>14.440000000000101</v>
      </c>
      <c r="AN95" s="173" t="str">
        <f>IFERROR(VLOOKUP(AM95,'CRUCE OPORTUNIDADES'!$C$10:$D$18,2,FALSE),"")</f>
        <v/>
      </c>
      <c r="AO95" s="173">
        <v>15.440000000000101</v>
      </c>
      <c r="AP95" s="173" t="str">
        <f>IFERROR(VLOOKUP(AO95,'CRUCE OPORTUNIDADES'!$C$10:$D$18,2,FALSE),"")</f>
        <v/>
      </c>
      <c r="AQ95" s="173">
        <v>16.4400000000002</v>
      </c>
      <c r="AR95" s="173" t="str">
        <f>IFERROR(VLOOKUP(AQ95,'CRUCE OPORTUNIDADES'!$C$10:$D$18,2,FALSE),"")</f>
        <v/>
      </c>
      <c r="AS95" s="173">
        <v>17.4400000000002</v>
      </c>
      <c r="AT95" s="173" t="str">
        <f>IFERROR(VLOOKUP(AS95,'CRUCE OPORTUNIDADES'!$C$10:$D$18,2,FALSE),"")</f>
        <v/>
      </c>
      <c r="AU95" s="173">
        <v>18.4400000000002</v>
      </c>
      <c r="AV95" s="173" t="str">
        <f>IFERROR(VLOOKUP(AU95,'CRUCE OPORTUNIDADES'!$C$10:$D$18,2,FALSE),"")</f>
        <v/>
      </c>
      <c r="AW95" s="173">
        <v>19.4400000000002</v>
      </c>
      <c r="AX95" s="173" t="str">
        <f>IFERROR(VLOOKUP(AW95,'CRUCE OPORTUNIDADES'!$C$10:$D$18,2,FALSE),"")</f>
        <v/>
      </c>
      <c r="AY95" s="173">
        <v>20.4400000000002</v>
      </c>
      <c r="AZ95" s="173" t="str">
        <f>IFERROR(VLOOKUP(AY95,'CRUCE OPORTUNIDADES'!$C$10:$D$18,2,FALSE),"")</f>
        <v/>
      </c>
      <c r="BA95" s="173">
        <v>21.4400000000002</v>
      </c>
      <c r="BB95" s="173" t="str">
        <f>IFERROR(VLOOKUP(BA95,'CRUCE OPORTUNIDADES'!$C$10:$D$18,2,FALSE),"")</f>
        <v/>
      </c>
      <c r="BC95" s="173">
        <v>22.4400000000002</v>
      </c>
      <c r="BD95" s="173" t="str">
        <f>IFERROR(VLOOKUP(BC95,'CRUCE OPORTUNIDADES'!$C$10:$D$18,2,FALSE),"")</f>
        <v/>
      </c>
      <c r="BE95" s="173">
        <v>23.4400000000002</v>
      </c>
      <c r="BF95" s="173" t="str">
        <f>IFERROR(VLOOKUP(BE95,'CRUCE OPORTUNIDADES'!$C$10:$D$18,2,FALSE),"")</f>
        <v/>
      </c>
      <c r="BG95" s="173">
        <v>24.4400000000002</v>
      </c>
      <c r="BH95" s="173" t="str">
        <f>IFERROR(VLOOKUP(BG95,'CRUCE OPORTUNIDADES'!$C$10:$D$18,2,FALSE),"")</f>
        <v/>
      </c>
      <c r="BI95" s="173">
        <v>25.4400000000002</v>
      </c>
      <c r="BJ95" s="173" t="str">
        <f>IFERROR(VLOOKUP(BI95,'CRUCE OPORTUNIDADES'!$C$10:$D$18,2,FALSE),"")</f>
        <v/>
      </c>
    </row>
    <row r="96" spans="13:62" x14ac:dyDescent="0.25">
      <c r="N96" s="173" t="str">
        <f>IF(N97&lt;&gt;""," -O","")</f>
        <v/>
      </c>
      <c r="P96" s="173" t="str">
        <f>IF(P97&lt;&gt;""," -O","")</f>
        <v/>
      </c>
      <c r="R96" s="173" t="str">
        <f>IF(R97&lt;&gt;""," -O","")</f>
        <v/>
      </c>
      <c r="T96" s="173" t="str">
        <f>IF(T97&lt;&gt;""," -O","")</f>
        <v/>
      </c>
      <c r="V96" s="173" t="str">
        <f>IF(V97&lt;&gt;""," -O","")</f>
        <v/>
      </c>
      <c r="X96" s="173" t="str">
        <f>IF(X97&lt;&gt;""," -O","")</f>
        <v/>
      </c>
      <c r="Z96" s="173" t="str">
        <f>IF(Z97&lt;&gt;""," -O","")</f>
        <v/>
      </c>
      <c r="AB96" s="173" t="str">
        <f>IF(AB97&lt;&gt;""," -O","")</f>
        <v/>
      </c>
      <c r="AD96" s="173" t="str">
        <f>IF(AD97&lt;&gt;""," -O","")</f>
        <v/>
      </c>
      <c r="AF96" s="173" t="str">
        <f>IF(AF97&lt;&gt;""," -O","")</f>
        <v/>
      </c>
      <c r="AH96" s="173" t="str">
        <f>IF(AH97&lt;&gt;""," -O","")</f>
        <v/>
      </c>
      <c r="AJ96" s="173" t="str">
        <f>IF(AJ97&lt;&gt;""," -O","")</f>
        <v/>
      </c>
      <c r="AL96" s="173" t="str">
        <f>IF(AL97&lt;&gt;""," -O","")</f>
        <v/>
      </c>
      <c r="AN96" s="173" t="str">
        <f>IF(AN97&lt;&gt;""," -O","")</f>
        <v/>
      </c>
      <c r="AP96" s="173" t="str">
        <f>IF(AP97&lt;&gt;""," -O","")</f>
        <v/>
      </c>
      <c r="AR96" s="173" t="str">
        <f>IF(AR97&lt;&gt;""," -O","")</f>
        <v/>
      </c>
      <c r="AT96" s="173" t="str">
        <f>IF(AT97&lt;&gt;""," -O","")</f>
        <v/>
      </c>
      <c r="AV96" s="173" t="str">
        <f>IF(AV97&lt;&gt;""," -O","")</f>
        <v/>
      </c>
      <c r="AX96" s="173" t="str">
        <f>IF(AX97&lt;&gt;""," -O","")</f>
        <v/>
      </c>
      <c r="AZ96" s="173" t="str">
        <f>IF(AZ97&lt;&gt;""," -O","")</f>
        <v/>
      </c>
      <c r="BB96" s="173" t="str">
        <f>IF(BB97&lt;&gt;""," -O","")</f>
        <v/>
      </c>
      <c r="BD96" s="173" t="str">
        <f>IF(BD97&lt;&gt;""," -O","")</f>
        <v/>
      </c>
      <c r="BF96" s="173" t="str">
        <f>IF(BF97&lt;&gt;""," -O","")</f>
        <v/>
      </c>
      <c r="BH96" s="173" t="str">
        <f>IF(BH97&lt;&gt;""," -O","")</f>
        <v/>
      </c>
      <c r="BJ96" s="173" t="str">
        <f>IF(BJ97&lt;&gt;""," -O","")</f>
        <v/>
      </c>
    </row>
    <row r="97" spans="13:62" x14ac:dyDescent="0.25">
      <c r="M97" s="173">
        <v>1.45</v>
      </c>
      <c r="N97" s="173" t="str">
        <f>IFERROR(VLOOKUP(M97,'CRUCE OPORTUNIDADES'!$C$10:$D$18,2,FALSE),"")</f>
        <v/>
      </c>
      <c r="O97" s="173">
        <v>2.4500000000000099</v>
      </c>
      <c r="P97" s="173" t="str">
        <f>IFERROR(VLOOKUP(O97,'CRUCE OPORTUNIDADES'!$C$10:$D$18,2,FALSE),"")</f>
        <v/>
      </c>
      <c r="Q97" s="173">
        <v>3.4500000000000202</v>
      </c>
      <c r="R97" s="173" t="str">
        <f>IFERROR(VLOOKUP(Q97,'CRUCE OPORTUNIDADES'!$C$10:$D$18,2,FALSE),"")</f>
        <v/>
      </c>
      <c r="S97" s="173">
        <v>4.4500000000000304</v>
      </c>
      <c r="T97" s="173" t="str">
        <f>IFERROR(VLOOKUP(S97,'CRUCE OPORTUNIDADES'!$C$10:$D$18,2,FALSE),"")</f>
        <v/>
      </c>
      <c r="U97" s="173">
        <v>5.4500000000000401</v>
      </c>
      <c r="V97" s="173" t="str">
        <f>IFERROR(VLOOKUP(U97,'CRUCE OPORTUNIDADES'!$C$10:$D$18,2,FALSE),"")</f>
        <v/>
      </c>
      <c r="W97" s="173">
        <v>6.4500000000000499</v>
      </c>
      <c r="X97" s="173" t="str">
        <f>IFERROR(VLOOKUP(W97,'CRUCE OPORTUNIDADES'!$C$10:$D$18,2,FALSE),"")</f>
        <v/>
      </c>
      <c r="Y97" s="173">
        <v>7.4500000000000597</v>
      </c>
      <c r="Z97" s="173" t="str">
        <f>IFERROR(VLOOKUP(Y97,'CRUCE OPORTUNIDADES'!$C$10:$D$18,2,FALSE),"")</f>
        <v/>
      </c>
      <c r="AA97" s="173">
        <v>8.4500000000000703</v>
      </c>
      <c r="AB97" s="173" t="str">
        <f>IFERROR(VLOOKUP(AA97,'CRUCE OPORTUNIDADES'!$C$10:$D$18,2,FALSE),"")</f>
        <v/>
      </c>
      <c r="AC97" s="173">
        <v>9.4500000000000792</v>
      </c>
      <c r="AD97" s="173" t="str">
        <f>IFERROR(VLOOKUP(AC97,'CRUCE OPORTUNIDADES'!$C$10:$D$18,2,FALSE),"")</f>
        <v/>
      </c>
      <c r="AE97" s="173">
        <v>10.450000000000101</v>
      </c>
      <c r="AF97" s="173" t="str">
        <f>IFERROR(VLOOKUP(AE97,'CRUCE OPORTUNIDADES'!$C$10:$D$18,2,FALSE),"")</f>
        <v/>
      </c>
      <c r="AG97" s="173">
        <v>11.450000000000101</v>
      </c>
      <c r="AH97" s="173" t="str">
        <f>IFERROR(VLOOKUP(AG97,'CRUCE OPORTUNIDADES'!$C$10:$D$18,2,FALSE),"")</f>
        <v/>
      </c>
      <c r="AI97" s="173">
        <v>12.450000000000101</v>
      </c>
      <c r="AJ97" s="173" t="str">
        <f>IFERROR(VLOOKUP(AI97,'CRUCE OPORTUNIDADES'!$C$10:$D$18,2,FALSE),"")</f>
        <v/>
      </c>
      <c r="AK97" s="173">
        <v>13.450000000000101</v>
      </c>
      <c r="AL97" s="173" t="str">
        <f>IFERROR(VLOOKUP(AK97,'CRUCE OPORTUNIDADES'!$C$10:$D$18,2,FALSE),"")</f>
        <v/>
      </c>
      <c r="AM97" s="173">
        <v>14.450000000000101</v>
      </c>
      <c r="AN97" s="173" t="str">
        <f>IFERROR(VLOOKUP(AM97,'CRUCE OPORTUNIDADES'!$C$10:$D$18,2,FALSE),"")</f>
        <v/>
      </c>
      <c r="AO97" s="173">
        <v>15.450000000000101</v>
      </c>
      <c r="AP97" s="173" t="str">
        <f>IFERROR(VLOOKUP(AO97,'CRUCE OPORTUNIDADES'!$C$10:$D$18,2,FALSE),"")</f>
        <v/>
      </c>
      <c r="AQ97" s="173">
        <v>16.450000000000099</v>
      </c>
      <c r="AR97" s="173" t="str">
        <f>IFERROR(VLOOKUP(AQ97,'CRUCE OPORTUNIDADES'!$C$10:$D$18,2,FALSE),"")</f>
        <v/>
      </c>
      <c r="AS97" s="173">
        <v>17.450000000000198</v>
      </c>
      <c r="AT97" s="173" t="str">
        <f>IFERROR(VLOOKUP(AS97,'CRUCE OPORTUNIDADES'!$C$10:$D$18,2,FALSE),"")</f>
        <v/>
      </c>
      <c r="AU97" s="173">
        <v>18.450000000000198</v>
      </c>
      <c r="AV97" s="173" t="str">
        <f>IFERROR(VLOOKUP(AU97,'CRUCE OPORTUNIDADES'!$C$10:$D$18,2,FALSE),"")</f>
        <v/>
      </c>
      <c r="AW97" s="173">
        <v>19.450000000000198</v>
      </c>
      <c r="AX97" s="173" t="str">
        <f>IFERROR(VLOOKUP(AW97,'CRUCE OPORTUNIDADES'!$C$10:$D$18,2,FALSE),"")</f>
        <v/>
      </c>
      <c r="AY97" s="173">
        <v>20.450000000000198</v>
      </c>
      <c r="AZ97" s="173" t="str">
        <f>IFERROR(VLOOKUP(AY97,'CRUCE OPORTUNIDADES'!$C$10:$D$18,2,FALSE),"")</f>
        <v/>
      </c>
      <c r="BA97" s="173">
        <v>21.450000000000198</v>
      </c>
      <c r="BB97" s="173" t="str">
        <f>IFERROR(VLOOKUP(BA97,'CRUCE OPORTUNIDADES'!$C$10:$D$18,2,FALSE),"")</f>
        <v/>
      </c>
      <c r="BC97" s="173">
        <v>22.450000000000198</v>
      </c>
      <c r="BD97" s="173" t="str">
        <f>IFERROR(VLOOKUP(BC97,'CRUCE OPORTUNIDADES'!$C$10:$D$18,2,FALSE),"")</f>
        <v/>
      </c>
      <c r="BE97" s="173">
        <v>23.450000000000198</v>
      </c>
      <c r="BF97" s="173" t="str">
        <f>IFERROR(VLOOKUP(BE97,'CRUCE OPORTUNIDADES'!$C$10:$D$18,2,FALSE),"")</f>
        <v/>
      </c>
      <c r="BG97" s="173">
        <v>24.450000000000198</v>
      </c>
      <c r="BH97" s="173" t="str">
        <f>IFERROR(VLOOKUP(BG97,'CRUCE OPORTUNIDADES'!$C$10:$D$18,2,FALSE),"")</f>
        <v/>
      </c>
      <c r="BI97" s="173">
        <v>25.450000000000198</v>
      </c>
      <c r="BJ97" s="173" t="str">
        <f>IFERROR(VLOOKUP(BI97,'CRUCE OPORTUNIDADES'!$C$10:$D$18,2,FALSE),"")</f>
        <v/>
      </c>
    </row>
    <row r="98" spans="13:62" x14ac:dyDescent="0.25">
      <c r="N98" s="173" t="str">
        <f>IF(N99&lt;&gt;""," -O","")</f>
        <v/>
      </c>
      <c r="P98" s="173" t="str">
        <f>IF(P99&lt;&gt;""," -O","")</f>
        <v/>
      </c>
      <c r="R98" s="173" t="str">
        <f>IF(R99&lt;&gt;""," -O","")</f>
        <v/>
      </c>
      <c r="T98" s="173" t="str">
        <f>IF(T99&lt;&gt;""," -O","")</f>
        <v/>
      </c>
      <c r="V98" s="173" t="str">
        <f>IF(V99&lt;&gt;""," -O","")</f>
        <v/>
      </c>
      <c r="X98" s="173" t="str">
        <f>IF(X99&lt;&gt;""," -O","")</f>
        <v/>
      </c>
      <c r="Z98" s="173" t="str">
        <f>IF(Z99&lt;&gt;""," -O","")</f>
        <v/>
      </c>
      <c r="AB98" s="173" t="str">
        <f>IF(AB99&lt;&gt;""," -O","")</f>
        <v/>
      </c>
      <c r="AD98" s="173" t="str">
        <f>IF(AD99&lt;&gt;""," -O","")</f>
        <v/>
      </c>
      <c r="AF98" s="173" t="str">
        <f>IF(AF99&lt;&gt;""," -O","")</f>
        <v/>
      </c>
      <c r="AH98" s="173" t="str">
        <f>IF(AH99&lt;&gt;""," -O","")</f>
        <v/>
      </c>
      <c r="AJ98" s="173" t="str">
        <f>IF(AJ99&lt;&gt;""," -O","")</f>
        <v/>
      </c>
      <c r="AL98" s="173" t="str">
        <f>IF(AL99&lt;&gt;""," -O","")</f>
        <v/>
      </c>
      <c r="AN98" s="173" t="str">
        <f>IF(AN99&lt;&gt;""," -O","")</f>
        <v/>
      </c>
      <c r="AP98" s="173" t="str">
        <f>IF(AP99&lt;&gt;""," -O","")</f>
        <v/>
      </c>
      <c r="AR98" s="173" t="str">
        <f>IF(AR99&lt;&gt;""," -O","")</f>
        <v/>
      </c>
      <c r="AT98" s="173" t="str">
        <f>IF(AT99&lt;&gt;""," -O","")</f>
        <v/>
      </c>
      <c r="AV98" s="173" t="str">
        <f>IF(AV99&lt;&gt;""," -O","")</f>
        <v/>
      </c>
      <c r="AX98" s="173" t="str">
        <f>IF(AX99&lt;&gt;""," -O","")</f>
        <v/>
      </c>
      <c r="AZ98" s="173" t="str">
        <f>IF(AZ99&lt;&gt;""," -O","")</f>
        <v/>
      </c>
      <c r="BB98" s="173" t="str">
        <f>IF(BB99&lt;&gt;""," -O","")</f>
        <v/>
      </c>
      <c r="BD98" s="173" t="str">
        <f>IF(BD99&lt;&gt;""," -O","")</f>
        <v/>
      </c>
      <c r="BF98" s="173" t="str">
        <f>IF(BF99&lt;&gt;""," -O","")</f>
        <v/>
      </c>
      <c r="BH98" s="173" t="str">
        <f>IF(BH99&lt;&gt;""," -O","")</f>
        <v/>
      </c>
      <c r="BJ98" s="173" t="str">
        <f>IF(BJ99&lt;&gt;""," -O","")</f>
        <v/>
      </c>
    </row>
    <row r="99" spans="13:62" x14ac:dyDescent="0.25">
      <c r="M99" s="173">
        <v>1.46</v>
      </c>
      <c r="N99" s="173" t="str">
        <f>IFERROR(VLOOKUP(M99,'CRUCE OPORTUNIDADES'!$C$10:$D$18,2,FALSE),"")</f>
        <v/>
      </c>
      <c r="O99" s="173">
        <v>2.4600000000000102</v>
      </c>
      <c r="P99" s="173" t="str">
        <f>IFERROR(VLOOKUP(O99,'CRUCE OPORTUNIDADES'!$C$10:$D$18,2,FALSE),"")</f>
        <v/>
      </c>
      <c r="Q99" s="173">
        <v>3.4600000000000199</v>
      </c>
      <c r="R99" s="173" t="str">
        <f>IFERROR(VLOOKUP(Q99,'CRUCE OPORTUNIDADES'!$C$10:$D$18,2,FALSE),"")</f>
        <v/>
      </c>
      <c r="S99" s="173">
        <v>4.4600000000000302</v>
      </c>
      <c r="T99" s="173" t="str">
        <f>IFERROR(VLOOKUP(S99,'CRUCE OPORTUNIDADES'!$C$10:$D$18,2,FALSE),"")</f>
        <v/>
      </c>
      <c r="U99" s="173">
        <v>5.4600000000000399</v>
      </c>
      <c r="V99" s="173" t="str">
        <f>IFERROR(VLOOKUP(U99,'CRUCE OPORTUNIDADES'!$C$10:$D$18,2,FALSE),"")</f>
        <v/>
      </c>
      <c r="W99" s="173">
        <v>6.4600000000000497</v>
      </c>
      <c r="X99" s="173" t="str">
        <f>IFERROR(VLOOKUP(W99,'CRUCE OPORTUNIDADES'!$C$10:$D$18,2,FALSE),"")</f>
        <v/>
      </c>
      <c r="Y99" s="173">
        <v>7.4600000000000604</v>
      </c>
      <c r="Z99" s="173" t="str">
        <f>IFERROR(VLOOKUP(Y99,'CRUCE OPORTUNIDADES'!$C$10:$D$18,2,FALSE),"")</f>
        <v/>
      </c>
      <c r="AA99" s="173">
        <v>8.4600000000000701</v>
      </c>
      <c r="AB99" s="173" t="str">
        <f>IFERROR(VLOOKUP(AA99,'CRUCE OPORTUNIDADES'!$C$10:$D$18,2,FALSE),"")</f>
        <v/>
      </c>
      <c r="AC99" s="173">
        <v>9.4600000000000808</v>
      </c>
      <c r="AD99" s="173" t="str">
        <f>IFERROR(VLOOKUP(AC99,'CRUCE OPORTUNIDADES'!$C$10:$D$18,2,FALSE),"")</f>
        <v/>
      </c>
      <c r="AE99" s="173">
        <v>10.4600000000001</v>
      </c>
      <c r="AF99" s="173" t="str">
        <f>IFERROR(VLOOKUP(AE99,'CRUCE OPORTUNIDADES'!$C$10:$D$18,2,FALSE),"")</f>
        <v/>
      </c>
      <c r="AG99" s="173">
        <v>11.4600000000001</v>
      </c>
      <c r="AH99" s="173" t="str">
        <f>IFERROR(VLOOKUP(AG99,'CRUCE OPORTUNIDADES'!$C$10:$D$18,2,FALSE),"")</f>
        <v/>
      </c>
      <c r="AI99" s="173">
        <v>12.4600000000001</v>
      </c>
      <c r="AJ99" s="173" t="str">
        <f>IFERROR(VLOOKUP(AI99,'CRUCE OPORTUNIDADES'!$C$10:$D$18,2,FALSE),"")</f>
        <v/>
      </c>
      <c r="AK99" s="173">
        <v>13.4600000000001</v>
      </c>
      <c r="AL99" s="173" t="str">
        <f>IFERROR(VLOOKUP(AK99,'CRUCE OPORTUNIDADES'!$C$10:$D$18,2,FALSE),"")</f>
        <v/>
      </c>
      <c r="AM99" s="173">
        <v>14.4600000000001</v>
      </c>
      <c r="AN99" s="173" t="str">
        <f>IFERROR(VLOOKUP(AM99,'CRUCE OPORTUNIDADES'!$C$10:$D$18,2,FALSE),"")</f>
        <v/>
      </c>
      <c r="AO99" s="173">
        <v>15.4600000000001</v>
      </c>
      <c r="AP99" s="173" t="str">
        <f>IFERROR(VLOOKUP(AO99,'CRUCE OPORTUNIDADES'!$C$10:$D$18,2,FALSE),"")</f>
        <v/>
      </c>
      <c r="AQ99" s="173">
        <v>16.4600000000002</v>
      </c>
      <c r="AR99" s="173" t="str">
        <f>IFERROR(VLOOKUP(AQ99,'CRUCE OPORTUNIDADES'!$C$10:$D$18,2,FALSE),"")</f>
        <v/>
      </c>
      <c r="AS99" s="173">
        <v>17.4600000000002</v>
      </c>
      <c r="AT99" s="173" t="str">
        <f>IFERROR(VLOOKUP(AS99,'CRUCE OPORTUNIDADES'!$C$10:$D$18,2,FALSE),"")</f>
        <v/>
      </c>
      <c r="AU99" s="173">
        <v>18.4600000000002</v>
      </c>
      <c r="AV99" s="173" t="str">
        <f>IFERROR(VLOOKUP(AU99,'CRUCE OPORTUNIDADES'!$C$10:$D$18,2,FALSE),"")</f>
        <v/>
      </c>
      <c r="AW99" s="173">
        <v>19.4600000000002</v>
      </c>
      <c r="AX99" s="173" t="str">
        <f>IFERROR(VLOOKUP(AW99,'CRUCE OPORTUNIDADES'!$C$10:$D$18,2,FALSE),"")</f>
        <v/>
      </c>
      <c r="AY99" s="173">
        <v>20.4600000000002</v>
      </c>
      <c r="AZ99" s="173" t="str">
        <f>IFERROR(VLOOKUP(AY99,'CRUCE OPORTUNIDADES'!$C$10:$D$18,2,FALSE),"")</f>
        <v/>
      </c>
      <c r="BA99" s="173">
        <v>21.4600000000002</v>
      </c>
      <c r="BB99" s="173" t="str">
        <f>IFERROR(VLOOKUP(BA99,'CRUCE OPORTUNIDADES'!$C$10:$D$18,2,FALSE),"")</f>
        <v/>
      </c>
      <c r="BC99" s="173">
        <v>22.4600000000002</v>
      </c>
      <c r="BD99" s="173" t="str">
        <f>IFERROR(VLOOKUP(BC99,'CRUCE OPORTUNIDADES'!$C$10:$D$18,2,FALSE),"")</f>
        <v/>
      </c>
      <c r="BE99" s="173">
        <v>23.4600000000002</v>
      </c>
      <c r="BF99" s="173" t="str">
        <f>IFERROR(VLOOKUP(BE99,'CRUCE OPORTUNIDADES'!$C$10:$D$18,2,FALSE),"")</f>
        <v/>
      </c>
      <c r="BG99" s="173">
        <v>24.4600000000002</v>
      </c>
      <c r="BH99" s="173" t="str">
        <f>IFERROR(VLOOKUP(BG99,'CRUCE OPORTUNIDADES'!$C$10:$D$18,2,FALSE),"")</f>
        <v/>
      </c>
      <c r="BI99" s="173">
        <v>25.4600000000002</v>
      </c>
      <c r="BJ99" s="173" t="str">
        <f>IFERROR(VLOOKUP(BI99,'CRUCE OPORTUNIDADES'!$C$10:$D$18,2,FALSE),"")</f>
        <v/>
      </c>
    </row>
    <row r="100" spans="13:62" x14ac:dyDescent="0.25">
      <c r="N100" s="173" t="str">
        <f>IF(N101&lt;&gt;""," -O","")</f>
        <v/>
      </c>
      <c r="P100" s="173" t="str">
        <f>IF(P101&lt;&gt;""," -O","")</f>
        <v/>
      </c>
      <c r="R100" s="173" t="str">
        <f>IF(R101&lt;&gt;""," -O","")</f>
        <v/>
      </c>
      <c r="T100" s="173" t="str">
        <f>IF(T101&lt;&gt;""," -O","")</f>
        <v/>
      </c>
      <c r="V100" s="173" t="str">
        <f>IF(V101&lt;&gt;""," -O","")</f>
        <v/>
      </c>
      <c r="X100" s="173" t="str">
        <f>IF(X101&lt;&gt;""," -O","")</f>
        <v/>
      </c>
      <c r="Z100" s="173" t="str">
        <f>IF(Z101&lt;&gt;""," -O","")</f>
        <v/>
      </c>
      <c r="AB100" s="173" t="str">
        <f>IF(AB101&lt;&gt;""," -O","")</f>
        <v/>
      </c>
      <c r="AD100" s="173" t="str">
        <f>IF(AD101&lt;&gt;""," -O","")</f>
        <v/>
      </c>
      <c r="AF100" s="173" t="str">
        <f>IF(AF101&lt;&gt;""," -O","")</f>
        <v/>
      </c>
      <c r="AH100" s="173" t="str">
        <f>IF(AH101&lt;&gt;""," -O","")</f>
        <v/>
      </c>
      <c r="AJ100" s="173" t="str">
        <f>IF(AJ101&lt;&gt;""," -O","")</f>
        <v/>
      </c>
      <c r="AL100" s="173" t="str">
        <f>IF(AL101&lt;&gt;""," -O","")</f>
        <v/>
      </c>
      <c r="AN100" s="173" t="str">
        <f>IF(AN101&lt;&gt;""," -O","")</f>
        <v/>
      </c>
      <c r="AP100" s="173" t="str">
        <f>IF(AP101&lt;&gt;""," -O","")</f>
        <v/>
      </c>
      <c r="AR100" s="173" t="str">
        <f>IF(AR101&lt;&gt;""," -O","")</f>
        <v/>
      </c>
      <c r="AT100" s="173" t="str">
        <f>IF(AT101&lt;&gt;""," -O","")</f>
        <v/>
      </c>
      <c r="AV100" s="173" t="str">
        <f>IF(AV101&lt;&gt;""," -O","")</f>
        <v/>
      </c>
      <c r="AX100" s="173" t="str">
        <f>IF(AX101&lt;&gt;""," -O","")</f>
        <v/>
      </c>
      <c r="AZ100" s="173" t="str">
        <f>IF(AZ101&lt;&gt;""," -O","")</f>
        <v/>
      </c>
      <c r="BB100" s="173" t="str">
        <f>IF(BB101&lt;&gt;""," -O","")</f>
        <v/>
      </c>
      <c r="BD100" s="173" t="str">
        <f>IF(BD101&lt;&gt;""," -O","")</f>
        <v/>
      </c>
      <c r="BF100" s="173" t="str">
        <f>IF(BF101&lt;&gt;""," -O","")</f>
        <v/>
      </c>
      <c r="BH100" s="173" t="str">
        <f>IF(BH101&lt;&gt;""," -O","")</f>
        <v/>
      </c>
      <c r="BJ100" s="173" t="str">
        <f>IF(BJ101&lt;&gt;""," -O","")</f>
        <v/>
      </c>
    </row>
    <row r="101" spans="13:62" x14ac:dyDescent="0.25">
      <c r="M101" s="173">
        <v>1.47</v>
      </c>
      <c r="N101" s="173" t="str">
        <f>IFERROR(VLOOKUP(M101,'CRUCE OPORTUNIDADES'!$C$10:$D$18,2,FALSE),"")</f>
        <v/>
      </c>
      <c r="O101" s="173">
        <v>2.47000000000001</v>
      </c>
      <c r="P101" s="173" t="str">
        <f>IFERROR(VLOOKUP(O101,'CRUCE OPORTUNIDADES'!$C$10:$D$18,2,FALSE),"")</f>
        <v/>
      </c>
      <c r="Q101" s="173">
        <v>3.4700000000000202</v>
      </c>
      <c r="R101" s="173" t="str">
        <f>IFERROR(VLOOKUP(Q101,'CRUCE OPORTUNIDADES'!$C$10:$D$18,2,FALSE),"")</f>
        <v/>
      </c>
      <c r="S101" s="173">
        <v>4.4700000000000299</v>
      </c>
      <c r="T101" s="173" t="str">
        <f>IFERROR(VLOOKUP(S101,'CRUCE OPORTUNIDADES'!$C$10:$D$18,2,FALSE),"")</f>
        <v/>
      </c>
      <c r="U101" s="173">
        <v>5.4700000000000397</v>
      </c>
      <c r="V101" s="173" t="str">
        <f>IFERROR(VLOOKUP(U101,'CRUCE OPORTUNIDADES'!$C$10:$D$18,2,FALSE),"")</f>
        <v/>
      </c>
      <c r="W101" s="173">
        <v>6.4700000000000504</v>
      </c>
      <c r="X101" s="173" t="str">
        <f>IFERROR(VLOOKUP(W101,'CRUCE OPORTUNIDADES'!$C$10:$D$18,2,FALSE),"")</f>
        <v/>
      </c>
      <c r="Y101" s="173">
        <v>7.4700000000000601</v>
      </c>
      <c r="Z101" s="173" t="str">
        <f>IFERROR(VLOOKUP(Y101,'CRUCE OPORTUNIDADES'!$C$10:$D$18,2,FALSE),"")</f>
        <v/>
      </c>
      <c r="AA101" s="173">
        <v>8.4700000000000699</v>
      </c>
      <c r="AB101" s="173" t="str">
        <f>IFERROR(VLOOKUP(AA101,'CRUCE OPORTUNIDADES'!$C$10:$D$18,2,FALSE),"")</f>
        <v/>
      </c>
      <c r="AC101" s="173">
        <v>9.4700000000000806</v>
      </c>
      <c r="AD101" s="173" t="str">
        <f>IFERROR(VLOOKUP(AC101,'CRUCE OPORTUNIDADES'!$C$10:$D$18,2,FALSE),"")</f>
        <v/>
      </c>
      <c r="AE101" s="173">
        <v>10.4700000000001</v>
      </c>
      <c r="AF101" s="173" t="str">
        <f>IFERROR(VLOOKUP(AE101,'CRUCE OPORTUNIDADES'!$C$10:$D$18,2,FALSE),"")</f>
        <v/>
      </c>
      <c r="AG101" s="173">
        <v>11.4700000000001</v>
      </c>
      <c r="AH101" s="173" t="str">
        <f>IFERROR(VLOOKUP(AG101,'CRUCE OPORTUNIDADES'!$C$10:$D$18,2,FALSE),"")</f>
        <v/>
      </c>
      <c r="AI101" s="173">
        <v>12.4700000000001</v>
      </c>
      <c r="AJ101" s="173" t="str">
        <f>IFERROR(VLOOKUP(AI101,'CRUCE OPORTUNIDADES'!$C$10:$D$18,2,FALSE),"")</f>
        <v/>
      </c>
      <c r="AK101" s="173">
        <v>13.4700000000001</v>
      </c>
      <c r="AL101" s="173" t="str">
        <f>IFERROR(VLOOKUP(AK101,'CRUCE OPORTUNIDADES'!$C$10:$D$18,2,FALSE),"")</f>
        <v/>
      </c>
      <c r="AM101" s="173">
        <v>14.4700000000001</v>
      </c>
      <c r="AN101" s="173" t="str">
        <f>IFERROR(VLOOKUP(AM101,'CRUCE OPORTUNIDADES'!$C$10:$D$18,2,FALSE),"")</f>
        <v/>
      </c>
      <c r="AO101" s="173">
        <v>15.4700000000001</v>
      </c>
      <c r="AP101" s="173" t="str">
        <f>IFERROR(VLOOKUP(AO101,'CRUCE OPORTUNIDADES'!$C$10:$D$18,2,FALSE),"")</f>
        <v/>
      </c>
      <c r="AQ101" s="173">
        <v>16.470000000000098</v>
      </c>
      <c r="AR101" s="173" t="str">
        <f>IFERROR(VLOOKUP(AQ101,'CRUCE OPORTUNIDADES'!$C$10:$D$18,2,FALSE),"")</f>
        <v/>
      </c>
      <c r="AS101" s="173">
        <v>17.470000000000201</v>
      </c>
      <c r="AT101" s="173" t="str">
        <f>IFERROR(VLOOKUP(AS101,'CRUCE OPORTUNIDADES'!$C$10:$D$18,2,FALSE),"")</f>
        <v/>
      </c>
      <c r="AU101" s="173">
        <v>18.470000000000201</v>
      </c>
      <c r="AV101" s="173" t="str">
        <f>IFERROR(VLOOKUP(AU101,'CRUCE OPORTUNIDADES'!$C$10:$D$18,2,FALSE),"")</f>
        <v/>
      </c>
      <c r="AW101" s="173">
        <v>19.470000000000201</v>
      </c>
      <c r="AX101" s="173" t="str">
        <f>IFERROR(VLOOKUP(AW101,'CRUCE OPORTUNIDADES'!$C$10:$D$18,2,FALSE),"")</f>
        <v/>
      </c>
      <c r="AY101" s="173">
        <v>20.470000000000201</v>
      </c>
      <c r="AZ101" s="173" t="str">
        <f>IFERROR(VLOOKUP(AY101,'CRUCE OPORTUNIDADES'!$C$10:$D$18,2,FALSE),"")</f>
        <v/>
      </c>
      <c r="BA101" s="173">
        <v>21.470000000000201</v>
      </c>
      <c r="BB101" s="173" t="str">
        <f>IFERROR(VLOOKUP(BA101,'CRUCE OPORTUNIDADES'!$C$10:$D$18,2,FALSE),"")</f>
        <v/>
      </c>
      <c r="BC101" s="173">
        <v>22.470000000000201</v>
      </c>
      <c r="BD101" s="173" t="str">
        <f>IFERROR(VLOOKUP(BC101,'CRUCE OPORTUNIDADES'!$C$10:$D$18,2,FALSE),"")</f>
        <v/>
      </c>
      <c r="BE101" s="173">
        <v>23.470000000000201</v>
      </c>
      <c r="BF101" s="173" t="str">
        <f>IFERROR(VLOOKUP(BE101,'CRUCE OPORTUNIDADES'!$C$10:$D$18,2,FALSE),"")</f>
        <v/>
      </c>
      <c r="BG101" s="173">
        <v>24.470000000000201</v>
      </c>
      <c r="BH101" s="173" t="str">
        <f>IFERROR(VLOOKUP(BG101,'CRUCE OPORTUNIDADES'!$C$10:$D$18,2,FALSE),"")</f>
        <v/>
      </c>
      <c r="BI101" s="173">
        <v>25.470000000000201</v>
      </c>
      <c r="BJ101" s="173" t="str">
        <f>IFERROR(VLOOKUP(BI101,'CRUCE OPORTUNIDADES'!$C$10:$D$18,2,FALSE),"")</f>
        <v/>
      </c>
    </row>
    <row r="102" spans="13:62" x14ac:dyDescent="0.25">
      <c r="N102" s="173" t="str">
        <f>IF(N103&lt;&gt;""," -O","")</f>
        <v/>
      </c>
      <c r="P102" s="173" t="str">
        <f>IF(P103&lt;&gt;""," -O","")</f>
        <v/>
      </c>
      <c r="R102" s="173" t="str">
        <f>IF(R103&lt;&gt;""," -O","")</f>
        <v/>
      </c>
      <c r="T102" s="173" t="str">
        <f>IF(T103&lt;&gt;""," -O","")</f>
        <v/>
      </c>
      <c r="V102" s="173" t="str">
        <f>IF(V103&lt;&gt;""," -O","")</f>
        <v/>
      </c>
      <c r="X102" s="173" t="str">
        <f>IF(X103&lt;&gt;""," -O","")</f>
        <v/>
      </c>
      <c r="Z102" s="173" t="str">
        <f>IF(Z103&lt;&gt;""," -O","")</f>
        <v/>
      </c>
      <c r="AB102" s="173" t="str">
        <f>IF(AB103&lt;&gt;""," -O","")</f>
        <v/>
      </c>
      <c r="AD102" s="173" t="str">
        <f>IF(AD103&lt;&gt;""," -O","")</f>
        <v/>
      </c>
      <c r="AF102" s="173" t="str">
        <f>IF(AF103&lt;&gt;""," -O","")</f>
        <v/>
      </c>
      <c r="AH102" s="173" t="str">
        <f>IF(AH103&lt;&gt;""," -O","")</f>
        <v/>
      </c>
      <c r="AJ102" s="173" t="str">
        <f>IF(AJ103&lt;&gt;""," -O","")</f>
        <v/>
      </c>
      <c r="AL102" s="173" t="str">
        <f>IF(AL103&lt;&gt;""," -O","")</f>
        <v/>
      </c>
      <c r="AN102" s="173" t="str">
        <f>IF(AN103&lt;&gt;""," -O","")</f>
        <v/>
      </c>
      <c r="AP102" s="173" t="str">
        <f>IF(AP103&lt;&gt;""," -O","")</f>
        <v/>
      </c>
      <c r="AR102" s="173" t="str">
        <f>IF(AR103&lt;&gt;""," -O","")</f>
        <v/>
      </c>
      <c r="AT102" s="173" t="str">
        <f>IF(AT103&lt;&gt;""," -O","")</f>
        <v/>
      </c>
      <c r="AV102" s="173" t="str">
        <f>IF(AV103&lt;&gt;""," -O","")</f>
        <v/>
      </c>
      <c r="AX102" s="173" t="str">
        <f>IF(AX103&lt;&gt;""," -O","")</f>
        <v/>
      </c>
      <c r="AZ102" s="173" t="str">
        <f>IF(AZ103&lt;&gt;""," -O","")</f>
        <v/>
      </c>
      <c r="BB102" s="173" t="str">
        <f>IF(BB103&lt;&gt;""," -O","")</f>
        <v/>
      </c>
      <c r="BD102" s="173" t="str">
        <f>IF(BD103&lt;&gt;""," -O","")</f>
        <v/>
      </c>
      <c r="BF102" s="173" t="str">
        <f>IF(BF103&lt;&gt;""," -O","")</f>
        <v/>
      </c>
      <c r="BH102" s="173" t="str">
        <f>IF(BH103&lt;&gt;""," -O","")</f>
        <v/>
      </c>
      <c r="BJ102" s="173" t="str">
        <f>IF(BJ103&lt;&gt;""," -O","")</f>
        <v/>
      </c>
    </row>
    <row r="103" spans="13:62" x14ac:dyDescent="0.25">
      <c r="M103" s="173">
        <v>1.48</v>
      </c>
      <c r="N103" s="173" t="str">
        <f>IFERROR(VLOOKUP(M103,'CRUCE OPORTUNIDADES'!$C$10:$D$18,2,FALSE),"")</f>
        <v/>
      </c>
      <c r="O103" s="173">
        <v>2.4800000000000102</v>
      </c>
      <c r="P103" s="173" t="str">
        <f>IFERROR(VLOOKUP(O103,'CRUCE OPORTUNIDADES'!$C$10:$D$18,2,FALSE),"")</f>
        <v/>
      </c>
      <c r="Q103" s="173">
        <v>3.48000000000002</v>
      </c>
      <c r="R103" s="173" t="str">
        <f>IFERROR(VLOOKUP(Q103,'CRUCE OPORTUNIDADES'!$C$10:$D$18,2,FALSE),"")</f>
        <v/>
      </c>
      <c r="S103" s="173">
        <v>4.4800000000000297</v>
      </c>
      <c r="T103" s="173" t="str">
        <f>IFERROR(VLOOKUP(S103,'CRUCE OPORTUNIDADES'!$C$10:$D$18,2,FALSE),"")</f>
        <v/>
      </c>
      <c r="U103" s="173">
        <v>5.4800000000000404</v>
      </c>
      <c r="V103" s="173" t="str">
        <f>IFERROR(VLOOKUP(U103,'CRUCE OPORTUNIDADES'!$C$10:$D$18,2,FALSE),"")</f>
        <v/>
      </c>
      <c r="W103" s="173">
        <v>6.4800000000000502</v>
      </c>
      <c r="X103" s="173" t="str">
        <f>IFERROR(VLOOKUP(W103,'CRUCE OPORTUNIDADES'!$C$10:$D$18,2,FALSE),"")</f>
        <v/>
      </c>
      <c r="Y103" s="173">
        <v>7.4800000000000599</v>
      </c>
      <c r="Z103" s="173" t="str">
        <f>IFERROR(VLOOKUP(Y103,'CRUCE OPORTUNIDADES'!$C$10:$D$18,2,FALSE),"")</f>
        <v/>
      </c>
      <c r="AA103" s="173">
        <v>8.4800000000000697</v>
      </c>
      <c r="AB103" s="173" t="str">
        <f>IFERROR(VLOOKUP(AA103,'CRUCE OPORTUNIDADES'!$C$10:$D$18,2,FALSE),"")</f>
        <v/>
      </c>
      <c r="AC103" s="173">
        <v>9.4800000000000804</v>
      </c>
      <c r="AD103" s="173" t="str">
        <f>IFERROR(VLOOKUP(AC103,'CRUCE OPORTUNIDADES'!$C$10:$D$18,2,FALSE),"")</f>
        <v/>
      </c>
      <c r="AE103" s="173">
        <v>10.4800000000001</v>
      </c>
      <c r="AF103" s="173" t="str">
        <f>IFERROR(VLOOKUP(AE103,'CRUCE OPORTUNIDADES'!$C$10:$D$18,2,FALSE),"")</f>
        <v/>
      </c>
      <c r="AG103" s="173">
        <v>11.4800000000001</v>
      </c>
      <c r="AH103" s="173" t="str">
        <f>IFERROR(VLOOKUP(AG103,'CRUCE OPORTUNIDADES'!$C$10:$D$18,2,FALSE),"")</f>
        <v/>
      </c>
      <c r="AI103" s="173">
        <v>12.4800000000001</v>
      </c>
      <c r="AJ103" s="173" t="str">
        <f>IFERROR(VLOOKUP(AI103,'CRUCE OPORTUNIDADES'!$C$10:$D$18,2,FALSE),"")</f>
        <v/>
      </c>
      <c r="AK103" s="173">
        <v>13.4800000000001</v>
      </c>
      <c r="AL103" s="173" t="str">
        <f>IFERROR(VLOOKUP(AK103,'CRUCE OPORTUNIDADES'!$C$10:$D$18,2,FALSE),"")</f>
        <v/>
      </c>
      <c r="AM103" s="173">
        <v>14.4800000000001</v>
      </c>
      <c r="AN103" s="173" t="str">
        <f>IFERROR(VLOOKUP(AM103,'CRUCE OPORTUNIDADES'!$C$10:$D$18,2,FALSE),"")</f>
        <v/>
      </c>
      <c r="AO103" s="173">
        <v>15.4800000000001</v>
      </c>
      <c r="AP103" s="173" t="str">
        <f>IFERROR(VLOOKUP(AO103,'CRUCE OPORTUNIDADES'!$C$10:$D$18,2,FALSE),"")</f>
        <v/>
      </c>
      <c r="AQ103" s="173">
        <v>16.480000000000199</v>
      </c>
      <c r="AR103" s="173" t="str">
        <f>IFERROR(VLOOKUP(AQ103,'CRUCE OPORTUNIDADES'!$C$10:$D$18,2,FALSE),"")</f>
        <v/>
      </c>
      <c r="AS103" s="173">
        <v>17.480000000000199</v>
      </c>
      <c r="AT103" s="173" t="str">
        <f>IFERROR(VLOOKUP(AS103,'CRUCE OPORTUNIDADES'!$C$10:$D$18,2,FALSE),"")</f>
        <v/>
      </c>
      <c r="AU103" s="173">
        <v>18.480000000000199</v>
      </c>
      <c r="AV103" s="173" t="str">
        <f>IFERROR(VLOOKUP(AU103,'CRUCE OPORTUNIDADES'!$C$10:$D$18,2,FALSE),"")</f>
        <v/>
      </c>
      <c r="AW103" s="173">
        <v>19.480000000000199</v>
      </c>
      <c r="AX103" s="173" t="str">
        <f>IFERROR(VLOOKUP(AW103,'CRUCE OPORTUNIDADES'!$C$10:$D$18,2,FALSE),"")</f>
        <v/>
      </c>
      <c r="AY103" s="173">
        <v>20.480000000000199</v>
      </c>
      <c r="AZ103" s="173" t="str">
        <f>IFERROR(VLOOKUP(AY103,'CRUCE OPORTUNIDADES'!$C$10:$D$18,2,FALSE),"")</f>
        <v/>
      </c>
      <c r="BA103" s="173">
        <v>21.480000000000199</v>
      </c>
      <c r="BB103" s="173" t="str">
        <f>IFERROR(VLOOKUP(BA103,'CRUCE OPORTUNIDADES'!$C$10:$D$18,2,FALSE),"")</f>
        <v/>
      </c>
      <c r="BC103" s="173">
        <v>22.480000000000199</v>
      </c>
      <c r="BD103" s="173" t="str">
        <f>IFERROR(VLOOKUP(BC103,'CRUCE OPORTUNIDADES'!$C$10:$D$18,2,FALSE),"")</f>
        <v/>
      </c>
      <c r="BE103" s="173">
        <v>23.480000000000199</v>
      </c>
      <c r="BF103" s="173" t="str">
        <f>IFERROR(VLOOKUP(BE103,'CRUCE OPORTUNIDADES'!$C$10:$D$18,2,FALSE),"")</f>
        <v/>
      </c>
      <c r="BG103" s="173">
        <v>24.480000000000199</v>
      </c>
      <c r="BH103" s="173" t="str">
        <f>IFERROR(VLOOKUP(BG103,'CRUCE OPORTUNIDADES'!$C$10:$D$18,2,FALSE),"")</f>
        <v/>
      </c>
      <c r="BI103" s="173">
        <v>25.480000000000199</v>
      </c>
      <c r="BJ103" s="173" t="str">
        <f>IFERROR(VLOOKUP(BI103,'CRUCE OPORTUNIDADES'!$C$10:$D$18,2,FALSE),"")</f>
        <v/>
      </c>
    </row>
    <row r="104" spans="13:62" x14ac:dyDescent="0.25">
      <c r="N104" s="173" t="str">
        <f>IF(N105&lt;&gt;""," -O","")</f>
        <v/>
      </c>
      <c r="P104" s="173" t="str">
        <f>IF(P105&lt;&gt;""," -O","")</f>
        <v/>
      </c>
      <c r="R104" s="173" t="str">
        <f>IF(R105&lt;&gt;""," -O","")</f>
        <v/>
      </c>
      <c r="T104" s="173" t="str">
        <f>IF(T105&lt;&gt;""," -O","")</f>
        <v/>
      </c>
      <c r="V104" s="173" t="str">
        <f>IF(V105&lt;&gt;""," -O","")</f>
        <v/>
      </c>
      <c r="X104" s="173" t="str">
        <f>IF(X105&lt;&gt;""," -O","")</f>
        <v/>
      </c>
      <c r="Z104" s="173" t="str">
        <f>IF(Z105&lt;&gt;""," -O","")</f>
        <v/>
      </c>
      <c r="AB104" s="173" t="str">
        <f>IF(AB105&lt;&gt;""," -O","")</f>
        <v/>
      </c>
      <c r="AD104" s="173" t="str">
        <f>IF(AD105&lt;&gt;""," -O","")</f>
        <v/>
      </c>
      <c r="AF104" s="173" t="str">
        <f>IF(AF105&lt;&gt;""," -O","")</f>
        <v/>
      </c>
      <c r="AH104" s="173" t="str">
        <f>IF(AH105&lt;&gt;""," -O","")</f>
        <v/>
      </c>
      <c r="AJ104" s="173" t="str">
        <f>IF(AJ105&lt;&gt;""," -O","")</f>
        <v/>
      </c>
      <c r="AL104" s="173" t="str">
        <f>IF(AL105&lt;&gt;""," -O","")</f>
        <v/>
      </c>
      <c r="AN104" s="173" t="str">
        <f>IF(AN105&lt;&gt;""," -O","")</f>
        <v/>
      </c>
      <c r="AP104" s="173" t="str">
        <f>IF(AP105&lt;&gt;""," -O","")</f>
        <v/>
      </c>
      <c r="AR104" s="173" t="str">
        <f>IF(AR105&lt;&gt;""," -O","")</f>
        <v/>
      </c>
      <c r="AT104" s="173" t="str">
        <f>IF(AT105&lt;&gt;""," -O","")</f>
        <v/>
      </c>
      <c r="AV104" s="173" t="str">
        <f>IF(AV105&lt;&gt;""," -O","")</f>
        <v/>
      </c>
      <c r="AX104" s="173" t="str">
        <f>IF(AX105&lt;&gt;""," -O","")</f>
        <v/>
      </c>
      <c r="AZ104" s="173" t="str">
        <f>IF(AZ105&lt;&gt;""," -O","")</f>
        <v/>
      </c>
      <c r="BB104" s="173" t="str">
        <f>IF(BB105&lt;&gt;""," -O","")</f>
        <v/>
      </c>
      <c r="BD104" s="173" t="str">
        <f>IF(BD105&lt;&gt;""," -O","")</f>
        <v/>
      </c>
      <c r="BF104" s="173" t="str">
        <f>IF(BF105&lt;&gt;""," -O","")</f>
        <v/>
      </c>
      <c r="BH104" s="173" t="str">
        <f>IF(BH105&lt;&gt;""," -O","")</f>
        <v/>
      </c>
      <c r="BJ104" s="173" t="str">
        <f>IF(BJ105&lt;&gt;""," -O","")</f>
        <v/>
      </c>
    </row>
    <row r="105" spans="13:62" x14ac:dyDescent="0.25">
      <c r="M105" s="173">
        <v>1.49</v>
      </c>
      <c r="N105" s="173" t="str">
        <f>IFERROR(VLOOKUP(M105,'CRUCE OPORTUNIDADES'!$C$10:$D$18,2,FALSE),"")</f>
        <v/>
      </c>
      <c r="O105" s="173">
        <v>2.49000000000001</v>
      </c>
      <c r="P105" s="173" t="str">
        <f>IFERROR(VLOOKUP(O105,'CRUCE OPORTUNIDADES'!$C$10:$D$18,2,FALSE),"")</f>
        <v/>
      </c>
      <c r="Q105" s="173">
        <v>3.4900000000000202</v>
      </c>
      <c r="R105" s="173" t="str">
        <f>IFERROR(VLOOKUP(Q105,'CRUCE OPORTUNIDADES'!$C$10:$D$18,2,FALSE),"")</f>
        <v/>
      </c>
      <c r="S105" s="173">
        <v>4.4900000000000304</v>
      </c>
      <c r="T105" s="173" t="str">
        <f>IFERROR(VLOOKUP(S105,'CRUCE OPORTUNIDADES'!$C$10:$D$18,2,FALSE),"")</f>
        <v/>
      </c>
      <c r="U105" s="173">
        <v>5.4900000000000402</v>
      </c>
      <c r="V105" s="173" t="str">
        <f>IFERROR(VLOOKUP(U105,'CRUCE OPORTUNIDADES'!$C$10:$D$18,2,FALSE),"")</f>
        <v/>
      </c>
      <c r="W105" s="173">
        <v>6.49000000000005</v>
      </c>
      <c r="X105" s="173" t="str">
        <f>IFERROR(VLOOKUP(W105,'CRUCE OPORTUNIDADES'!$C$10:$D$18,2,FALSE),"")</f>
        <v/>
      </c>
      <c r="Y105" s="173">
        <v>7.4900000000000597</v>
      </c>
      <c r="Z105" s="173" t="str">
        <f>IFERROR(VLOOKUP(Y105,'CRUCE OPORTUNIDADES'!$C$10:$D$18,2,FALSE),"")</f>
        <v/>
      </c>
      <c r="AA105" s="173">
        <v>8.4900000000000695</v>
      </c>
      <c r="AB105" s="173" t="str">
        <f>IFERROR(VLOOKUP(AA105,'CRUCE OPORTUNIDADES'!$C$10:$D$18,2,FALSE),"")</f>
        <v/>
      </c>
      <c r="AC105" s="173">
        <v>9.4900000000000801</v>
      </c>
      <c r="AD105" s="173" t="str">
        <f>IFERROR(VLOOKUP(AC105,'CRUCE OPORTUNIDADES'!$C$10:$D$18,2,FALSE),"")</f>
        <v/>
      </c>
      <c r="AE105" s="173">
        <v>10.4900000000001</v>
      </c>
      <c r="AF105" s="173" t="str">
        <f>IFERROR(VLOOKUP(AE105,'CRUCE OPORTUNIDADES'!$C$10:$D$18,2,FALSE),"")</f>
        <v/>
      </c>
      <c r="AG105" s="173">
        <v>11.4900000000001</v>
      </c>
      <c r="AH105" s="173" t="str">
        <f>IFERROR(VLOOKUP(AG105,'CRUCE OPORTUNIDADES'!$C$10:$D$18,2,FALSE),"")</f>
        <v/>
      </c>
      <c r="AI105" s="173">
        <v>12.4900000000001</v>
      </c>
      <c r="AJ105" s="173" t="str">
        <f>IFERROR(VLOOKUP(AI105,'CRUCE OPORTUNIDADES'!$C$10:$D$18,2,FALSE),"")</f>
        <v/>
      </c>
      <c r="AK105" s="173">
        <v>13.4900000000001</v>
      </c>
      <c r="AL105" s="173" t="str">
        <f>IFERROR(VLOOKUP(AK105,'CRUCE OPORTUNIDADES'!$C$10:$D$18,2,FALSE),"")</f>
        <v/>
      </c>
      <c r="AM105" s="173">
        <v>14.4900000000001</v>
      </c>
      <c r="AN105" s="173" t="str">
        <f>IFERROR(VLOOKUP(AM105,'CRUCE OPORTUNIDADES'!$C$10:$D$18,2,FALSE),"")</f>
        <v/>
      </c>
      <c r="AO105" s="173">
        <v>15.4900000000001</v>
      </c>
      <c r="AP105" s="173" t="str">
        <f>IFERROR(VLOOKUP(AO105,'CRUCE OPORTUNIDADES'!$C$10:$D$18,2,FALSE),"")</f>
        <v/>
      </c>
      <c r="AQ105" s="173">
        <v>16.490000000000101</v>
      </c>
      <c r="AR105" s="173" t="str">
        <f>IFERROR(VLOOKUP(AQ105,'CRUCE OPORTUNIDADES'!$C$10:$D$18,2,FALSE),"")</f>
        <v/>
      </c>
      <c r="AS105" s="173">
        <v>17.490000000000201</v>
      </c>
      <c r="AT105" s="173" t="str">
        <f>IFERROR(VLOOKUP(AS105,'CRUCE OPORTUNIDADES'!$C$10:$D$18,2,FALSE),"")</f>
        <v/>
      </c>
      <c r="AU105" s="173">
        <v>18.490000000000201</v>
      </c>
      <c r="AV105" s="173" t="str">
        <f>IFERROR(VLOOKUP(AU105,'CRUCE OPORTUNIDADES'!$C$10:$D$18,2,FALSE),"")</f>
        <v/>
      </c>
      <c r="AW105" s="173">
        <v>19.490000000000201</v>
      </c>
      <c r="AX105" s="173" t="str">
        <f>IFERROR(VLOOKUP(AW105,'CRUCE OPORTUNIDADES'!$C$10:$D$18,2,FALSE),"")</f>
        <v/>
      </c>
      <c r="AY105" s="173">
        <v>20.490000000000201</v>
      </c>
      <c r="AZ105" s="173" t="str">
        <f>IFERROR(VLOOKUP(AY105,'CRUCE OPORTUNIDADES'!$C$10:$D$18,2,FALSE),"")</f>
        <v/>
      </c>
      <c r="BA105" s="173">
        <v>21.490000000000201</v>
      </c>
      <c r="BB105" s="173" t="str">
        <f>IFERROR(VLOOKUP(BA105,'CRUCE OPORTUNIDADES'!$C$10:$D$18,2,FALSE),"")</f>
        <v/>
      </c>
      <c r="BC105" s="173">
        <v>22.490000000000201</v>
      </c>
      <c r="BD105" s="173" t="str">
        <f>IFERROR(VLOOKUP(BC105,'CRUCE OPORTUNIDADES'!$C$10:$D$18,2,FALSE),"")</f>
        <v/>
      </c>
      <c r="BE105" s="173">
        <v>23.490000000000201</v>
      </c>
      <c r="BF105" s="173" t="str">
        <f>IFERROR(VLOOKUP(BE105,'CRUCE OPORTUNIDADES'!$C$10:$D$18,2,FALSE),"")</f>
        <v/>
      </c>
      <c r="BG105" s="173">
        <v>24.490000000000201</v>
      </c>
      <c r="BH105" s="173" t="str">
        <f>IFERROR(VLOOKUP(BG105,'CRUCE OPORTUNIDADES'!$C$10:$D$18,2,FALSE),"")</f>
        <v/>
      </c>
      <c r="BI105" s="173">
        <v>25.490000000000201</v>
      </c>
      <c r="BJ105" s="173" t="str">
        <f>IFERROR(VLOOKUP(BI105,'CRUCE OPORTUNIDADES'!$C$10:$D$18,2,FALSE),"")</f>
        <v/>
      </c>
    </row>
    <row r="106" spans="13:62" x14ac:dyDescent="0.25">
      <c r="N106" s="173" t="str">
        <f>IF(N107&lt;&gt;""," -O","")</f>
        <v/>
      </c>
      <c r="P106" s="173" t="str">
        <f>IF(P107&lt;&gt;""," -O","")</f>
        <v/>
      </c>
      <c r="R106" s="173" t="str">
        <f>IF(R107&lt;&gt;""," -O","")</f>
        <v/>
      </c>
      <c r="T106" s="173" t="str">
        <f>IF(T107&lt;&gt;""," -O","")</f>
        <v/>
      </c>
      <c r="V106" s="173" t="str">
        <f>IF(V107&lt;&gt;""," -O","")</f>
        <v/>
      </c>
      <c r="X106" s="173" t="str">
        <f>IF(X107&lt;&gt;""," -O","")</f>
        <v/>
      </c>
      <c r="Z106" s="173" t="str">
        <f>IF(Z107&lt;&gt;""," -O","")</f>
        <v/>
      </c>
      <c r="AB106" s="173" t="str">
        <f>IF(AB107&lt;&gt;""," -O","")</f>
        <v/>
      </c>
      <c r="AD106" s="173" t="str">
        <f>IF(AD107&lt;&gt;""," -O","")</f>
        <v/>
      </c>
      <c r="AF106" s="173" t="str">
        <f>IF(AF107&lt;&gt;""," -O","")</f>
        <v/>
      </c>
      <c r="AH106" s="173" t="str">
        <f>IF(AH107&lt;&gt;""," -O","")</f>
        <v/>
      </c>
      <c r="AJ106" s="173" t="str">
        <f>IF(AJ107&lt;&gt;""," -O","")</f>
        <v/>
      </c>
      <c r="AL106" s="173" t="str">
        <f>IF(AL107&lt;&gt;""," -O","")</f>
        <v/>
      </c>
      <c r="AN106" s="173" t="str">
        <f>IF(AN107&lt;&gt;""," -O","")</f>
        <v/>
      </c>
      <c r="AP106" s="173" t="str">
        <f>IF(AP107&lt;&gt;""," -O","")</f>
        <v/>
      </c>
      <c r="AR106" s="173" t="str">
        <f>IF(AR107&lt;&gt;""," -O","")</f>
        <v/>
      </c>
      <c r="AT106" s="173" t="str">
        <f>IF(AT107&lt;&gt;""," -O","")</f>
        <v/>
      </c>
      <c r="AV106" s="173" t="str">
        <f>IF(AV107&lt;&gt;""," -O","")</f>
        <v/>
      </c>
      <c r="AX106" s="173" t="str">
        <f>IF(AX107&lt;&gt;""," -O","")</f>
        <v/>
      </c>
      <c r="AZ106" s="173" t="str">
        <f>IF(AZ107&lt;&gt;""," -O","")</f>
        <v/>
      </c>
      <c r="BB106" s="173" t="str">
        <f>IF(BB107&lt;&gt;""," -O","")</f>
        <v/>
      </c>
      <c r="BD106" s="173" t="str">
        <f>IF(BD107&lt;&gt;""," -O","")</f>
        <v/>
      </c>
      <c r="BF106" s="173" t="str">
        <f>IF(BF107&lt;&gt;""," -O","")</f>
        <v/>
      </c>
      <c r="BH106" s="173" t="str">
        <f>IF(BH107&lt;&gt;""," -O","")</f>
        <v/>
      </c>
      <c r="BJ106" s="173" t="str">
        <f>IF(BJ107&lt;&gt;""," -O","")</f>
        <v/>
      </c>
    </row>
    <row r="107" spans="13:62" x14ac:dyDescent="0.25">
      <c r="M107" s="173">
        <v>1.5</v>
      </c>
      <c r="N107" s="173" t="str">
        <f>IFERROR(VLOOKUP(M107,'CRUCE OPORTUNIDADES'!$C$10:$D$18,2,FALSE),"")</f>
        <v/>
      </c>
      <c r="O107" s="173">
        <v>2.5000000000000102</v>
      </c>
      <c r="P107" s="173" t="str">
        <f>IFERROR(VLOOKUP(O107,'CRUCE OPORTUNIDADES'!$C$10:$D$18,2,FALSE),"")</f>
        <v/>
      </c>
      <c r="Q107" s="173">
        <v>3.50000000000002</v>
      </c>
      <c r="R107" s="173" t="str">
        <f>IFERROR(VLOOKUP(Q107,'CRUCE OPORTUNIDADES'!$C$10:$D$18,2,FALSE),"")</f>
        <v/>
      </c>
      <c r="S107" s="173">
        <v>4.5000000000000302</v>
      </c>
      <c r="T107" s="173" t="str">
        <f>IFERROR(VLOOKUP(S107,'CRUCE OPORTUNIDADES'!$C$10:$D$18,2,FALSE),"")</f>
        <v/>
      </c>
      <c r="U107" s="173">
        <v>5.50000000000004</v>
      </c>
      <c r="V107" s="173" t="str">
        <f>IFERROR(VLOOKUP(U107,'CRUCE OPORTUNIDADES'!$C$10:$D$18,2,FALSE),"")</f>
        <v/>
      </c>
      <c r="W107" s="173">
        <v>6.5000000000000497</v>
      </c>
      <c r="X107" s="173" t="str">
        <f>IFERROR(VLOOKUP(W107,'CRUCE OPORTUNIDADES'!$C$10:$D$18,2,FALSE),"")</f>
        <v/>
      </c>
      <c r="Y107" s="173">
        <v>7.5000000000000604</v>
      </c>
      <c r="Z107" s="173" t="str">
        <f>IFERROR(VLOOKUP(Y107,'CRUCE OPORTUNIDADES'!$C$10:$D$18,2,FALSE),"")</f>
        <v/>
      </c>
      <c r="AA107" s="173">
        <v>8.5000000000000693</v>
      </c>
      <c r="AB107" s="173" t="str">
        <f>IFERROR(VLOOKUP(AA107,'CRUCE OPORTUNIDADES'!$C$10:$D$18,2,FALSE),"")</f>
        <v/>
      </c>
      <c r="AC107" s="173">
        <v>9.5000000000000799</v>
      </c>
      <c r="AD107" s="173" t="str">
        <f>IFERROR(VLOOKUP(AC107,'CRUCE OPORTUNIDADES'!$C$10:$D$18,2,FALSE),"")</f>
        <v/>
      </c>
      <c r="AE107" s="173">
        <v>10.500000000000099</v>
      </c>
      <c r="AF107" s="173" t="str">
        <f>IFERROR(VLOOKUP(AE107,'CRUCE OPORTUNIDADES'!$C$10:$D$18,2,FALSE),"")</f>
        <v/>
      </c>
      <c r="AG107" s="173">
        <v>11.500000000000099</v>
      </c>
      <c r="AH107" s="173" t="str">
        <f>IFERROR(VLOOKUP(AG107,'CRUCE OPORTUNIDADES'!$C$10:$D$18,2,FALSE),"")</f>
        <v/>
      </c>
      <c r="AI107" s="173">
        <v>12.500000000000099</v>
      </c>
      <c r="AJ107" s="173" t="str">
        <f>IFERROR(VLOOKUP(AI107,'CRUCE OPORTUNIDADES'!$C$10:$D$18,2,FALSE),"")</f>
        <v/>
      </c>
      <c r="AK107" s="173">
        <v>13.500000000000099</v>
      </c>
      <c r="AL107" s="173" t="str">
        <f>IFERROR(VLOOKUP(AK107,'CRUCE OPORTUNIDADES'!$C$10:$D$18,2,FALSE),"")</f>
        <v/>
      </c>
      <c r="AM107" s="173">
        <v>14.500000000000099</v>
      </c>
      <c r="AN107" s="173" t="str">
        <f>IFERROR(VLOOKUP(AM107,'CRUCE OPORTUNIDADES'!$C$10:$D$18,2,FALSE),"")</f>
        <v/>
      </c>
      <c r="AO107" s="173">
        <v>15.500000000000099</v>
      </c>
      <c r="AP107" s="173" t="str">
        <f>IFERROR(VLOOKUP(AO107,'CRUCE OPORTUNIDADES'!$C$10:$D$18,2,FALSE),"")</f>
        <v/>
      </c>
      <c r="AQ107" s="173">
        <v>16.500000000000199</v>
      </c>
      <c r="AR107" s="173" t="str">
        <f>IFERROR(VLOOKUP(AQ107,'CRUCE OPORTUNIDADES'!$C$10:$D$18,2,FALSE),"")</f>
        <v/>
      </c>
      <c r="AS107" s="173">
        <v>17.500000000000199</v>
      </c>
      <c r="AT107" s="173" t="str">
        <f>IFERROR(VLOOKUP(AS107,'CRUCE OPORTUNIDADES'!$C$10:$D$18,2,FALSE),"")</f>
        <v/>
      </c>
      <c r="AU107" s="173">
        <v>18.500000000000199</v>
      </c>
      <c r="AV107" s="173" t="str">
        <f>IFERROR(VLOOKUP(AU107,'CRUCE OPORTUNIDADES'!$C$10:$D$18,2,FALSE),"")</f>
        <v/>
      </c>
      <c r="AW107" s="173">
        <v>19.500000000000199</v>
      </c>
      <c r="AX107" s="173" t="str">
        <f>IFERROR(VLOOKUP(AW107,'CRUCE OPORTUNIDADES'!$C$10:$D$18,2,FALSE),"")</f>
        <v/>
      </c>
      <c r="AY107" s="173">
        <v>20.500000000000199</v>
      </c>
      <c r="AZ107" s="173" t="str">
        <f>IFERROR(VLOOKUP(AY107,'CRUCE OPORTUNIDADES'!$C$10:$D$18,2,FALSE),"")</f>
        <v/>
      </c>
      <c r="BA107" s="173">
        <v>21.500000000000199</v>
      </c>
      <c r="BB107" s="173" t="str">
        <f>IFERROR(VLOOKUP(BA107,'CRUCE OPORTUNIDADES'!$C$10:$D$18,2,FALSE),"")</f>
        <v/>
      </c>
      <c r="BC107" s="173">
        <v>22.500000000000199</v>
      </c>
      <c r="BD107" s="173" t="str">
        <f>IFERROR(VLOOKUP(BC107,'CRUCE OPORTUNIDADES'!$C$10:$D$18,2,FALSE),"")</f>
        <v/>
      </c>
      <c r="BE107" s="173">
        <v>23.500000000000199</v>
      </c>
      <c r="BF107" s="173" t="str">
        <f>IFERROR(VLOOKUP(BE107,'CRUCE OPORTUNIDADES'!$C$10:$D$18,2,FALSE),"")</f>
        <v/>
      </c>
      <c r="BG107" s="173">
        <v>24.500000000000199</v>
      </c>
      <c r="BH107" s="173" t="str">
        <f>IFERROR(VLOOKUP(BG107,'CRUCE OPORTUNIDADES'!$C$10:$D$18,2,FALSE),"")</f>
        <v/>
      </c>
      <c r="BI107" s="173">
        <v>25.500000000000199</v>
      </c>
      <c r="BJ107" s="173" t="str">
        <f>IFERROR(VLOOKUP(BI107,'CRUCE OPORTUNIDADES'!$C$10:$D$18,2,FALSE),"")</f>
        <v/>
      </c>
    </row>
    <row r="108" spans="13:62" x14ac:dyDescent="0.25">
      <c r="N108" s="173" t="str">
        <f>IF(N109&lt;&gt;""," -O","")</f>
        <v/>
      </c>
      <c r="P108" s="173" t="str">
        <f>IF(P109&lt;&gt;""," -O","")</f>
        <v/>
      </c>
      <c r="R108" s="173" t="str">
        <f>IF(R109&lt;&gt;""," -O","")</f>
        <v/>
      </c>
      <c r="T108" s="173" t="str">
        <f>IF(T109&lt;&gt;""," -O","")</f>
        <v/>
      </c>
      <c r="V108" s="173" t="str">
        <f>IF(V109&lt;&gt;""," -O","")</f>
        <v/>
      </c>
      <c r="X108" s="173" t="str">
        <f>IF(X109&lt;&gt;""," -O","")</f>
        <v/>
      </c>
      <c r="Z108" s="173" t="str">
        <f>IF(Z109&lt;&gt;""," -O","")</f>
        <v/>
      </c>
      <c r="AB108" s="173" t="str">
        <f>IF(AB109&lt;&gt;""," -O","")</f>
        <v/>
      </c>
      <c r="AD108" s="173" t="str">
        <f>IF(AD109&lt;&gt;""," -O","")</f>
        <v/>
      </c>
      <c r="AF108" s="173" t="str">
        <f>IF(AF109&lt;&gt;""," -O","")</f>
        <v/>
      </c>
      <c r="AH108" s="173" t="str">
        <f>IF(AH109&lt;&gt;""," -O","")</f>
        <v/>
      </c>
      <c r="AJ108" s="173" t="str">
        <f>IF(AJ109&lt;&gt;""," -O","")</f>
        <v/>
      </c>
      <c r="AL108" s="173" t="str">
        <f>IF(AL109&lt;&gt;""," -O","")</f>
        <v/>
      </c>
      <c r="AN108" s="173" t="str">
        <f>IF(AN109&lt;&gt;""," -O","")</f>
        <v/>
      </c>
      <c r="AP108" s="173" t="str">
        <f>IF(AP109&lt;&gt;""," -O","")</f>
        <v/>
      </c>
      <c r="AR108" s="173" t="str">
        <f>IF(AR109&lt;&gt;""," -O","")</f>
        <v/>
      </c>
      <c r="AT108" s="173" t="str">
        <f>IF(AT109&lt;&gt;""," -O","")</f>
        <v/>
      </c>
      <c r="AV108" s="173" t="str">
        <f>IF(AV109&lt;&gt;""," -O","")</f>
        <v/>
      </c>
      <c r="AX108" s="173" t="str">
        <f>IF(AX109&lt;&gt;""," -O","")</f>
        <v/>
      </c>
      <c r="AZ108" s="173" t="str">
        <f>IF(AZ109&lt;&gt;""," -O","")</f>
        <v/>
      </c>
      <c r="BB108" s="173" t="str">
        <f>IF(BB109&lt;&gt;""," -O","")</f>
        <v/>
      </c>
      <c r="BD108" s="173" t="str">
        <f>IF(BD109&lt;&gt;""," -O","")</f>
        <v/>
      </c>
      <c r="BF108" s="173" t="str">
        <f>IF(BF109&lt;&gt;""," -O","")</f>
        <v/>
      </c>
      <c r="BH108" s="173" t="str">
        <f>IF(BH109&lt;&gt;""," -O","")</f>
        <v/>
      </c>
      <c r="BJ108" s="173" t="str">
        <f>IF(BJ109&lt;&gt;""," -O","")</f>
        <v/>
      </c>
    </row>
    <row r="109" spans="13:62" x14ac:dyDescent="0.25">
      <c r="M109" s="173">
        <v>1.51</v>
      </c>
      <c r="N109" s="173" t="str">
        <f>IFERROR(VLOOKUP(M109,'CRUCE OPORTUNIDADES'!$C$10:$D$18,2,FALSE),"")</f>
        <v/>
      </c>
      <c r="O109" s="173">
        <v>2.51000000000001</v>
      </c>
      <c r="P109" s="173" t="str">
        <f>IFERROR(VLOOKUP(O109,'CRUCE OPORTUNIDADES'!$C$10:$D$18,2,FALSE),"")</f>
        <v/>
      </c>
      <c r="Q109" s="173">
        <v>3.5100000000000202</v>
      </c>
      <c r="R109" s="173" t="str">
        <f>IFERROR(VLOOKUP(Q109,'CRUCE OPORTUNIDADES'!$C$10:$D$18,2,FALSE),"")</f>
        <v/>
      </c>
      <c r="S109" s="173">
        <v>4.51000000000003</v>
      </c>
      <c r="T109" s="173" t="str">
        <f>IFERROR(VLOOKUP(S109,'CRUCE OPORTUNIDADES'!$C$10:$D$18,2,FALSE),"")</f>
        <v/>
      </c>
      <c r="U109" s="173">
        <v>5.5100000000000398</v>
      </c>
      <c r="V109" s="173" t="str">
        <f>IFERROR(VLOOKUP(U109,'CRUCE OPORTUNIDADES'!$C$10:$D$18,2,FALSE),"")</f>
        <v/>
      </c>
      <c r="W109" s="173">
        <v>6.5100000000000504</v>
      </c>
      <c r="X109" s="173" t="str">
        <f>IFERROR(VLOOKUP(W109,'CRUCE OPORTUNIDADES'!$C$10:$D$18,2,FALSE),"")</f>
        <v/>
      </c>
      <c r="Y109" s="173">
        <v>7.5100000000000602</v>
      </c>
      <c r="Z109" s="173" t="str">
        <f>IFERROR(VLOOKUP(Y109,'CRUCE OPORTUNIDADES'!$C$10:$D$18,2,FALSE),"")</f>
        <v/>
      </c>
      <c r="AA109" s="173">
        <v>8.5100000000000708</v>
      </c>
      <c r="AB109" s="173" t="str">
        <f>IFERROR(VLOOKUP(AA109,'CRUCE OPORTUNIDADES'!$C$10:$D$18,2,FALSE),"")</f>
        <v/>
      </c>
      <c r="AC109" s="173">
        <v>9.5100000000000797</v>
      </c>
      <c r="AD109" s="173" t="str">
        <f>IFERROR(VLOOKUP(AC109,'CRUCE OPORTUNIDADES'!$C$10:$D$18,2,FALSE),"")</f>
        <v/>
      </c>
      <c r="AE109" s="173">
        <v>10.510000000000099</v>
      </c>
      <c r="AF109" s="173" t="str">
        <f>IFERROR(VLOOKUP(AE109,'CRUCE OPORTUNIDADES'!$C$10:$D$18,2,FALSE),"")</f>
        <v/>
      </c>
      <c r="AG109" s="173">
        <v>11.510000000000099</v>
      </c>
      <c r="AH109" s="173" t="str">
        <f>IFERROR(VLOOKUP(AG109,'CRUCE OPORTUNIDADES'!$C$10:$D$18,2,FALSE),"")</f>
        <v/>
      </c>
      <c r="AI109" s="173">
        <v>12.510000000000099</v>
      </c>
      <c r="AJ109" s="173" t="str">
        <f>IFERROR(VLOOKUP(AI109,'CRUCE OPORTUNIDADES'!$C$10:$D$18,2,FALSE),"")</f>
        <v/>
      </c>
      <c r="AK109" s="173">
        <v>13.510000000000099</v>
      </c>
      <c r="AL109" s="173" t="str">
        <f>IFERROR(VLOOKUP(AK109,'CRUCE OPORTUNIDADES'!$C$10:$D$18,2,FALSE),"")</f>
        <v/>
      </c>
      <c r="AM109" s="173">
        <v>14.510000000000099</v>
      </c>
      <c r="AN109" s="173" t="str">
        <f>IFERROR(VLOOKUP(AM109,'CRUCE OPORTUNIDADES'!$C$10:$D$18,2,FALSE),"")</f>
        <v/>
      </c>
      <c r="AO109" s="173">
        <v>15.510000000000099</v>
      </c>
      <c r="AP109" s="173" t="str">
        <f>IFERROR(VLOOKUP(AO109,'CRUCE OPORTUNIDADES'!$C$10:$D$18,2,FALSE),"")</f>
        <v/>
      </c>
      <c r="AQ109" s="173">
        <v>16.510000000000101</v>
      </c>
      <c r="AR109" s="173" t="str">
        <f>IFERROR(VLOOKUP(AQ109,'CRUCE OPORTUNIDADES'!$C$10:$D$18,2,FALSE),"")</f>
        <v/>
      </c>
      <c r="AS109" s="173">
        <v>17.510000000000201</v>
      </c>
      <c r="AT109" s="173" t="str">
        <f>IFERROR(VLOOKUP(AS109,'CRUCE OPORTUNIDADES'!$C$10:$D$18,2,FALSE),"")</f>
        <v/>
      </c>
      <c r="AU109" s="173">
        <v>18.510000000000201</v>
      </c>
      <c r="AV109" s="173" t="str">
        <f>IFERROR(VLOOKUP(AU109,'CRUCE OPORTUNIDADES'!$C$10:$D$18,2,FALSE),"")</f>
        <v/>
      </c>
      <c r="AW109" s="173">
        <v>19.510000000000201</v>
      </c>
      <c r="AX109" s="173" t="str">
        <f>IFERROR(VLOOKUP(AW109,'CRUCE OPORTUNIDADES'!$C$10:$D$18,2,FALSE),"")</f>
        <v/>
      </c>
      <c r="AY109" s="173">
        <v>20.510000000000201</v>
      </c>
      <c r="AZ109" s="173" t="str">
        <f>IFERROR(VLOOKUP(AY109,'CRUCE OPORTUNIDADES'!$C$10:$D$18,2,FALSE),"")</f>
        <v/>
      </c>
      <c r="BA109" s="173">
        <v>21.510000000000201</v>
      </c>
      <c r="BB109" s="173" t="str">
        <f>IFERROR(VLOOKUP(BA109,'CRUCE OPORTUNIDADES'!$C$10:$D$18,2,FALSE),"")</f>
        <v/>
      </c>
      <c r="BC109" s="173">
        <v>22.510000000000201</v>
      </c>
      <c r="BD109" s="173" t="str">
        <f>IFERROR(VLOOKUP(BC109,'CRUCE OPORTUNIDADES'!$C$10:$D$18,2,FALSE),"")</f>
        <v/>
      </c>
      <c r="BE109" s="173">
        <v>23.510000000000201</v>
      </c>
      <c r="BF109" s="173" t="str">
        <f>IFERROR(VLOOKUP(BE109,'CRUCE OPORTUNIDADES'!$C$10:$D$18,2,FALSE),"")</f>
        <v/>
      </c>
      <c r="BG109" s="173">
        <v>24.510000000000201</v>
      </c>
      <c r="BH109" s="173" t="str">
        <f>IFERROR(VLOOKUP(BG109,'CRUCE OPORTUNIDADES'!$C$10:$D$18,2,FALSE),"")</f>
        <v/>
      </c>
      <c r="BI109" s="173">
        <v>25.510000000000201</v>
      </c>
      <c r="BJ109" s="173" t="str">
        <f>IFERROR(VLOOKUP(BI109,'CRUCE OPORTUNIDADES'!$C$10:$D$18,2,FALSE),"")</f>
        <v/>
      </c>
    </row>
    <row r="110" spans="13:62" x14ac:dyDescent="0.25">
      <c r="N110" s="173" t="str">
        <f>IF(N111&lt;&gt;""," -O","")</f>
        <v/>
      </c>
      <c r="P110" s="173" t="str">
        <f>IF(P111&lt;&gt;""," -O","")</f>
        <v/>
      </c>
      <c r="R110" s="173" t="str">
        <f>IF(R111&lt;&gt;""," -O","")</f>
        <v/>
      </c>
      <c r="T110" s="173" t="str">
        <f>IF(T111&lt;&gt;""," -O","")</f>
        <v/>
      </c>
      <c r="V110" s="173" t="str">
        <f>IF(V111&lt;&gt;""," -O","")</f>
        <v/>
      </c>
      <c r="X110" s="173" t="str">
        <f>IF(X111&lt;&gt;""," -O","")</f>
        <v/>
      </c>
      <c r="Z110" s="173" t="str">
        <f>IF(Z111&lt;&gt;""," -O","")</f>
        <v/>
      </c>
      <c r="AB110" s="173" t="str">
        <f>IF(AB111&lt;&gt;""," -O","")</f>
        <v/>
      </c>
      <c r="AD110" s="173" t="str">
        <f>IF(AD111&lt;&gt;""," -O","")</f>
        <v/>
      </c>
      <c r="AF110" s="173" t="str">
        <f>IF(AF111&lt;&gt;""," -O","")</f>
        <v/>
      </c>
      <c r="AH110" s="173" t="str">
        <f>IF(AH111&lt;&gt;""," -O","")</f>
        <v/>
      </c>
      <c r="AJ110" s="173" t="str">
        <f>IF(AJ111&lt;&gt;""," -O","")</f>
        <v/>
      </c>
      <c r="AL110" s="173" t="str">
        <f>IF(AL111&lt;&gt;""," -O","")</f>
        <v/>
      </c>
      <c r="AN110" s="173" t="str">
        <f>IF(AN111&lt;&gt;""," -O","")</f>
        <v/>
      </c>
      <c r="AP110" s="173" t="str">
        <f>IF(AP111&lt;&gt;""," -O","")</f>
        <v/>
      </c>
      <c r="AR110" s="173" t="str">
        <f>IF(AR111&lt;&gt;""," -O","")</f>
        <v/>
      </c>
      <c r="AT110" s="173" t="str">
        <f>IF(AT111&lt;&gt;""," -O","")</f>
        <v/>
      </c>
      <c r="AV110" s="173" t="str">
        <f>IF(AV111&lt;&gt;""," -O","")</f>
        <v/>
      </c>
      <c r="AX110" s="173" t="str">
        <f>IF(AX111&lt;&gt;""," -O","")</f>
        <v/>
      </c>
      <c r="AZ110" s="173" t="str">
        <f>IF(AZ111&lt;&gt;""," -O","")</f>
        <v/>
      </c>
      <c r="BB110" s="173" t="str">
        <f>IF(BB111&lt;&gt;""," -O","")</f>
        <v/>
      </c>
      <c r="BD110" s="173" t="str">
        <f>IF(BD111&lt;&gt;""," -O","")</f>
        <v/>
      </c>
      <c r="BF110" s="173" t="str">
        <f>IF(BF111&lt;&gt;""," -O","")</f>
        <v/>
      </c>
      <c r="BH110" s="173" t="str">
        <f>IF(BH111&lt;&gt;""," -O","")</f>
        <v/>
      </c>
      <c r="BJ110" s="173" t="str">
        <f>IF(BJ111&lt;&gt;""," -O","")</f>
        <v/>
      </c>
    </row>
    <row r="111" spans="13:62" x14ac:dyDescent="0.25">
      <c r="M111" s="173">
        <v>1.52</v>
      </c>
      <c r="N111" s="173" t="str">
        <f>IFERROR(VLOOKUP(M111,'CRUCE OPORTUNIDADES'!$C$10:$D$18,2,FALSE),"")</f>
        <v/>
      </c>
      <c r="O111" s="173">
        <v>2.5200000000000098</v>
      </c>
      <c r="P111" s="173" t="str">
        <f>IFERROR(VLOOKUP(O111,'CRUCE OPORTUNIDADES'!$C$10:$D$18,2,FALSE),"")</f>
        <v/>
      </c>
      <c r="Q111" s="173">
        <v>3.52000000000002</v>
      </c>
      <c r="R111" s="173" t="str">
        <f>IFERROR(VLOOKUP(Q111,'CRUCE OPORTUNIDADES'!$C$10:$D$18,2,FALSE),"")</f>
        <v/>
      </c>
      <c r="S111" s="173">
        <v>4.5200000000000298</v>
      </c>
      <c r="T111" s="173" t="str">
        <f>IFERROR(VLOOKUP(S111,'CRUCE OPORTUNIDADES'!$C$10:$D$18,2,FALSE),"")</f>
        <v/>
      </c>
      <c r="U111" s="173">
        <v>5.5200000000000404</v>
      </c>
      <c r="V111" s="173" t="str">
        <f>IFERROR(VLOOKUP(U111,'CRUCE OPORTUNIDADES'!$C$10:$D$18,2,FALSE),"")</f>
        <v/>
      </c>
      <c r="W111" s="173">
        <v>6.5200000000000502</v>
      </c>
      <c r="X111" s="173" t="str">
        <f>IFERROR(VLOOKUP(W111,'CRUCE OPORTUNIDADES'!$C$10:$D$18,2,FALSE),"")</f>
        <v/>
      </c>
      <c r="Y111" s="173">
        <v>7.52000000000006</v>
      </c>
      <c r="Z111" s="173" t="str">
        <f>IFERROR(VLOOKUP(Y111,'CRUCE OPORTUNIDADES'!$C$10:$D$18,2,FALSE),"")</f>
        <v/>
      </c>
      <c r="AA111" s="173">
        <v>8.5200000000000706</v>
      </c>
      <c r="AB111" s="173" t="str">
        <f>IFERROR(VLOOKUP(AA111,'CRUCE OPORTUNIDADES'!$C$10:$D$18,2,FALSE),"")</f>
        <v/>
      </c>
      <c r="AC111" s="173">
        <v>9.5200000000000795</v>
      </c>
      <c r="AD111" s="173" t="str">
        <f>IFERROR(VLOOKUP(AC111,'CRUCE OPORTUNIDADES'!$C$10:$D$18,2,FALSE),"")</f>
        <v/>
      </c>
      <c r="AE111" s="173">
        <v>10.520000000000101</v>
      </c>
      <c r="AF111" s="173" t="str">
        <f>IFERROR(VLOOKUP(AE111,'CRUCE OPORTUNIDADES'!$C$10:$D$18,2,FALSE),"")</f>
        <v/>
      </c>
      <c r="AG111" s="173">
        <v>11.520000000000101</v>
      </c>
      <c r="AH111" s="173" t="str">
        <f>IFERROR(VLOOKUP(AG111,'CRUCE OPORTUNIDADES'!$C$10:$D$18,2,FALSE),"")</f>
        <v/>
      </c>
      <c r="AI111" s="173">
        <v>12.520000000000101</v>
      </c>
      <c r="AJ111" s="173" t="str">
        <f>IFERROR(VLOOKUP(AI111,'CRUCE OPORTUNIDADES'!$C$10:$D$18,2,FALSE),"")</f>
        <v/>
      </c>
      <c r="AK111" s="173">
        <v>13.520000000000101</v>
      </c>
      <c r="AL111" s="173" t="str">
        <f>IFERROR(VLOOKUP(AK111,'CRUCE OPORTUNIDADES'!$C$10:$D$18,2,FALSE),"")</f>
        <v/>
      </c>
      <c r="AM111" s="173">
        <v>14.520000000000101</v>
      </c>
      <c r="AN111" s="173" t="str">
        <f>IFERROR(VLOOKUP(AM111,'CRUCE OPORTUNIDADES'!$C$10:$D$18,2,FALSE),"")</f>
        <v/>
      </c>
      <c r="AO111" s="173">
        <v>15.520000000000101</v>
      </c>
      <c r="AP111" s="173" t="str">
        <f>IFERROR(VLOOKUP(AO111,'CRUCE OPORTUNIDADES'!$C$10:$D$18,2,FALSE),"")</f>
        <v/>
      </c>
      <c r="AQ111" s="173">
        <v>16.520000000000099</v>
      </c>
      <c r="AR111" s="173" t="str">
        <f>IFERROR(VLOOKUP(AQ111,'CRUCE OPORTUNIDADES'!$C$10:$D$18,2,FALSE),"")</f>
        <v/>
      </c>
      <c r="AS111" s="173">
        <v>17.520000000000199</v>
      </c>
      <c r="AT111" s="173" t="str">
        <f>IFERROR(VLOOKUP(AS111,'CRUCE OPORTUNIDADES'!$C$10:$D$18,2,FALSE),"")</f>
        <v/>
      </c>
      <c r="AU111" s="173">
        <v>18.520000000000199</v>
      </c>
      <c r="AV111" s="173" t="str">
        <f>IFERROR(VLOOKUP(AU111,'CRUCE OPORTUNIDADES'!$C$10:$D$18,2,FALSE),"")</f>
        <v/>
      </c>
      <c r="AW111" s="173">
        <v>19.520000000000199</v>
      </c>
      <c r="AX111" s="173" t="str">
        <f>IFERROR(VLOOKUP(AW111,'CRUCE OPORTUNIDADES'!$C$10:$D$18,2,FALSE),"")</f>
        <v/>
      </c>
      <c r="AY111" s="173">
        <v>20.520000000000199</v>
      </c>
      <c r="AZ111" s="173" t="str">
        <f>IFERROR(VLOOKUP(AY111,'CRUCE OPORTUNIDADES'!$C$10:$D$18,2,FALSE),"")</f>
        <v/>
      </c>
      <c r="BA111" s="173">
        <v>21.520000000000199</v>
      </c>
      <c r="BB111" s="173" t="str">
        <f>IFERROR(VLOOKUP(BA111,'CRUCE OPORTUNIDADES'!$C$10:$D$18,2,FALSE),"")</f>
        <v/>
      </c>
      <c r="BC111" s="173">
        <v>22.520000000000199</v>
      </c>
      <c r="BD111" s="173" t="str">
        <f>IFERROR(VLOOKUP(BC111,'CRUCE OPORTUNIDADES'!$C$10:$D$18,2,FALSE),"")</f>
        <v/>
      </c>
      <c r="BE111" s="173">
        <v>23.520000000000199</v>
      </c>
      <c r="BF111" s="173" t="str">
        <f>IFERROR(VLOOKUP(BE111,'CRUCE OPORTUNIDADES'!$C$10:$D$18,2,FALSE),"")</f>
        <v/>
      </c>
      <c r="BG111" s="173">
        <v>24.520000000000199</v>
      </c>
      <c r="BH111" s="173" t="str">
        <f>IFERROR(VLOOKUP(BG111,'CRUCE OPORTUNIDADES'!$C$10:$D$18,2,FALSE),"")</f>
        <v/>
      </c>
      <c r="BI111" s="173">
        <v>25.520000000000199</v>
      </c>
      <c r="BJ111" s="173" t="str">
        <f>IFERROR(VLOOKUP(BI111,'CRUCE OPORTUNIDADES'!$C$10:$D$18,2,FALSE),"")</f>
        <v/>
      </c>
    </row>
    <row r="112" spans="13:62" x14ac:dyDescent="0.25">
      <c r="N112" s="173" t="str">
        <f>IF(N113&lt;&gt;""," -O","")</f>
        <v/>
      </c>
      <c r="P112" s="173" t="str">
        <f>IF(P113&lt;&gt;""," -O","")</f>
        <v/>
      </c>
      <c r="R112" s="173" t="str">
        <f>IF(R113&lt;&gt;""," -O","")</f>
        <v/>
      </c>
      <c r="T112" s="173" t="str">
        <f>IF(T113&lt;&gt;""," -O","")</f>
        <v/>
      </c>
      <c r="V112" s="173" t="str">
        <f>IF(V113&lt;&gt;""," -O","")</f>
        <v/>
      </c>
      <c r="X112" s="173" t="str">
        <f>IF(X113&lt;&gt;""," -O","")</f>
        <v/>
      </c>
      <c r="Z112" s="173" t="str">
        <f>IF(Z113&lt;&gt;""," -O","")</f>
        <v/>
      </c>
      <c r="AB112" s="173" t="str">
        <f>IF(AB113&lt;&gt;""," -O","")</f>
        <v/>
      </c>
      <c r="AD112" s="173" t="str">
        <f>IF(AD113&lt;&gt;""," -O","")</f>
        <v/>
      </c>
      <c r="AF112" s="173" t="str">
        <f>IF(AF113&lt;&gt;""," -O","")</f>
        <v/>
      </c>
      <c r="AH112" s="173" t="str">
        <f>IF(AH113&lt;&gt;""," -O","")</f>
        <v/>
      </c>
      <c r="AJ112" s="173" t="str">
        <f>IF(AJ113&lt;&gt;""," -O","")</f>
        <v/>
      </c>
      <c r="AL112" s="173" t="str">
        <f>IF(AL113&lt;&gt;""," -O","")</f>
        <v/>
      </c>
      <c r="AN112" s="173" t="str">
        <f>IF(AN113&lt;&gt;""," -O","")</f>
        <v/>
      </c>
      <c r="AP112" s="173" t="str">
        <f>IF(AP113&lt;&gt;""," -O","")</f>
        <v/>
      </c>
      <c r="AR112" s="173" t="str">
        <f>IF(AR113&lt;&gt;""," -O","")</f>
        <v/>
      </c>
      <c r="AT112" s="173" t="str">
        <f>IF(AT113&lt;&gt;""," -O","")</f>
        <v/>
      </c>
      <c r="AV112" s="173" t="str">
        <f>IF(AV113&lt;&gt;""," -O","")</f>
        <v/>
      </c>
      <c r="AX112" s="173" t="str">
        <f>IF(AX113&lt;&gt;""," -O","")</f>
        <v/>
      </c>
      <c r="AZ112" s="173" t="str">
        <f>IF(AZ113&lt;&gt;""," -O","")</f>
        <v/>
      </c>
      <c r="BB112" s="173" t="str">
        <f>IF(BB113&lt;&gt;""," -O","")</f>
        <v/>
      </c>
      <c r="BD112" s="173" t="str">
        <f>IF(BD113&lt;&gt;""," -O","")</f>
        <v/>
      </c>
      <c r="BF112" s="173" t="str">
        <f>IF(BF113&lt;&gt;""," -O","")</f>
        <v/>
      </c>
      <c r="BH112" s="173" t="str">
        <f>IF(BH113&lt;&gt;""," -O","")</f>
        <v/>
      </c>
      <c r="BJ112" s="173" t="str">
        <f>IF(BJ113&lt;&gt;""," -O","")</f>
        <v/>
      </c>
    </row>
    <row r="113" spans="13:62" x14ac:dyDescent="0.25">
      <c r="M113" s="173">
        <v>1.53</v>
      </c>
      <c r="N113" s="173" t="str">
        <f>IFERROR(VLOOKUP(M113,'CRUCE OPORTUNIDADES'!$C$10:$D$18,2,FALSE),"")</f>
        <v/>
      </c>
      <c r="O113" s="173">
        <v>2.53000000000001</v>
      </c>
      <c r="P113" s="173" t="str">
        <f>IFERROR(VLOOKUP(O113,'CRUCE OPORTUNIDADES'!$C$10:$D$18,2,FALSE),"")</f>
        <v/>
      </c>
      <c r="Q113" s="173">
        <v>3.5300000000000198</v>
      </c>
      <c r="R113" s="173" t="str">
        <f>IFERROR(VLOOKUP(Q113,'CRUCE OPORTUNIDADES'!$C$10:$D$18,2,FALSE),"")</f>
        <v/>
      </c>
      <c r="S113" s="173">
        <v>4.5300000000000296</v>
      </c>
      <c r="T113" s="173" t="str">
        <f>IFERROR(VLOOKUP(S113,'CRUCE OPORTUNIDADES'!$C$10:$D$18,2,FALSE),"")</f>
        <v/>
      </c>
      <c r="U113" s="173">
        <v>5.5300000000000402</v>
      </c>
      <c r="V113" s="173" t="str">
        <f>IFERROR(VLOOKUP(U113,'CRUCE OPORTUNIDADES'!$C$10:$D$18,2,FALSE),"")</f>
        <v/>
      </c>
      <c r="W113" s="173">
        <v>6.53000000000005</v>
      </c>
      <c r="X113" s="173" t="str">
        <f>IFERROR(VLOOKUP(W113,'CRUCE OPORTUNIDADES'!$C$10:$D$18,2,FALSE),"")</f>
        <v/>
      </c>
      <c r="Y113" s="173">
        <v>7.5300000000000598</v>
      </c>
      <c r="Z113" s="173" t="str">
        <f>IFERROR(VLOOKUP(Y113,'CRUCE OPORTUNIDADES'!$C$10:$D$18,2,FALSE),"")</f>
        <v/>
      </c>
      <c r="AA113" s="173">
        <v>8.5300000000000704</v>
      </c>
      <c r="AB113" s="173" t="str">
        <f>IFERROR(VLOOKUP(AA113,'CRUCE OPORTUNIDADES'!$C$10:$D$18,2,FALSE),"")</f>
        <v/>
      </c>
      <c r="AC113" s="173">
        <v>9.5300000000000793</v>
      </c>
      <c r="AD113" s="173" t="str">
        <f>IFERROR(VLOOKUP(AC113,'CRUCE OPORTUNIDADES'!$C$10:$D$18,2,FALSE),"")</f>
        <v/>
      </c>
      <c r="AE113" s="173">
        <v>10.530000000000101</v>
      </c>
      <c r="AF113" s="173" t="str">
        <f>IFERROR(VLOOKUP(AE113,'CRUCE OPORTUNIDADES'!$C$10:$D$18,2,FALSE),"")</f>
        <v/>
      </c>
      <c r="AG113" s="173">
        <v>11.530000000000101</v>
      </c>
      <c r="AH113" s="173" t="str">
        <f>IFERROR(VLOOKUP(AG113,'CRUCE OPORTUNIDADES'!$C$10:$D$18,2,FALSE),"")</f>
        <v/>
      </c>
      <c r="AI113" s="173">
        <v>12.530000000000101</v>
      </c>
      <c r="AJ113" s="173" t="str">
        <f>IFERROR(VLOOKUP(AI113,'CRUCE OPORTUNIDADES'!$C$10:$D$18,2,FALSE),"")</f>
        <v/>
      </c>
      <c r="AK113" s="173">
        <v>13.530000000000101</v>
      </c>
      <c r="AL113" s="173" t="str">
        <f>IFERROR(VLOOKUP(AK113,'CRUCE OPORTUNIDADES'!$C$10:$D$18,2,FALSE),"")</f>
        <v/>
      </c>
      <c r="AM113" s="173">
        <v>14.530000000000101</v>
      </c>
      <c r="AN113" s="173" t="str">
        <f>IFERROR(VLOOKUP(AM113,'CRUCE OPORTUNIDADES'!$C$10:$D$18,2,FALSE),"")</f>
        <v/>
      </c>
      <c r="AO113" s="173">
        <v>15.530000000000101</v>
      </c>
      <c r="AP113" s="173" t="str">
        <f>IFERROR(VLOOKUP(AO113,'CRUCE OPORTUNIDADES'!$C$10:$D$18,2,FALSE),"")</f>
        <v/>
      </c>
      <c r="AQ113" s="173">
        <v>16.530000000000101</v>
      </c>
      <c r="AR113" s="173" t="str">
        <f>IFERROR(VLOOKUP(AQ113,'CRUCE OPORTUNIDADES'!$C$10:$D$18,2,FALSE),"")</f>
        <v/>
      </c>
      <c r="AS113" s="173">
        <v>17.5300000000002</v>
      </c>
      <c r="AT113" s="173" t="str">
        <f>IFERROR(VLOOKUP(AS113,'CRUCE OPORTUNIDADES'!$C$10:$D$18,2,FALSE),"")</f>
        <v/>
      </c>
      <c r="AU113" s="173">
        <v>18.5300000000002</v>
      </c>
      <c r="AV113" s="173" t="str">
        <f>IFERROR(VLOOKUP(AU113,'CRUCE OPORTUNIDADES'!$C$10:$D$18,2,FALSE),"")</f>
        <v/>
      </c>
      <c r="AW113" s="173">
        <v>19.5300000000002</v>
      </c>
      <c r="AX113" s="173" t="str">
        <f>IFERROR(VLOOKUP(AW113,'CRUCE OPORTUNIDADES'!$C$10:$D$18,2,FALSE),"")</f>
        <v/>
      </c>
      <c r="AY113" s="173">
        <v>20.5300000000002</v>
      </c>
      <c r="AZ113" s="173" t="str">
        <f>IFERROR(VLOOKUP(AY113,'CRUCE OPORTUNIDADES'!$C$10:$D$18,2,FALSE),"")</f>
        <v/>
      </c>
      <c r="BA113" s="173">
        <v>21.5300000000002</v>
      </c>
      <c r="BB113" s="173" t="str">
        <f>IFERROR(VLOOKUP(BA113,'CRUCE OPORTUNIDADES'!$C$10:$D$18,2,FALSE),"")</f>
        <v/>
      </c>
      <c r="BC113" s="173">
        <v>22.5300000000002</v>
      </c>
      <c r="BD113" s="173" t="str">
        <f>IFERROR(VLOOKUP(BC113,'CRUCE OPORTUNIDADES'!$C$10:$D$18,2,FALSE),"")</f>
        <v/>
      </c>
      <c r="BE113" s="173">
        <v>23.5300000000002</v>
      </c>
      <c r="BF113" s="173" t="str">
        <f>IFERROR(VLOOKUP(BE113,'CRUCE OPORTUNIDADES'!$C$10:$D$18,2,FALSE),"")</f>
        <v/>
      </c>
      <c r="BG113" s="173">
        <v>24.5300000000002</v>
      </c>
      <c r="BH113" s="173" t="str">
        <f>IFERROR(VLOOKUP(BG113,'CRUCE OPORTUNIDADES'!$C$10:$D$18,2,FALSE),"")</f>
        <v/>
      </c>
      <c r="BI113" s="173">
        <v>25.5300000000002</v>
      </c>
      <c r="BJ113" s="173" t="str">
        <f>IFERROR(VLOOKUP(BI113,'CRUCE OPORTUNIDADES'!$C$10:$D$18,2,FALSE),"")</f>
        <v/>
      </c>
    </row>
    <row r="114" spans="13:62" x14ac:dyDescent="0.25">
      <c r="N114" s="173" t="str">
        <f>IF(N115&lt;&gt;""," -O","")</f>
        <v/>
      </c>
      <c r="P114" s="173" t="str">
        <f>IF(P115&lt;&gt;""," -O","")</f>
        <v/>
      </c>
      <c r="R114" s="173" t="str">
        <f>IF(R115&lt;&gt;""," -O","")</f>
        <v/>
      </c>
      <c r="T114" s="173" t="str">
        <f>IF(T115&lt;&gt;""," -O","")</f>
        <v/>
      </c>
      <c r="V114" s="173" t="str">
        <f>IF(V115&lt;&gt;""," -O","")</f>
        <v/>
      </c>
      <c r="X114" s="173" t="str">
        <f>IF(X115&lt;&gt;""," -O","")</f>
        <v/>
      </c>
      <c r="Z114" s="173" t="str">
        <f>IF(Z115&lt;&gt;""," -O","")</f>
        <v/>
      </c>
      <c r="AB114" s="173" t="str">
        <f>IF(AB115&lt;&gt;""," -O","")</f>
        <v/>
      </c>
      <c r="AD114" s="173" t="str">
        <f>IF(AD115&lt;&gt;""," -O","")</f>
        <v/>
      </c>
      <c r="AF114" s="173" t="str">
        <f>IF(AF115&lt;&gt;""," -O","")</f>
        <v/>
      </c>
      <c r="AH114" s="173" t="str">
        <f>IF(AH115&lt;&gt;""," -O","")</f>
        <v/>
      </c>
      <c r="AJ114" s="173" t="str">
        <f>IF(AJ115&lt;&gt;""," -O","")</f>
        <v/>
      </c>
      <c r="AL114" s="173" t="str">
        <f>IF(AL115&lt;&gt;""," -O","")</f>
        <v/>
      </c>
      <c r="AN114" s="173" t="str">
        <f>IF(AN115&lt;&gt;""," -O","")</f>
        <v/>
      </c>
      <c r="AP114" s="173" t="str">
        <f>IF(AP115&lt;&gt;""," -O","")</f>
        <v/>
      </c>
      <c r="AR114" s="173" t="str">
        <f>IF(AR115&lt;&gt;""," -O","")</f>
        <v/>
      </c>
      <c r="AT114" s="173" t="str">
        <f>IF(AT115&lt;&gt;""," -O","")</f>
        <v/>
      </c>
      <c r="AV114" s="173" t="str">
        <f>IF(AV115&lt;&gt;""," -O","")</f>
        <v/>
      </c>
      <c r="AX114" s="173" t="str">
        <f>IF(AX115&lt;&gt;""," -O","")</f>
        <v/>
      </c>
      <c r="AZ114" s="173" t="str">
        <f>IF(AZ115&lt;&gt;""," -O","")</f>
        <v/>
      </c>
      <c r="BB114" s="173" t="str">
        <f>IF(BB115&lt;&gt;""," -O","")</f>
        <v/>
      </c>
      <c r="BD114" s="173" t="str">
        <f>IF(BD115&lt;&gt;""," -O","")</f>
        <v/>
      </c>
      <c r="BF114" s="173" t="str">
        <f>IF(BF115&lt;&gt;""," -O","")</f>
        <v/>
      </c>
      <c r="BH114" s="173" t="str">
        <f>IF(BH115&lt;&gt;""," -O","")</f>
        <v/>
      </c>
      <c r="BJ114" s="173" t="str">
        <f>IF(BJ115&lt;&gt;""," -O","")</f>
        <v/>
      </c>
    </row>
    <row r="115" spans="13:62" x14ac:dyDescent="0.25">
      <c r="M115" s="173">
        <v>1.54</v>
      </c>
      <c r="N115" s="173" t="str">
        <f>IFERROR(VLOOKUP(M115,'CRUCE OPORTUNIDADES'!$C$10:$D$18,2,FALSE),"")</f>
        <v/>
      </c>
      <c r="O115" s="173">
        <v>2.5400000000000098</v>
      </c>
      <c r="P115" s="173" t="str">
        <f>IFERROR(VLOOKUP(O115,'CRUCE OPORTUNIDADES'!$C$10:$D$18,2,FALSE),"")</f>
        <v/>
      </c>
      <c r="Q115" s="173">
        <v>3.54000000000002</v>
      </c>
      <c r="R115" s="173" t="str">
        <f>IFERROR(VLOOKUP(Q115,'CRUCE OPORTUNIDADES'!$C$10:$D$18,2,FALSE),"")</f>
        <v/>
      </c>
      <c r="S115" s="173">
        <v>4.5400000000000302</v>
      </c>
      <c r="T115" s="173" t="str">
        <f>IFERROR(VLOOKUP(S115,'CRUCE OPORTUNIDADES'!$C$10:$D$18,2,FALSE),"")</f>
        <v/>
      </c>
      <c r="U115" s="173">
        <v>5.54000000000004</v>
      </c>
      <c r="V115" s="173" t="str">
        <f>IFERROR(VLOOKUP(U115,'CRUCE OPORTUNIDADES'!$C$10:$D$18,2,FALSE),"")</f>
        <v/>
      </c>
      <c r="W115" s="173">
        <v>6.5400000000000498</v>
      </c>
      <c r="X115" s="173" t="str">
        <f>IFERROR(VLOOKUP(W115,'CRUCE OPORTUNIDADES'!$C$10:$D$18,2,FALSE),"")</f>
        <v/>
      </c>
      <c r="Y115" s="173">
        <v>7.5400000000000604</v>
      </c>
      <c r="Z115" s="173" t="str">
        <f>IFERROR(VLOOKUP(Y115,'CRUCE OPORTUNIDADES'!$C$10:$D$18,2,FALSE),"")</f>
        <v/>
      </c>
      <c r="AA115" s="173">
        <v>8.5400000000000702</v>
      </c>
      <c r="AB115" s="173" t="str">
        <f>IFERROR(VLOOKUP(AA115,'CRUCE OPORTUNIDADES'!$C$10:$D$18,2,FALSE),"")</f>
        <v/>
      </c>
      <c r="AC115" s="173">
        <v>9.5400000000000809</v>
      </c>
      <c r="AD115" s="173" t="str">
        <f>IFERROR(VLOOKUP(AC115,'CRUCE OPORTUNIDADES'!$C$10:$D$18,2,FALSE),"")</f>
        <v/>
      </c>
      <c r="AE115" s="173">
        <v>10.5400000000001</v>
      </c>
      <c r="AF115" s="173" t="str">
        <f>IFERROR(VLOOKUP(AE115,'CRUCE OPORTUNIDADES'!$C$10:$D$18,2,FALSE),"")</f>
        <v/>
      </c>
      <c r="AG115" s="173">
        <v>11.5400000000001</v>
      </c>
      <c r="AH115" s="173" t="str">
        <f>IFERROR(VLOOKUP(AG115,'CRUCE OPORTUNIDADES'!$C$10:$D$18,2,FALSE),"")</f>
        <v/>
      </c>
      <c r="AI115" s="173">
        <v>12.5400000000001</v>
      </c>
      <c r="AJ115" s="173" t="str">
        <f>IFERROR(VLOOKUP(AI115,'CRUCE OPORTUNIDADES'!$C$10:$D$18,2,FALSE),"")</f>
        <v/>
      </c>
      <c r="AK115" s="173">
        <v>13.5400000000001</v>
      </c>
      <c r="AL115" s="173" t="str">
        <f>IFERROR(VLOOKUP(AK115,'CRUCE OPORTUNIDADES'!$C$10:$D$18,2,FALSE),"")</f>
        <v/>
      </c>
      <c r="AM115" s="173">
        <v>14.5400000000001</v>
      </c>
      <c r="AN115" s="173" t="str">
        <f>IFERROR(VLOOKUP(AM115,'CRUCE OPORTUNIDADES'!$C$10:$D$18,2,FALSE),"")</f>
        <v/>
      </c>
      <c r="AO115" s="173">
        <v>15.5400000000001</v>
      </c>
      <c r="AP115" s="173" t="str">
        <f>IFERROR(VLOOKUP(AO115,'CRUCE OPORTUNIDADES'!$C$10:$D$18,2,FALSE),"")</f>
        <v/>
      </c>
      <c r="AQ115" s="173">
        <v>16.540000000000099</v>
      </c>
      <c r="AR115" s="173" t="str">
        <f>IFERROR(VLOOKUP(AQ115,'CRUCE OPORTUNIDADES'!$C$10:$D$18,2,FALSE),"")</f>
        <v/>
      </c>
      <c r="AS115" s="173">
        <v>17.540000000000202</v>
      </c>
      <c r="AT115" s="173" t="str">
        <f>IFERROR(VLOOKUP(AS115,'CRUCE OPORTUNIDADES'!$C$10:$D$18,2,FALSE),"")</f>
        <v/>
      </c>
      <c r="AU115" s="173">
        <v>18.540000000000202</v>
      </c>
      <c r="AV115" s="173" t="str">
        <f>IFERROR(VLOOKUP(AU115,'CRUCE OPORTUNIDADES'!$C$10:$D$18,2,FALSE),"")</f>
        <v/>
      </c>
      <c r="AW115" s="173">
        <v>19.540000000000202</v>
      </c>
      <c r="AX115" s="173" t="str">
        <f>IFERROR(VLOOKUP(AW115,'CRUCE OPORTUNIDADES'!$C$10:$D$18,2,FALSE),"")</f>
        <v/>
      </c>
      <c r="AY115" s="173">
        <v>20.540000000000202</v>
      </c>
      <c r="AZ115" s="173" t="str">
        <f>IFERROR(VLOOKUP(AY115,'CRUCE OPORTUNIDADES'!$C$10:$D$18,2,FALSE),"")</f>
        <v/>
      </c>
      <c r="BA115" s="173">
        <v>21.540000000000202</v>
      </c>
      <c r="BB115" s="173" t="str">
        <f>IFERROR(VLOOKUP(BA115,'CRUCE OPORTUNIDADES'!$C$10:$D$18,2,FALSE),"")</f>
        <v/>
      </c>
      <c r="BC115" s="173">
        <v>22.540000000000202</v>
      </c>
      <c r="BD115" s="173" t="str">
        <f>IFERROR(VLOOKUP(BC115,'CRUCE OPORTUNIDADES'!$C$10:$D$18,2,FALSE),"")</f>
        <v/>
      </c>
      <c r="BE115" s="173">
        <v>23.540000000000202</v>
      </c>
      <c r="BF115" s="173" t="str">
        <f>IFERROR(VLOOKUP(BE115,'CRUCE OPORTUNIDADES'!$C$10:$D$18,2,FALSE),"")</f>
        <v/>
      </c>
      <c r="BG115" s="173">
        <v>24.540000000000202</v>
      </c>
      <c r="BH115" s="173" t="str">
        <f>IFERROR(VLOOKUP(BG115,'CRUCE OPORTUNIDADES'!$C$10:$D$18,2,FALSE),"")</f>
        <v/>
      </c>
      <c r="BI115" s="173">
        <v>25.540000000000202</v>
      </c>
      <c r="BJ115" s="173" t="str">
        <f>IFERROR(VLOOKUP(BI115,'CRUCE OPORTUNIDADES'!$C$10:$D$18,2,FALSE),"")</f>
        <v/>
      </c>
    </row>
    <row r="116" spans="13:62" x14ac:dyDescent="0.25">
      <c r="N116" s="173" t="str">
        <f>IF(N117&lt;&gt;""," -O","")</f>
        <v/>
      </c>
      <c r="P116" s="173" t="str">
        <f>IF(P117&lt;&gt;""," -O","")</f>
        <v/>
      </c>
      <c r="R116" s="173" t="str">
        <f>IF(R117&lt;&gt;""," -O","")</f>
        <v/>
      </c>
      <c r="T116" s="173" t="str">
        <f>IF(T117&lt;&gt;""," -O","")</f>
        <v/>
      </c>
      <c r="V116" s="173" t="str">
        <f>IF(V117&lt;&gt;""," -O","")</f>
        <v/>
      </c>
      <c r="X116" s="173" t="str">
        <f>IF(X117&lt;&gt;""," -O","")</f>
        <v/>
      </c>
      <c r="Z116" s="173" t="str">
        <f>IF(Z117&lt;&gt;""," -O","")</f>
        <v/>
      </c>
      <c r="AB116" s="173" t="str">
        <f>IF(AB117&lt;&gt;""," -O","")</f>
        <v/>
      </c>
      <c r="AD116" s="173" t="str">
        <f>IF(AD117&lt;&gt;""," -O","")</f>
        <v/>
      </c>
      <c r="AF116" s="173" t="str">
        <f>IF(AF117&lt;&gt;""," -O","")</f>
        <v/>
      </c>
      <c r="AH116" s="173" t="str">
        <f>IF(AH117&lt;&gt;""," -O","")</f>
        <v/>
      </c>
      <c r="AJ116" s="173" t="str">
        <f>IF(AJ117&lt;&gt;""," -O","")</f>
        <v/>
      </c>
      <c r="AL116" s="173" t="str">
        <f>IF(AL117&lt;&gt;""," -O","")</f>
        <v/>
      </c>
      <c r="AN116" s="173" t="str">
        <f>IF(AN117&lt;&gt;""," -O","")</f>
        <v/>
      </c>
      <c r="AP116" s="173" t="str">
        <f>IF(AP117&lt;&gt;""," -O","")</f>
        <v/>
      </c>
      <c r="AR116" s="173" t="str">
        <f>IF(AR117&lt;&gt;""," -O","")</f>
        <v/>
      </c>
      <c r="AT116" s="173" t="str">
        <f>IF(AT117&lt;&gt;""," -O","")</f>
        <v/>
      </c>
      <c r="AV116" s="173" t="str">
        <f>IF(AV117&lt;&gt;""," -O","")</f>
        <v/>
      </c>
      <c r="AX116" s="173" t="str">
        <f>IF(AX117&lt;&gt;""," -O","")</f>
        <v/>
      </c>
      <c r="AZ116" s="173" t="str">
        <f>IF(AZ117&lt;&gt;""," -O","")</f>
        <v/>
      </c>
      <c r="BB116" s="173" t="str">
        <f>IF(BB117&lt;&gt;""," -O","")</f>
        <v/>
      </c>
      <c r="BD116" s="173" t="str">
        <f>IF(BD117&lt;&gt;""," -O","")</f>
        <v/>
      </c>
      <c r="BF116" s="173" t="str">
        <f>IF(BF117&lt;&gt;""," -O","")</f>
        <v/>
      </c>
      <c r="BH116" s="173" t="str">
        <f>IF(BH117&lt;&gt;""," -O","")</f>
        <v/>
      </c>
      <c r="BJ116" s="173" t="str">
        <f>IF(BJ117&lt;&gt;""," -O","")</f>
        <v/>
      </c>
    </row>
    <row r="117" spans="13:62" x14ac:dyDescent="0.25">
      <c r="M117" s="173">
        <v>1.55</v>
      </c>
      <c r="N117" s="173" t="str">
        <f>IFERROR(VLOOKUP(M117,'CRUCE OPORTUNIDADES'!$C$10:$D$18,2,FALSE),"")</f>
        <v/>
      </c>
      <c r="O117" s="173">
        <v>2.55000000000001</v>
      </c>
      <c r="P117" s="173" t="str">
        <f>IFERROR(VLOOKUP(O117,'CRUCE OPORTUNIDADES'!$C$10:$D$18,2,FALSE),"")</f>
        <v/>
      </c>
      <c r="Q117" s="173">
        <v>3.5500000000000198</v>
      </c>
      <c r="R117" s="173" t="str">
        <f>IFERROR(VLOOKUP(Q117,'CRUCE OPORTUNIDADES'!$C$10:$D$18,2,FALSE),"")</f>
        <v/>
      </c>
      <c r="S117" s="173">
        <v>4.55000000000003</v>
      </c>
      <c r="T117" s="173" t="str">
        <f>IFERROR(VLOOKUP(S117,'CRUCE OPORTUNIDADES'!$C$10:$D$18,2,FALSE),"")</f>
        <v/>
      </c>
      <c r="U117" s="173">
        <v>5.5500000000000398</v>
      </c>
      <c r="V117" s="173" t="str">
        <f>IFERROR(VLOOKUP(U117,'CRUCE OPORTUNIDADES'!$C$10:$D$18,2,FALSE),"")</f>
        <v/>
      </c>
      <c r="W117" s="173">
        <v>6.5500000000000496</v>
      </c>
      <c r="X117" s="173" t="str">
        <f>IFERROR(VLOOKUP(W117,'CRUCE OPORTUNIDADES'!$C$10:$D$18,2,FALSE),"")</f>
        <v/>
      </c>
      <c r="Y117" s="173">
        <v>7.5500000000000602</v>
      </c>
      <c r="Z117" s="173" t="str">
        <f>IFERROR(VLOOKUP(Y117,'CRUCE OPORTUNIDADES'!$C$10:$D$18,2,FALSE),"")</f>
        <v/>
      </c>
      <c r="AA117" s="173">
        <v>8.55000000000007</v>
      </c>
      <c r="AB117" s="173" t="str">
        <f>IFERROR(VLOOKUP(AA117,'CRUCE OPORTUNIDADES'!$C$10:$D$18,2,FALSE),"")</f>
        <v/>
      </c>
      <c r="AC117" s="173">
        <v>9.5500000000000806</v>
      </c>
      <c r="AD117" s="173" t="str">
        <f>IFERROR(VLOOKUP(AC117,'CRUCE OPORTUNIDADES'!$C$10:$D$18,2,FALSE),"")</f>
        <v/>
      </c>
      <c r="AE117" s="173">
        <v>10.5500000000001</v>
      </c>
      <c r="AF117" s="173" t="str">
        <f>IFERROR(VLOOKUP(AE117,'CRUCE OPORTUNIDADES'!$C$10:$D$18,2,FALSE),"")</f>
        <v/>
      </c>
      <c r="AG117" s="173">
        <v>11.5500000000001</v>
      </c>
      <c r="AH117" s="173" t="str">
        <f>IFERROR(VLOOKUP(AG117,'CRUCE OPORTUNIDADES'!$C$10:$D$18,2,FALSE),"")</f>
        <v/>
      </c>
      <c r="AI117" s="173">
        <v>12.5500000000001</v>
      </c>
      <c r="AJ117" s="173" t="str">
        <f>IFERROR(VLOOKUP(AI117,'CRUCE OPORTUNIDADES'!$C$10:$D$18,2,FALSE),"")</f>
        <v/>
      </c>
      <c r="AK117" s="173">
        <v>13.5500000000001</v>
      </c>
      <c r="AL117" s="173" t="str">
        <f>IFERROR(VLOOKUP(AK117,'CRUCE OPORTUNIDADES'!$C$10:$D$18,2,FALSE),"")</f>
        <v/>
      </c>
      <c r="AM117" s="173">
        <v>14.5500000000001</v>
      </c>
      <c r="AN117" s="173" t="str">
        <f>IFERROR(VLOOKUP(AM117,'CRUCE OPORTUNIDADES'!$C$10:$D$18,2,FALSE),"")</f>
        <v/>
      </c>
      <c r="AO117" s="173">
        <v>15.5500000000001</v>
      </c>
      <c r="AP117" s="173" t="str">
        <f>IFERROR(VLOOKUP(AO117,'CRUCE OPORTUNIDADES'!$C$10:$D$18,2,FALSE),"")</f>
        <v/>
      </c>
      <c r="AQ117" s="173">
        <v>16.5500000000001</v>
      </c>
      <c r="AR117" s="173" t="str">
        <f>IFERROR(VLOOKUP(AQ117,'CRUCE OPORTUNIDADES'!$C$10:$D$18,2,FALSE),"")</f>
        <v/>
      </c>
      <c r="AS117" s="173">
        <v>17.5500000000002</v>
      </c>
      <c r="AT117" s="173" t="str">
        <f>IFERROR(VLOOKUP(AS117,'CRUCE OPORTUNIDADES'!$C$10:$D$18,2,FALSE),"")</f>
        <v/>
      </c>
      <c r="AU117" s="173">
        <v>18.5500000000002</v>
      </c>
      <c r="AV117" s="173" t="str">
        <f>IFERROR(VLOOKUP(AU117,'CRUCE OPORTUNIDADES'!$C$10:$D$18,2,FALSE),"")</f>
        <v/>
      </c>
      <c r="AW117" s="173">
        <v>19.5500000000002</v>
      </c>
      <c r="AX117" s="173" t="str">
        <f>IFERROR(VLOOKUP(AW117,'CRUCE OPORTUNIDADES'!$C$10:$D$18,2,FALSE),"")</f>
        <v/>
      </c>
      <c r="AY117" s="173">
        <v>20.5500000000002</v>
      </c>
      <c r="AZ117" s="173" t="str">
        <f>IFERROR(VLOOKUP(AY117,'CRUCE OPORTUNIDADES'!$C$10:$D$18,2,FALSE),"")</f>
        <v/>
      </c>
      <c r="BA117" s="173">
        <v>21.5500000000002</v>
      </c>
      <c r="BB117" s="173" t="str">
        <f>IFERROR(VLOOKUP(BA117,'CRUCE OPORTUNIDADES'!$C$10:$D$18,2,FALSE),"")</f>
        <v/>
      </c>
      <c r="BC117" s="173">
        <v>22.5500000000002</v>
      </c>
      <c r="BD117" s="173" t="str">
        <f>IFERROR(VLOOKUP(BC117,'CRUCE OPORTUNIDADES'!$C$10:$D$18,2,FALSE),"")</f>
        <v/>
      </c>
      <c r="BE117" s="173">
        <v>23.5500000000002</v>
      </c>
      <c r="BF117" s="173" t="str">
        <f>IFERROR(VLOOKUP(BE117,'CRUCE OPORTUNIDADES'!$C$10:$D$18,2,FALSE),"")</f>
        <v/>
      </c>
      <c r="BG117" s="173">
        <v>24.5500000000002</v>
      </c>
      <c r="BH117" s="173" t="str">
        <f>IFERROR(VLOOKUP(BG117,'CRUCE OPORTUNIDADES'!$C$10:$D$18,2,FALSE),"")</f>
        <v/>
      </c>
      <c r="BI117" s="173">
        <v>25.5500000000002</v>
      </c>
      <c r="BJ117" s="173" t="str">
        <f>IFERROR(VLOOKUP(BI117,'CRUCE OPORTUNIDADES'!$C$10:$D$18,2,FALSE),"")</f>
        <v/>
      </c>
    </row>
    <row r="118" spans="13:62" x14ac:dyDescent="0.25">
      <c r="N118" s="173" t="str">
        <f>IF(N119&lt;&gt;""," -O","")</f>
        <v/>
      </c>
      <c r="P118" s="173" t="str">
        <f>IF(P119&lt;&gt;""," -O","")</f>
        <v/>
      </c>
      <c r="R118" s="173" t="str">
        <f>IF(R119&lt;&gt;""," -O","")</f>
        <v/>
      </c>
      <c r="T118" s="173" t="str">
        <f>IF(T119&lt;&gt;""," -O","")</f>
        <v/>
      </c>
      <c r="V118" s="173" t="str">
        <f>IF(V119&lt;&gt;""," -O","")</f>
        <v/>
      </c>
      <c r="X118" s="173" t="str">
        <f>IF(X119&lt;&gt;""," -O","")</f>
        <v/>
      </c>
      <c r="Z118" s="173" t="str">
        <f>IF(Z119&lt;&gt;""," -O","")</f>
        <v/>
      </c>
      <c r="AB118" s="173" t="str">
        <f>IF(AB119&lt;&gt;""," -O","")</f>
        <v/>
      </c>
      <c r="AD118" s="173" t="str">
        <f>IF(AD119&lt;&gt;""," -O","")</f>
        <v/>
      </c>
      <c r="AF118" s="173" t="str">
        <f>IF(AF119&lt;&gt;""," -O","")</f>
        <v/>
      </c>
      <c r="AH118" s="173" t="str">
        <f>IF(AH119&lt;&gt;""," -O","")</f>
        <v/>
      </c>
      <c r="AJ118" s="173" t="str">
        <f>IF(AJ119&lt;&gt;""," -O","")</f>
        <v/>
      </c>
      <c r="AL118" s="173" t="str">
        <f>IF(AL119&lt;&gt;""," -O","")</f>
        <v/>
      </c>
      <c r="AN118" s="173" t="str">
        <f>IF(AN119&lt;&gt;""," -O","")</f>
        <v/>
      </c>
      <c r="AP118" s="173" t="str">
        <f>IF(AP119&lt;&gt;""," -O","")</f>
        <v/>
      </c>
      <c r="AR118" s="173" t="str">
        <f>IF(AR119&lt;&gt;""," -O","")</f>
        <v/>
      </c>
      <c r="AT118" s="173" t="str">
        <f>IF(AT119&lt;&gt;""," -O","")</f>
        <v/>
      </c>
      <c r="AV118" s="173" t="str">
        <f>IF(AV119&lt;&gt;""," -O","")</f>
        <v/>
      </c>
      <c r="AX118" s="173" t="str">
        <f>IF(AX119&lt;&gt;""," -O","")</f>
        <v/>
      </c>
      <c r="AZ118" s="173" t="str">
        <f>IF(AZ119&lt;&gt;""," -O","")</f>
        <v/>
      </c>
      <c r="BB118" s="173" t="str">
        <f>IF(BB119&lt;&gt;""," -O","")</f>
        <v/>
      </c>
      <c r="BD118" s="173" t="str">
        <f>IF(BD119&lt;&gt;""," -O","")</f>
        <v/>
      </c>
      <c r="BF118" s="173" t="str">
        <f>IF(BF119&lt;&gt;""," -O","")</f>
        <v/>
      </c>
      <c r="BH118" s="173" t="str">
        <f>IF(BH119&lt;&gt;""," -O","")</f>
        <v/>
      </c>
      <c r="BJ118" s="173" t="str">
        <f>IF(BJ119&lt;&gt;""," -O","")</f>
        <v/>
      </c>
    </row>
    <row r="119" spans="13:62" x14ac:dyDescent="0.25">
      <c r="M119" s="173">
        <v>1.56</v>
      </c>
      <c r="N119" s="173" t="str">
        <f>IFERROR(VLOOKUP(M119,'CRUCE OPORTUNIDADES'!$C$10:$D$18,2,FALSE),"")</f>
        <v/>
      </c>
      <c r="O119" s="173">
        <v>2.5600000000000098</v>
      </c>
      <c r="P119" s="173" t="str">
        <f>IFERROR(VLOOKUP(O119,'CRUCE OPORTUNIDADES'!$C$10:$D$18,2,FALSE),"")</f>
        <v/>
      </c>
      <c r="Q119" s="173">
        <v>3.56000000000002</v>
      </c>
      <c r="R119" s="173" t="str">
        <f>IFERROR(VLOOKUP(Q119,'CRUCE OPORTUNIDADES'!$C$10:$D$18,2,FALSE),"")</f>
        <v/>
      </c>
      <c r="S119" s="173">
        <v>4.5600000000000298</v>
      </c>
      <c r="T119" s="173" t="str">
        <f>IFERROR(VLOOKUP(S119,'CRUCE OPORTUNIDADES'!$C$10:$D$18,2,FALSE),"")</f>
        <v/>
      </c>
      <c r="U119" s="173">
        <v>5.5600000000000396</v>
      </c>
      <c r="V119" s="173" t="str">
        <f>IFERROR(VLOOKUP(U119,'CRUCE OPORTUNIDADES'!$C$10:$D$18,2,FALSE),"")</f>
        <v/>
      </c>
      <c r="W119" s="173">
        <v>6.5600000000000502</v>
      </c>
      <c r="X119" s="173" t="str">
        <f>IFERROR(VLOOKUP(W119,'CRUCE OPORTUNIDADES'!$C$10:$D$18,2,FALSE),"")</f>
        <v/>
      </c>
      <c r="Y119" s="173">
        <v>7.56000000000006</v>
      </c>
      <c r="Z119" s="173" t="str">
        <f>IFERROR(VLOOKUP(Y119,'CRUCE OPORTUNIDADES'!$C$10:$D$18,2,FALSE),"")</f>
        <v/>
      </c>
      <c r="AA119" s="173">
        <v>8.5600000000000698</v>
      </c>
      <c r="AB119" s="173" t="str">
        <f>IFERROR(VLOOKUP(AA119,'CRUCE OPORTUNIDADES'!$C$10:$D$18,2,FALSE),"")</f>
        <v/>
      </c>
      <c r="AC119" s="173">
        <v>9.5600000000000804</v>
      </c>
      <c r="AD119" s="173" t="str">
        <f>IFERROR(VLOOKUP(AC119,'CRUCE OPORTUNIDADES'!$C$10:$D$18,2,FALSE),"")</f>
        <v/>
      </c>
      <c r="AE119" s="173">
        <v>10.5600000000001</v>
      </c>
      <c r="AF119" s="173" t="str">
        <f>IFERROR(VLOOKUP(AE119,'CRUCE OPORTUNIDADES'!$C$10:$D$18,2,FALSE),"")</f>
        <v/>
      </c>
      <c r="AG119" s="173">
        <v>11.5600000000001</v>
      </c>
      <c r="AH119" s="173" t="str">
        <f>IFERROR(VLOOKUP(AG119,'CRUCE OPORTUNIDADES'!$C$10:$D$18,2,FALSE),"")</f>
        <v/>
      </c>
      <c r="AI119" s="173">
        <v>12.5600000000001</v>
      </c>
      <c r="AJ119" s="173" t="str">
        <f>IFERROR(VLOOKUP(AI119,'CRUCE OPORTUNIDADES'!$C$10:$D$18,2,FALSE),"")</f>
        <v/>
      </c>
      <c r="AK119" s="173">
        <v>13.5600000000001</v>
      </c>
      <c r="AL119" s="173" t="str">
        <f>IFERROR(VLOOKUP(AK119,'CRUCE OPORTUNIDADES'!$C$10:$D$18,2,FALSE),"")</f>
        <v/>
      </c>
      <c r="AM119" s="173">
        <v>14.5600000000001</v>
      </c>
      <c r="AN119" s="173" t="str">
        <f>IFERROR(VLOOKUP(AM119,'CRUCE OPORTUNIDADES'!$C$10:$D$18,2,FALSE),"")</f>
        <v/>
      </c>
      <c r="AO119" s="173">
        <v>15.5600000000001</v>
      </c>
      <c r="AP119" s="173" t="str">
        <f>IFERROR(VLOOKUP(AO119,'CRUCE OPORTUNIDADES'!$C$10:$D$18,2,FALSE),"")</f>
        <v/>
      </c>
      <c r="AQ119" s="173">
        <v>16.560000000000102</v>
      </c>
      <c r="AR119" s="173" t="str">
        <f>IFERROR(VLOOKUP(AQ119,'CRUCE OPORTUNIDADES'!$C$10:$D$18,2,FALSE),"")</f>
        <v/>
      </c>
      <c r="AS119" s="173">
        <v>17.560000000000201</v>
      </c>
      <c r="AT119" s="173" t="str">
        <f>IFERROR(VLOOKUP(AS119,'CRUCE OPORTUNIDADES'!$C$10:$D$18,2,FALSE),"")</f>
        <v/>
      </c>
      <c r="AU119" s="173">
        <v>18.560000000000201</v>
      </c>
      <c r="AV119" s="173" t="str">
        <f>IFERROR(VLOOKUP(AU119,'CRUCE OPORTUNIDADES'!$C$10:$D$18,2,FALSE),"")</f>
        <v/>
      </c>
      <c r="AW119" s="173">
        <v>19.560000000000201</v>
      </c>
      <c r="AX119" s="173" t="str">
        <f>IFERROR(VLOOKUP(AW119,'CRUCE OPORTUNIDADES'!$C$10:$D$18,2,FALSE),"")</f>
        <v/>
      </c>
      <c r="AY119" s="173">
        <v>20.560000000000201</v>
      </c>
      <c r="AZ119" s="173" t="str">
        <f>IFERROR(VLOOKUP(AY119,'CRUCE OPORTUNIDADES'!$C$10:$D$18,2,FALSE),"")</f>
        <v/>
      </c>
      <c r="BA119" s="173">
        <v>21.560000000000201</v>
      </c>
      <c r="BB119" s="173" t="str">
        <f>IFERROR(VLOOKUP(BA119,'CRUCE OPORTUNIDADES'!$C$10:$D$18,2,FALSE),"")</f>
        <v/>
      </c>
      <c r="BC119" s="173">
        <v>22.560000000000201</v>
      </c>
      <c r="BD119" s="173" t="str">
        <f>IFERROR(VLOOKUP(BC119,'CRUCE OPORTUNIDADES'!$C$10:$D$18,2,FALSE),"")</f>
        <v/>
      </c>
      <c r="BE119" s="173">
        <v>23.560000000000201</v>
      </c>
      <c r="BF119" s="173" t="str">
        <f>IFERROR(VLOOKUP(BE119,'CRUCE OPORTUNIDADES'!$C$10:$D$18,2,FALSE),"")</f>
        <v/>
      </c>
      <c r="BG119" s="173">
        <v>24.560000000000201</v>
      </c>
      <c r="BH119" s="173" t="str">
        <f>IFERROR(VLOOKUP(BG119,'CRUCE OPORTUNIDADES'!$C$10:$D$18,2,FALSE),"")</f>
        <v/>
      </c>
      <c r="BI119" s="173">
        <v>25.560000000000201</v>
      </c>
      <c r="BJ119" s="173" t="str">
        <f>IFERROR(VLOOKUP(BI119,'CRUCE OPORTUNIDADES'!$C$10:$D$18,2,FALSE),"")</f>
        <v/>
      </c>
    </row>
    <row r="120" spans="13:62" x14ac:dyDescent="0.25">
      <c r="N120" s="173" t="str">
        <f>IF(N121&lt;&gt;""," -O","")</f>
        <v/>
      </c>
      <c r="P120" s="173" t="str">
        <f>IF(P121&lt;&gt;""," -O","")</f>
        <v/>
      </c>
      <c r="R120" s="173" t="str">
        <f>IF(R121&lt;&gt;""," -O","")</f>
        <v/>
      </c>
      <c r="T120" s="173" t="str">
        <f>IF(T121&lt;&gt;""," -O","")</f>
        <v/>
      </c>
      <c r="V120" s="173" t="str">
        <f>IF(V121&lt;&gt;""," -O","")</f>
        <v/>
      </c>
      <c r="X120" s="173" t="str">
        <f>IF(X121&lt;&gt;""," -O","")</f>
        <v/>
      </c>
      <c r="Z120" s="173" t="str">
        <f>IF(Z121&lt;&gt;""," -O","")</f>
        <v/>
      </c>
      <c r="AB120" s="173" t="str">
        <f>IF(AB121&lt;&gt;""," -O","")</f>
        <v/>
      </c>
      <c r="AD120" s="173" t="str">
        <f>IF(AD121&lt;&gt;""," -O","")</f>
        <v/>
      </c>
      <c r="AF120" s="173" t="str">
        <f>IF(AF121&lt;&gt;""," -O","")</f>
        <v/>
      </c>
      <c r="AH120" s="173" t="str">
        <f>IF(AH121&lt;&gt;""," -O","")</f>
        <v/>
      </c>
      <c r="AJ120" s="173" t="str">
        <f>IF(AJ121&lt;&gt;""," -O","")</f>
        <v/>
      </c>
      <c r="AL120" s="173" t="str">
        <f>IF(AL121&lt;&gt;""," -O","")</f>
        <v/>
      </c>
      <c r="AN120" s="173" t="str">
        <f>IF(AN121&lt;&gt;""," -O","")</f>
        <v/>
      </c>
      <c r="AP120" s="173" t="str">
        <f>IF(AP121&lt;&gt;""," -O","")</f>
        <v/>
      </c>
      <c r="AR120" s="173" t="str">
        <f>IF(AR121&lt;&gt;""," -O","")</f>
        <v/>
      </c>
      <c r="AT120" s="173" t="str">
        <f>IF(AT121&lt;&gt;""," -O","")</f>
        <v/>
      </c>
      <c r="AV120" s="173" t="str">
        <f>IF(AV121&lt;&gt;""," -O","")</f>
        <v/>
      </c>
      <c r="AX120" s="173" t="str">
        <f>IF(AX121&lt;&gt;""," -O","")</f>
        <v/>
      </c>
      <c r="AZ120" s="173" t="str">
        <f>IF(AZ121&lt;&gt;""," -O","")</f>
        <v/>
      </c>
      <c r="BB120" s="173" t="str">
        <f>IF(BB121&lt;&gt;""," -O","")</f>
        <v/>
      </c>
      <c r="BD120" s="173" t="str">
        <f>IF(BD121&lt;&gt;""," -O","")</f>
        <v/>
      </c>
      <c r="BF120" s="173" t="str">
        <f>IF(BF121&lt;&gt;""," -O","")</f>
        <v/>
      </c>
      <c r="BH120" s="173" t="str">
        <f>IF(BH121&lt;&gt;""," -O","")</f>
        <v/>
      </c>
      <c r="BJ120" s="173" t="str">
        <f>IF(BJ121&lt;&gt;""," -O","")</f>
        <v/>
      </c>
    </row>
    <row r="121" spans="13:62" x14ac:dyDescent="0.25">
      <c r="M121" s="173">
        <v>1.57</v>
      </c>
      <c r="N121" s="173" t="str">
        <f>IFERROR(VLOOKUP(M121,'CRUCE OPORTUNIDADES'!$C$10:$D$18,2,FALSE),"")</f>
        <v/>
      </c>
      <c r="O121" s="173">
        <v>2.5700000000000101</v>
      </c>
      <c r="P121" s="173" t="str">
        <f>IFERROR(VLOOKUP(O121,'CRUCE OPORTUNIDADES'!$C$10:$D$18,2,FALSE),"")</f>
        <v/>
      </c>
      <c r="Q121" s="173">
        <v>3.5700000000000198</v>
      </c>
      <c r="R121" s="173" t="str">
        <f>IFERROR(VLOOKUP(Q121,'CRUCE OPORTUNIDADES'!$C$10:$D$18,2,FALSE),"")</f>
        <v/>
      </c>
      <c r="S121" s="173">
        <v>4.5700000000000296</v>
      </c>
      <c r="T121" s="173" t="str">
        <f>IFERROR(VLOOKUP(S121,'CRUCE OPORTUNIDADES'!$C$10:$D$18,2,FALSE),"")</f>
        <v/>
      </c>
      <c r="U121" s="173">
        <v>5.5700000000000403</v>
      </c>
      <c r="V121" s="173" t="str">
        <f>IFERROR(VLOOKUP(U121,'CRUCE OPORTUNIDADES'!$C$10:$D$18,2,FALSE),"")</f>
        <v/>
      </c>
      <c r="W121" s="173">
        <v>6.57000000000005</v>
      </c>
      <c r="X121" s="173" t="str">
        <f>IFERROR(VLOOKUP(W121,'CRUCE OPORTUNIDADES'!$C$10:$D$18,2,FALSE),"")</f>
        <v/>
      </c>
      <c r="Y121" s="173">
        <v>7.5700000000000598</v>
      </c>
      <c r="Z121" s="173" t="str">
        <f>IFERROR(VLOOKUP(Y121,'CRUCE OPORTUNIDADES'!$C$10:$D$18,2,FALSE),"")</f>
        <v/>
      </c>
      <c r="AA121" s="173">
        <v>8.5700000000000696</v>
      </c>
      <c r="AB121" s="173" t="str">
        <f>IFERROR(VLOOKUP(AA121,'CRUCE OPORTUNIDADES'!$C$10:$D$18,2,FALSE),"")</f>
        <v/>
      </c>
      <c r="AC121" s="173">
        <v>9.5700000000000802</v>
      </c>
      <c r="AD121" s="173" t="str">
        <f>IFERROR(VLOOKUP(AC121,'CRUCE OPORTUNIDADES'!$C$10:$D$18,2,FALSE),"")</f>
        <v/>
      </c>
      <c r="AE121" s="173">
        <v>10.5700000000001</v>
      </c>
      <c r="AF121" s="173" t="str">
        <f>IFERROR(VLOOKUP(AE121,'CRUCE OPORTUNIDADES'!$C$10:$D$18,2,FALSE),"")</f>
        <v/>
      </c>
      <c r="AG121" s="173">
        <v>11.5700000000001</v>
      </c>
      <c r="AH121" s="173" t="str">
        <f>IFERROR(VLOOKUP(AG121,'CRUCE OPORTUNIDADES'!$C$10:$D$18,2,FALSE),"")</f>
        <v/>
      </c>
      <c r="AI121" s="173">
        <v>12.5700000000001</v>
      </c>
      <c r="AJ121" s="173" t="str">
        <f>IFERROR(VLOOKUP(AI121,'CRUCE OPORTUNIDADES'!$C$10:$D$18,2,FALSE),"")</f>
        <v/>
      </c>
      <c r="AK121" s="173">
        <v>13.5700000000001</v>
      </c>
      <c r="AL121" s="173" t="str">
        <f>IFERROR(VLOOKUP(AK121,'CRUCE OPORTUNIDADES'!$C$10:$D$18,2,FALSE),"")</f>
        <v/>
      </c>
      <c r="AM121" s="173">
        <v>14.5700000000001</v>
      </c>
      <c r="AN121" s="173" t="str">
        <f>IFERROR(VLOOKUP(AM121,'CRUCE OPORTUNIDADES'!$C$10:$D$18,2,FALSE),"")</f>
        <v/>
      </c>
      <c r="AO121" s="173">
        <v>15.5700000000001</v>
      </c>
      <c r="AP121" s="173" t="str">
        <f>IFERROR(VLOOKUP(AO121,'CRUCE OPORTUNIDADES'!$C$10:$D$18,2,FALSE),"")</f>
        <v/>
      </c>
      <c r="AQ121" s="173">
        <v>16.5700000000001</v>
      </c>
      <c r="AR121" s="173" t="str">
        <f>IFERROR(VLOOKUP(AQ121,'CRUCE OPORTUNIDADES'!$C$10:$D$18,2,FALSE),"")</f>
        <v/>
      </c>
      <c r="AS121" s="173">
        <v>17.570000000000199</v>
      </c>
      <c r="AT121" s="173" t="str">
        <f>IFERROR(VLOOKUP(AS121,'CRUCE OPORTUNIDADES'!$C$10:$D$18,2,FALSE),"")</f>
        <v/>
      </c>
      <c r="AU121" s="173">
        <v>18.570000000000199</v>
      </c>
      <c r="AV121" s="173" t="str">
        <f>IFERROR(VLOOKUP(AU121,'CRUCE OPORTUNIDADES'!$C$10:$D$18,2,FALSE),"")</f>
        <v/>
      </c>
      <c r="AW121" s="173">
        <v>19.570000000000199</v>
      </c>
      <c r="AX121" s="173" t="str">
        <f>IFERROR(VLOOKUP(AW121,'CRUCE OPORTUNIDADES'!$C$10:$D$18,2,FALSE),"")</f>
        <v/>
      </c>
      <c r="AY121" s="173">
        <v>20.570000000000199</v>
      </c>
      <c r="AZ121" s="173" t="str">
        <f>IFERROR(VLOOKUP(AY121,'CRUCE OPORTUNIDADES'!$C$10:$D$18,2,FALSE),"")</f>
        <v/>
      </c>
      <c r="BA121" s="173">
        <v>21.570000000000199</v>
      </c>
      <c r="BB121" s="173" t="str">
        <f>IFERROR(VLOOKUP(BA121,'CRUCE OPORTUNIDADES'!$C$10:$D$18,2,FALSE),"")</f>
        <v/>
      </c>
      <c r="BC121" s="173">
        <v>22.570000000000199</v>
      </c>
      <c r="BD121" s="173" t="str">
        <f>IFERROR(VLOOKUP(BC121,'CRUCE OPORTUNIDADES'!$C$10:$D$18,2,FALSE),"")</f>
        <v/>
      </c>
      <c r="BE121" s="173">
        <v>23.570000000000199</v>
      </c>
      <c r="BF121" s="173" t="str">
        <f>IFERROR(VLOOKUP(BE121,'CRUCE OPORTUNIDADES'!$C$10:$D$18,2,FALSE),"")</f>
        <v/>
      </c>
      <c r="BG121" s="173">
        <v>24.570000000000199</v>
      </c>
      <c r="BH121" s="173" t="str">
        <f>IFERROR(VLOOKUP(BG121,'CRUCE OPORTUNIDADES'!$C$10:$D$18,2,FALSE),"")</f>
        <v/>
      </c>
      <c r="BI121" s="173">
        <v>25.570000000000199</v>
      </c>
      <c r="BJ121" s="173" t="str">
        <f>IFERROR(VLOOKUP(BI121,'CRUCE OPORTUNIDADES'!$C$10:$D$18,2,FALSE),"")</f>
        <v/>
      </c>
    </row>
    <row r="122" spans="13:62" x14ac:dyDescent="0.25">
      <c r="N122" s="173" t="str">
        <f>IF(N123&lt;&gt;""," -O","")</f>
        <v/>
      </c>
      <c r="P122" s="173" t="str">
        <f>IF(P123&lt;&gt;""," -O","")</f>
        <v/>
      </c>
      <c r="R122" s="173" t="str">
        <f>IF(R123&lt;&gt;""," -O","")</f>
        <v/>
      </c>
      <c r="T122" s="173" t="str">
        <f>IF(T123&lt;&gt;""," -O","")</f>
        <v/>
      </c>
      <c r="V122" s="173" t="str">
        <f>IF(V123&lt;&gt;""," -O","")</f>
        <v/>
      </c>
      <c r="X122" s="173" t="str">
        <f>IF(X123&lt;&gt;""," -O","")</f>
        <v/>
      </c>
      <c r="Z122" s="173" t="str">
        <f>IF(Z123&lt;&gt;""," -O","")</f>
        <v/>
      </c>
      <c r="AB122" s="173" t="str">
        <f>IF(AB123&lt;&gt;""," -O","")</f>
        <v/>
      </c>
      <c r="AD122" s="173" t="str">
        <f>IF(AD123&lt;&gt;""," -O","")</f>
        <v/>
      </c>
      <c r="AF122" s="173" t="str">
        <f>IF(AF123&lt;&gt;""," -O","")</f>
        <v/>
      </c>
      <c r="AH122" s="173" t="str">
        <f>IF(AH123&lt;&gt;""," -O","")</f>
        <v/>
      </c>
      <c r="AJ122" s="173" t="str">
        <f>IF(AJ123&lt;&gt;""," -O","")</f>
        <v/>
      </c>
      <c r="AL122" s="173" t="str">
        <f>IF(AL123&lt;&gt;""," -O","")</f>
        <v/>
      </c>
      <c r="AN122" s="173" t="str">
        <f>IF(AN123&lt;&gt;""," -O","")</f>
        <v/>
      </c>
      <c r="AP122" s="173" t="str">
        <f>IF(AP123&lt;&gt;""," -O","")</f>
        <v/>
      </c>
      <c r="AR122" s="173" t="str">
        <f>IF(AR123&lt;&gt;""," -O","")</f>
        <v/>
      </c>
      <c r="AT122" s="173" t="str">
        <f>IF(AT123&lt;&gt;""," -O","")</f>
        <v/>
      </c>
      <c r="AV122" s="173" t="str">
        <f>IF(AV123&lt;&gt;""," -O","")</f>
        <v/>
      </c>
      <c r="AX122" s="173" t="str">
        <f>IF(AX123&lt;&gt;""," -O","")</f>
        <v/>
      </c>
      <c r="AZ122" s="173" t="str">
        <f>IF(AZ123&lt;&gt;""," -O","")</f>
        <v/>
      </c>
      <c r="BB122" s="173" t="str">
        <f>IF(BB123&lt;&gt;""," -O","")</f>
        <v/>
      </c>
      <c r="BD122" s="173" t="str">
        <f>IF(BD123&lt;&gt;""," -O","")</f>
        <v/>
      </c>
      <c r="BF122" s="173" t="str">
        <f>IF(BF123&lt;&gt;""," -O","")</f>
        <v/>
      </c>
      <c r="BH122" s="173" t="str">
        <f>IF(BH123&lt;&gt;""," -O","")</f>
        <v/>
      </c>
      <c r="BJ122" s="173" t="str">
        <f>IF(BJ123&lt;&gt;""," -O","")</f>
        <v/>
      </c>
    </row>
    <row r="123" spans="13:62" x14ac:dyDescent="0.25">
      <c r="M123" s="173">
        <v>1.58</v>
      </c>
      <c r="N123" s="173" t="str">
        <f>IFERROR(VLOOKUP(M123,'CRUCE OPORTUNIDADES'!$C$10:$D$18,2,FALSE),"")</f>
        <v/>
      </c>
      <c r="O123" s="173">
        <v>2.5800000000000098</v>
      </c>
      <c r="P123" s="173" t="str">
        <f>IFERROR(VLOOKUP(O123,'CRUCE OPORTUNIDADES'!$C$10:$D$18,2,FALSE),"")</f>
        <v/>
      </c>
      <c r="Q123" s="173">
        <v>3.5800000000000201</v>
      </c>
      <c r="R123" s="173" t="str">
        <f>IFERROR(VLOOKUP(Q123,'CRUCE OPORTUNIDADES'!$C$10:$D$18,2,FALSE),"")</f>
        <v/>
      </c>
      <c r="S123" s="173">
        <v>4.5800000000000303</v>
      </c>
      <c r="T123" s="173" t="str">
        <f>IFERROR(VLOOKUP(S123,'CRUCE OPORTUNIDADES'!$C$10:$D$18,2,FALSE),"")</f>
        <v/>
      </c>
      <c r="U123" s="173">
        <v>5.58000000000004</v>
      </c>
      <c r="V123" s="173" t="str">
        <f>IFERROR(VLOOKUP(U123,'CRUCE OPORTUNIDADES'!$C$10:$D$18,2,FALSE),"")</f>
        <v/>
      </c>
      <c r="W123" s="173">
        <v>6.5800000000000498</v>
      </c>
      <c r="X123" s="173" t="str">
        <f>IFERROR(VLOOKUP(W123,'CRUCE OPORTUNIDADES'!$C$10:$D$18,2,FALSE),"")</f>
        <v/>
      </c>
      <c r="Y123" s="173">
        <v>7.5800000000000596</v>
      </c>
      <c r="Z123" s="173" t="str">
        <f>IFERROR(VLOOKUP(Y123,'CRUCE OPORTUNIDADES'!$C$10:$D$18,2,FALSE),"")</f>
        <v/>
      </c>
      <c r="AA123" s="173">
        <v>8.5800000000000693</v>
      </c>
      <c r="AB123" s="173" t="str">
        <f>IFERROR(VLOOKUP(AA123,'CRUCE OPORTUNIDADES'!$C$10:$D$18,2,FALSE),"")</f>
        <v/>
      </c>
      <c r="AC123" s="173">
        <v>9.58000000000008</v>
      </c>
      <c r="AD123" s="173" t="str">
        <f>IFERROR(VLOOKUP(AC123,'CRUCE OPORTUNIDADES'!$C$10:$D$18,2,FALSE),"")</f>
        <v/>
      </c>
      <c r="AE123" s="173">
        <v>10.5800000000001</v>
      </c>
      <c r="AF123" s="173" t="str">
        <f>IFERROR(VLOOKUP(AE123,'CRUCE OPORTUNIDADES'!$C$10:$D$18,2,FALSE),"")</f>
        <v/>
      </c>
      <c r="AG123" s="173">
        <v>11.5800000000001</v>
      </c>
      <c r="AH123" s="173" t="str">
        <f>IFERROR(VLOOKUP(AG123,'CRUCE OPORTUNIDADES'!$C$10:$D$18,2,FALSE),"")</f>
        <v/>
      </c>
      <c r="AI123" s="173">
        <v>12.5800000000001</v>
      </c>
      <c r="AJ123" s="173" t="str">
        <f>IFERROR(VLOOKUP(AI123,'CRUCE OPORTUNIDADES'!$C$10:$D$18,2,FALSE),"")</f>
        <v/>
      </c>
      <c r="AK123" s="173">
        <v>13.5800000000001</v>
      </c>
      <c r="AL123" s="173" t="str">
        <f>IFERROR(VLOOKUP(AK123,'CRUCE OPORTUNIDADES'!$C$10:$D$18,2,FALSE),"")</f>
        <v/>
      </c>
      <c r="AM123" s="173">
        <v>14.5800000000001</v>
      </c>
      <c r="AN123" s="173" t="str">
        <f>IFERROR(VLOOKUP(AM123,'CRUCE OPORTUNIDADES'!$C$10:$D$18,2,FALSE),"")</f>
        <v/>
      </c>
      <c r="AO123" s="173">
        <v>15.5800000000001</v>
      </c>
      <c r="AP123" s="173" t="str">
        <f>IFERROR(VLOOKUP(AO123,'CRUCE OPORTUNIDADES'!$C$10:$D$18,2,FALSE),"")</f>
        <v/>
      </c>
      <c r="AQ123" s="173">
        <v>16.580000000000101</v>
      </c>
      <c r="AR123" s="173" t="str">
        <f>IFERROR(VLOOKUP(AQ123,'CRUCE OPORTUNIDADES'!$C$10:$D$18,2,FALSE),"")</f>
        <v/>
      </c>
      <c r="AS123" s="173">
        <v>17.580000000000201</v>
      </c>
      <c r="AT123" s="173" t="str">
        <f>IFERROR(VLOOKUP(AS123,'CRUCE OPORTUNIDADES'!$C$10:$D$18,2,FALSE),"")</f>
        <v/>
      </c>
      <c r="AU123" s="173">
        <v>18.580000000000201</v>
      </c>
      <c r="AV123" s="173" t="str">
        <f>IFERROR(VLOOKUP(AU123,'CRUCE OPORTUNIDADES'!$C$10:$D$18,2,FALSE),"")</f>
        <v/>
      </c>
      <c r="AW123" s="173">
        <v>19.580000000000201</v>
      </c>
      <c r="AX123" s="173" t="str">
        <f>IFERROR(VLOOKUP(AW123,'CRUCE OPORTUNIDADES'!$C$10:$D$18,2,FALSE),"")</f>
        <v/>
      </c>
      <c r="AY123" s="173">
        <v>20.580000000000201</v>
      </c>
      <c r="AZ123" s="173" t="str">
        <f>IFERROR(VLOOKUP(AY123,'CRUCE OPORTUNIDADES'!$C$10:$D$18,2,FALSE),"")</f>
        <v/>
      </c>
      <c r="BA123" s="173">
        <v>21.580000000000201</v>
      </c>
      <c r="BB123" s="173" t="str">
        <f>IFERROR(VLOOKUP(BA123,'CRUCE OPORTUNIDADES'!$C$10:$D$18,2,FALSE),"")</f>
        <v/>
      </c>
      <c r="BC123" s="173">
        <v>22.580000000000201</v>
      </c>
      <c r="BD123" s="173" t="str">
        <f>IFERROR(VLOOKUP(BC123,'CRUCE OPORTUNIDADES'!$C$10:$D$18,2,FALSE),"")</f>
        <v/>
      </c>
      <c r="BE123" s="173">
        <v>23.580000000000201</v>
      </c>
      <c r="BF123" s="173" t="str">
        <f>IFERROR(VLOOKUP(BE123,'CRUCE OPORTUNIDADES'!$C$10:$D$18,2,FALSE),"")</f>
        <v/>
      </c>
      <c r="BG123" s="173">
        <v>24.580000000000201</v>
      </c>
      <c r="BH123" s="173" t="str">
        <f>IFERROR(VLOOKUP(BG123,'CRUCE OPORTUNIDADES'!$C$10:$D$18,2,FALSE),"")</f>
        <v/>
      </c>
      <c r="BI123" s="173">
        <v>25.580000000000201</v>
      </c>
      <c r="BJ123" s="173" t="str">
        <f>IFERROR(VLOOKUP(BI123,'CRUCE OPORTUNIDADES'!$C$10:$D$18,2,FALSE),"")</f>
        <v/>
      </c>
    </row>
    <row r="124" spans="13:62" x14ac:dyDescent="0.25">
      <c r="N124" s="173" t="str">
        <f>IF(N125&lt;&gt;""," -O","")</f>
        <v/>
      </c>
      <c r="P124" s="173" t="str">
        <f>IF(P125&lt;&gt;""," -O","")</f>
        <v/>
      </c>
      <c r="R124" s="173" t="str">
        <f>IF(R125&lt;&gt;""," -O","")</f>
        <v/>
      </c>
      <c r="T124" s="173" t="str">
        <f>IF(T125&lt;&gt;""," -O","")</f>
        <v/>
      </c>
      <c r="V124" s="173" t="str">
        <f>IF(V125&lt;&gt;""," -O","")</f>
        <v/>
      </c>
      <c r="X124" s="173" t="str">
        <f>IF(X125&lt;&gt;""," -O","")</f>
        <v/>
      </c>
      <c r="Z124" s="173" t="str">
        <f>IF(Z125&lt;&gt;""," -O","")</f>
        <v/>
      </c>
      <c r="AB124" s="173" t="str">
        <f>IF(AB125&lt;&gt;""," -O","")</f>
        <v/>
      </c>
      <c r="AD124" s="173" t="str">
        <f>IF(AD125&lt;&gt;""," -O","")</f>
        <v/>
      </c>
      <c r="AF124" s="173" t="str">
        <f>IF(AF125&lt;&gt;""," -O","")</f>
        <v/>
      </c>
      <c r="AH124" s="173" t="str">
        <f>IF(AH125&lt;&gt;""," -O","")</f>
        <v/>
      </c>
      <c r="AJ124" s="173" t="str">
        <f>IF(AJ125&lt;&gt;""," -O","")</f>
        <v/>
      </c>
      <c r="AL124" s="173" t="str">
        <f>IF(AL125&lt;&gt;""," -O","")</f>
        <v/>
      </c>
      <c r="AN124" s="173" t="str">
        <f>IF(AN125&lt;&gt;""," -O","")</f>
        <v/>
      </c>
      <c r="AP124" s="173" t="str">
        <f>IF(AP125&lt;&gt;""," -O","")</f>
        <v/>
      </c>
      <c r="AR124" s="173" t="str">
        <f>IF(AR125&lt;&gt;""," -O","")</f>
        <v/>
      </c>
      <c r="AT124" s="173" t="str">
        <f>IF(AT125&lt;&gt;""," -O","")</f>
        <v/>
      </c>
      <c r="AV124" s="173" t="str">
        <f>IF(AV125&lt;&gt;""," -O","")</f>
        <v/>
      </c>
      <c r="AX124" s="173" t="str">
        <f>IF(AX125&lt;&gt;""," -O","")</f>
        <v/>
      </c>
      <c r="AZ124" s="173" t="str">
        <f>IF(AZ125&lt;&gt;""," -O","")</f>
        <v/>
      </c>
      <c r="BB124" s="173" t="str">
        <f>IF(BB125&lt;&gt;""," -O","")</f>
        <v/>
      </c>
      <c r="BD124" s="173" t="str">
        <f>IF(BD125&lt;&gt;""," -O","")</f>
        <v/>
      </c>
      <c r="BF124" s="173" t="str">
        <f>IF(BF125&lt;&gt;""," -O","")</f>
        <v/>
      </c>
      <c r="BH124" s="173" t="str">
        <f>IF(BH125&lt;&gt;""," -O","")</f>
        <v/>
      </c>
      <c r="BJ124" s="173" t="str">
        <f>IF(BJ125&lt;&gt;""," -O","")</f>
        <v/>
      </c>
    </row>
    <row r="125" spans="13:62" x14ac:dyDescent="0.25">
      <c r="M125" s="173">
        <v>1.59</v>
      </c>
      <c r="N125" s="173" t="str">
        <f>IFERROR(VLOOKUP(M125,'CRUCE OPORTUNIDADES'!$C$10:$D$18,2,FALSE),"")</f>
        <v/>
      </c>
      <c r="O125" s="173">
        <v>2.5900000000000101</v>
      </c>
      <c r="P125" s="173" t="str">
        <f>IFERROR(VLOOKUP(O125,'CRUCE OPORTUNIDADES'!$C$10:$D$18,2,FALSE),"")</f>
        <v/>
      </c>
      <c r="Q125" s="173">
        <v>3.5900000000000198</v>
      </c>
      <c r="R125" s="173" t="str">
        <f>IFERROR(VLOOKUP(Q125,'CRUCE OPORTUNIDADES'!$C$10:$D$18,2,FALSE),"")</f>
        <v/>
      </c>
      <c r="S125" s="173">
        <v>4.5900000000000301</v>
      </c>
      <c r="T125" s="173" t="str">
        <f>IFERROR(VLOOKUP(S125,'CRUCE OPORTUNIDADES'!$C$10:$D$18,2,FALSE),"")</f>
        <v/>
      </c>
      <c r="U125" s="173">
        <v>5.5900000000000398</v>
      </c>
      <c r="V125" s="173" t="str">
        <f>IFERROR(VLOOKUP(U125,'CRUCE OPORTUNIDADES'!$C$10:$D$18,2,FALSE),"")</f>
        <v/>
      </c>
      <c r="W125" s="173">
        <v>6.5900000000000496</v>
      </c>
      <c r="X125" s="173" t="str">
        <f>IFERROR(VLOOKUP(W125,'CRUCE OPORTUNIDADES'!$C$10:$D$18,2,FALSE),"")</f>
        <v/>
      </c>
      <c r="Y125" s="173">
        <v>7.5900000000000603</v>
      </c>
      <c r="Z125" s="173" t="str">
        <f>IFERROR(VLOOKUP(Y125,'CRUCE OPORTUNIDADES'!$C$10:$D$18,2,FALSE),"")</f>
        <v/>
      </c>
      <c r="AA125" s="173">
        <v>8.5900000000000691</v>
      </c>
      <c r="AB125" s="173" t="str">
        <f>IFERROR(VLOOKUP(AA125,'CRUCE OPORTUNIDADES'!$C$10:$D$18,2,FALSE),"")</f>
        <v/>
      </c>
      <c r="AC125" s="173">
        <v>9.5900000000000798</v>
      </c>
      <c r="AD125" s="173" t="str">
        <f>IFERROR(VLOOKUP(AC125,'CRUCE OPORTUNIDADES'!$C$10:$D$18,2,FALSE),"")</f>
        <v/>
      </c>
      <c r="AE125" s="173">
        <v>10.590000000000099</v>
      </c>
      <c r="AF125" s="173" t="str">
        <f>IFERROR(VLOOKUP(AE125,'CRUCE OPORTUNIDADES'!$C$10:$D$18,2,FALSE),"")</f>
        <v/>
      </c>
      <c r="AG125" s="173">
        <v>11.590000000000099</v>
      </c>
      <c r="AH125" s="173" t="str">
        <f>IFERROR(VLOOKUP(AG125,'CRUCE OPORTUNIDADES'!$C$10:$D$18,2,FALSE),"")</f>
        <v/>
      </c>
      <c r="AI125" s="173">
        <v>12.590000000000099</v>
      </c>
      <c r="AJ125" s="173" t="str">
        <f>IFERROR(VLOOKUP(AI125,'CRUCE OPORTUNIDADES'!$C$10:$D$18,2,FALSE),"")</f>
        <v/>
      </c>
      <c r="AK125" s="173">
        <v>13.590000000000099</v>
      </c>
      <c r="AL125" s="173" t="str">
        <f>IFERROR(VLOOKUP(AK125,'CRUCE OPORTUNIDADES'!$C$10:$D$18,2,FALSE),"")</f>
        <v/>
      </c>
      <c r="AM125" s="173">
        <v>14.590000000000099</v>
      </c>
      <c r="AN125" s="173" t="str">
        <f>IFERROR(VLOOKUP(AM125,'CRUCE OPORTUNIDADES'!$C$10:$D$18,2,FALSE),"")</f>
        <v/>
      </c>
      <c r="AO125" s="173">
        <v>15.590000000000099</v>
      </c>
      <c r="AP125" s="173" t="str">
        <f>IFERROR(VLOOKUP(AO125,'CRUCE OPORTUNIDADES'!$C$10:$D$18,2,FALSE),"")</f>
        <v/>
      </c>
      <c r="AQ125" s="173">
        <v>16.590000000000099</v>
      </c>
      <c r="AR125" s="173" t="str">
        <f>IFERROR(VLOOKUP(AQ125,'CRUCE OPORTUNIDADES'!$C$10:$D$18,2,FALSE),"")</f>
        <v/>
      </c>
      <c r="AS125" s="173">
        <v>17.590000000000199</v>
      </c>
      <c r="AT125" s="173" t="str">
        <f>IFERROR(VLOOKUP(AS125,'CRUCE OPORTUNIDADES'!$C$10:$D$18,2,FALSE),"")</f>
        <v/>
      </c>
      <c r="AU125" s="173">
        <v>18.590000000000199</v>
      </c>
      <c r="AV125" s="173" t="str">
        <f>IFERROR(VLOOKUP(AU125,'CRUCE OPORTUNIDADES'!$C$10:$D$18,2,FALSE),"")</f>
        <v/>
      </c>
      <c r="AW125" s="173">
        <v>19.590000000000199</v>
      </c>
      <c r="AX125" s="173" t="str">
        <f>IFERROR(VLOOKUP(AW125,'CRUCE OPORTUNIDADES'!$C$10:$D$18,2,FALSE),"")</f>
        <v/>
      </c>
      <c r="AY125" s="173">
        <v>20.590000000000199</v>
      </c>
      <c r="AZ125" s="173" t="str">
        <f>IFERROR(VLOOKUP(AY125,'CRUCE OPORTUNIDADES'!$C$10:$D$18,2,FALSE),"")</f>
        <v/>
      </c>
      <c r="BA125" s="173">
        <v>21.590000000000199</v>
      </c>
      <c r="BB125" s="173" t="str">
        <f>IFERROR(VLOOKUP(BA125,'CRUCE OPORTUNIDADES'!$C$10:$D$18,2,FALSE),"")</f>
        <v/>
      </c>
      <c r="BC125" s="173">
        <v>22.590000000000199</v>
      </c>
      <c r="BD125" s="173" t="str">
        <f>IFERROR(VLOOKUP(BC125,'CRUCE OPORTUNIDADES'!$C$10:$D$18,2,FALSE),"")</f>
        <v/>
      </c>
      <c r="BE125" s="173">
        <v>23.590000000000199</v>
      </c>
      <c r="BF125" s="173" t="str">
        <f>IFERROR(VLOOKUP(BE125,'CRUCE OPORTUNIDADES'!$C$10:$D$18,2,FALSE),"")</f>
        <v/>
      </c>
      <c r="BG125" s="173">
        <v>24.590000000000199</v>
      </c>
      <c r="BH125" s="173" t="str">
        <f>IFERROR(VLOOKUP(BG125,'CRUCE OPORTUNIDADES'!$C$10:$D$18,2,FALSE),"")</f>
        <v/>
      </c>
      <c r="BI125" s="173">
        <v>25.590000000000199</v>
      </c>
      <c r="BJ125" s="173" t="str">
        <f>IFERROR(VLOOKUP(BI125,'CRUCE OPORTUNIDADES'!$C$10:$D$18,2,FALSE),"")</f>
        <v/>
      </c>
    </row>
    <row r="126" spans="13:62" x14ac:dyDescent="0.25">
      <c r="N126" s="173" t="str">
        <f>IF(N127&lt;&gt;""," -O","")</f>
        <v/>
      </c>
      <c r="P126" s="173" t="str">
        <f>IF(P127&lt;&gt;""," -O","")</f>
        <v/>
      </c>
      <c r="R126" s="173" t="str">
        <f>IF(R127&lt;&gt;""," -O","")</f>
        <v/>
      </c>
      <c r="T126" s="173" t="str">
        <f>IF(T127&lt;&gt;""," -O","")</f>
        <v/>
      </c>
      <c r="V126" s="173" t="str">
        <f>IF(V127&lt;&gt;""," -O","")</f>
        <v/>
      </c>
      <c r="X126" s="173" t="str">
        <f>IF(X127&lt;&gt;""," -O","")</f>
        <v/>
      </c>
      <c r="Z126" s="173" t="str">
        <f>IF(Z127&lt;&gt;""," -O","")</f>
        <v/>
      </c>
      <c r="AB126" s="173" t="str">
        <f>IF(AB127&lt;&gt;""," -O","")</f>
        <v/>
      </c>
      <c r="AD126" s="173" t="str">
        <f>IF(AD127&lt;&gt;""," -O","")</f>
        <v/>
      </c>
      <c r="AF126" s="173" t="str">
        <f>IF(AF127&lt;&gt;""," -O","")</f>
        <v/>
      </c>
      <c r="AH126" s="173" t="str">
        <f>IF(AH127&lt;&gt;""," -O","")</f>
        <v/>
      </c>
      <c r="AJ126" s="173" t="str">
        <f>IF(AJ127&lt;&gt;""," -O","")</f>
        <v/>
      </c>
      <c r="AL126" s="173" t="str">
        <f>IF(AL127&lt;&gt;""," -O","")</f>
        <v/>
      </c>
      <c r="AN126" s="173" t="str">
        <f>IF(AN127&lt;&gt;""," -O","")</f>
        <v/>
      </c>
      <c r="AP126" s="173" t="str">
        <f>IF(AP127&lt;&gt;""," -O","")</f>
        <v/>
      </c>
      <c r="AR126" s="173" t="str">
        <f>IF(AR127&lt;&gt;""," -O","")</f>
        <v/>
      </c>
      <c r="AT126" s="173" t="str">
        <f>IF(AT127&lt;&gt;""," -O","")</f>
        <v/>
      </c>
      <c r="AV126" s="173" t="str">
        <f>IF(AV127&lt;&gt;""," -O","")</f>
        <v/>
      </c>
      <c r="AX126" s="173" t="str">
        <f>IF(AX127&lt;&gt;""," -O","")</f>
        <v/>
      </c>
      <c r="AZ126" s="173" t="str">
        <f>IF(AZ127&lt;&gt;""," -O","")</f>
        <v/>
      </c>
      <c r="BB126" s="173" t="str">
        <f>IF(BB127&lt;&gt;""," -O","")</f>
        <v/>
      </c>
      <c r="BD126" s="173" t="str">
        <f>IF(BD127&lt;&gt;""," -O","")</f>
        <v/>
      </c>
      <c r="BF126" s="173" t="str">
        <f>IF(BF127&lt;&gt;""," -O","")</f>
        <v/>
      </c>
      <c r="BH126" s="173" t="str">
        <f>IF(BH127&lt;&gt;""," -O","")</f>
        <v/>
      </c>
      <c r="BJ126" s="173" t="str">
        <f>IF(BJ127&lt;&gt;""," -O","")</f>
        <v/>
      </c>
    </row>
    <row r="127" spans="13:62" x14ac:dyDescent="0.25">
      <c r="M127" s="173">
        <v>1.6</v>
      </c>
      <c r="N127" s="173" t="str">
        <f>IFERROR(VLOOKUP(M127,'CRUCE OPORTUNIDADES'!$C$10:$D$18,2,FALSE),"")</f>
        <v/>
      </c>
      <c r="O127" s="173">
        <v>2.6000000000000099</v>
      </c>
      <c r="P127" s="173" t="str">
        <f>IFERROR(VLOOKUP(O127,'CRUCE OPORTUNIDADES'!$C$10:$D$18,2,FALSE),"")</f>
        <v/>
      </c>
      <c r="Q127" s="173">
        <v>3.6000000000000201</v>
      </c>
      <c r="R127" s="173" t="str">
        <f>IFERROR(VLOOKUP(Q127,'CRUCE OPORTUNIDADES'!$C$10:$D$18,2,FALSE),"")</f>
        <v/>
      </c>
      <c r="S127" s="173">
        <v>4.6000000000000298</v>
      </c>
      <c r="T127" s="173" t="str">
        <f>IFERROR(VLOOKUP(S127,'CRUCE OPORTUNIDADES'!$C$10:$D$18,2,FALSE),"")</f>
        <v/>
      </c>
      <c r="U127" s="173">
        <v>5.6000000000000396</v>
      </c>
      <c r="V127" s="173" t="str">
        <f>IFERROR(VLOOKUP(U127,'CRUCE OPORTUNIDADES'!$C$10:$D$18,2,FALSE),"")</f>
        <v/>
      </c>
      <c r="W127" s="173">
        <v>6.6000000000000503</v>
      </c>
      <c r="X127" s="173" t="str">
        <f>IFERROR(VLOOKUP(W127,'CRUCE OPORTUNIDADES'!$C$10:$D$18,2,FALSE),"")</f>
        <v/>
      </c>
      <c r="Y127" s="173">
        <v>7.60000000000006</v>
      </c>
      <c r="Z127" s="173" t="str">
        <f>IFERROR(VLOOKUP(Y127,'CRUCE OPORTUNIDADES'!$C$10:$D$18,2,FALSE),"")</f>
        <v/>
      </c>
      <c r="AA127" s="173">
        <v>8.6000000000000707</v>
      </c>
      <c r="AB127" s="173" t="str">
        <f>IFERROR(VLOOKUP(AA127,'CRUCE OPORTUNIDADES'!$C$10:$D$18,2,FALSE),"")</f>
        <v/>
      </c>
      <c r="AC127" s="173">
        <v>9.6000000000000796</v>
      </c>
      <c r="AD127" s="173" t="str">
        <f>IFERROR(VLOOKUP(AC127,'CRUCE OPORTUNIDADES'!$C$10:$D$18,2,FALSE),"")</f>
        <v/>
      </c>
      <c r="AE127" s="173">
        <v>10.600000000000099</v>
      </c>
      <c r="AF127" s="173" t="str">
        <f>IFERROR(VLOOKUP(AE127,'CRUCE OPORTUNIDADES'!$C$10:$D$18,2,FALSE),"")</f>
        <v/>
      </c>
      <c r="AG127" s="173">
        <v>11.600000000000099</v>
      </c>
      <c r="AH127" s="173" t="str">
        <f>IFERROR(VLOOKUP(AG127,'CRUCE OPORTUNIDADES'!$C$10:$D$18,2,FALSE),"")</f>
        <v/>
      </c>
      <c r="AI127" s="173">
        <v>12.600000000000099</v>
      </c>
      <c r="AJ127" s="173" t="str">
        <f>IFERROR(VLOOKUP(AI127,'CRUCE OPORTUNIDADES'!$C$10:$D$18,2,FALSE),"")</f>
        <v/>
      </c>
      <c r="AK127" s="173">
        <v>13.600000000000099</v>
      </c>
      <c r="AL127" s="173" t="str">
        <f>IFERROR(VLOOKUP(AK127,'CRUCE OPORTUNIDADES'!$C$10:$D$18,2,FALSE),"")</f>
        <v/>
      </c>
      <c r="AM127" s="173">
        <v>14.600000000000099</v>
      </c>
      <c r="AN127" s="173" t="str">
        <f>IFERROR(VLOOKUP(AM127,'CRUCE OPORTUNIDADES'!$C$10:$D$18,2,FALSE),"")</f>
        <v/>
      </c>
      <c r="AO127" s="173">
        <v>15.600000000000099</v>
      </c>
      <c r="AP127" s="173" t="str">
        <f>IFERROR(VLOOKUP(AO127,'CRUCE OPORTUNIDADES'!$C$10:$D$18,2,FALSE),"")</f>
        <v/>
      </c>
      <c r="AQ127" s="173">
        <v>16.600000000000101</v>
      </c>
      <c r="AR127" s="173" t="str">
        <f>IFERROR(VLOOKUP(AQ127,'CRUCE OPORTUNIDADES'!$C$10:$D$18,2,FALSE),"")</f>
        <v/>
      </c>
      <c r="AS127" s="173">
        <v>17.6000000000002</v>
      </c>
      <c r="AT127" s="173" t="str">
        <f>IFERROR(VLOOKUP(AS127,'CRUCE OPORTUNIDADES'!$C$10:$D$18,2,FALSE),"")</f>
        <v/>
      </c>
      <c r="AU127" s="173">
        <v>18.6000000000002</v>
      </c>
      <c r="AV127" s="173" t="str">
        <f>IFERROR(VLOOKUP(AU127,'CRUCE OPORTUNIDADES'!$C$10:$D$18,2,FALSE),"")</f>
        <v/>
      </c>
      <c r="AW127" s="173">
        <v>19.6000000000002</v>
      </c>
      <c r="AX127" s="173" t="str">
        <f>IFERROR(VLOOKUP(AW127,'CRUCE OPORTUNIDADES'!$C$10:$D$18,2,FALSE),"")</f>
        <v/>
      </c>
      <c r="AY127" s="173">
        <v>20.6000000000002</v>
      </c>
      <c r="AZ127" s="173" t="str">
        <f>IFERROR(VLOOKUP(AY127,'CRUCE OPORTUNIDADES'!$C$10:$D$18,2,FALSE),"")</f>
        <v/>
      </c>
      <c r="BA127" s="173">
        <v>21.6000000000002</v>
      </c>
      <c r="BB127" s="173" t="str">
        <f>IFERROR(VLOOKUP(BA127,'CRUCE OPORTUNIDADES'!$C$10:$D$18,2,FALSE),"")</f>
        <v/>
      </c>
      <c r="BC127" s="173">
        <v>22.6000000000002</v>
      </c>
      <c r="BD127" s="173" t="str">
        <f>IFERROR(VLOOKUP(BC127,'CRUCE OPORTUNIDADES'!$C$10:$D$18,2,FALSE),"")</f>
        <v/>
      </c>
      <c r="BE127" s="173">
        <v>23.6000000000002</v>
      </c>
      <c r="BF127" s="173" t="str">
        <f>IFERROR(VLOOKUP(BE127,'CRUCE OPORTUNIDADES'!$C$10:$D$18,2,FALSE),"")</f>
        <v/>
      </c>
      <c r="BG127" s="173">
        <v>24.6000000000002</v>
      </c>
      <c r="BH127" s="173" t="str">
        <f>IFERROR(VLOOKUP(BG127,'CRUCE OPORTUNIDADES'!$C$10:$D$18,2,FALSE),"")</f>
        <v/>
      </c>
      <c r="BI127" s="173">
        <v>25.6000000000002</v>
      </c>
      <c r="BJ127" s="173" t="str">
        <f>IFERROR(VLOOKUP(BI127,'CRUCE OPORTUNIDADES'!$C$10:$D$18,2,FALSE),"")</f>
        <v/>
      </c>
    </row>
    <row r="128" spans="13:62" x14ac:dyDescent="0.25">
      <c r="N128" s="173" t="str">
        <f>IF(N129&lt;&gt;""," -O","")</f>
        <v/>
      </c>
      <c r="P128" s="173" t="str">
        <f>IF(P129&lt;&gt;""," -O","")</f>
        <v/>
      </c>
      <c r="R128" s="173" t="str">
        <f>IF(R129&lt;&gt;""," -O","")</f>
        <v/>
      </c>
      <c r="T128" s="173" t="str">
        <f>IF(T129&lt;&gt;""," -O","")</f>
        <v/>
      </c>
      <c r="V128" s="173" t="str">
        <f>IF(V129&lt;&gt;""," -O","")</f>
        <v/>
      </c>
      <c r="X128" s="173" t="str">
        <f>IF(X129&lt;&gt;""," -O","")</f>
        <v/>
      </c>
      <c r="Z128" s="173" t="str">
        <f>IF(Z129&lt;&gt;""," -O","")</f>
        <v/>
      </c>
      <c r="AB128" s="173" t="str">
        <f>IF(AB129&lt;&gt;""," -O","")</f>
        <v/>
      </c>
      <c r="AD128" s="173" t="str">
        <f>IF(AD129&lt;&gt;""," -O","")</f>
        <v/>
      </c>
      <c r="AF128" s="173" t="str">
        <f>IF(AF129&lt;&gt;""," -O","")</f>
        <v/>
      </c>
      <c r="AH128" s="173" t="str">
        <f>IF(AH129&lt;&gt;""," -O","")</f>
        <v/>
      </c>
      <c r="AJ128" s="173" t="str">
        <f>IF(AJ129&lt;&gt;""," -O","")</f>
        <v/>
      </c>
      <c r="AL128" s="173" t="str">
        <f>IF(AL129&lt;&gt;""," -O","")</f>
        <v/>
      </c>
      <c r="AN128" s="173" t="str">
        <f>IF(AN129&lt;&gt;""," -O","")</f>
        <v/>
      </c>
      <c r="AP128" s="173" t="str">
        <f>IF(AP129&lt;&gt;""," -O","")</f>
        <v/>
      </c>
      <c r="AR128" s="173" t="str">
        <f>IF(AR129&lt;&gt;""," -O","")</f>
        <v/>
      </c>
      <c r="AT128" s="173" t="str">
        <f>IF(AT129&lt;&gt;""," -O","")</f>
        <v/>
      </c>
      <c r="AV128" s="173" t="str">
        <f>IF(AV129&lt;&gt;""," -O","")</f>
        <v/>
      </c>
      <c r="AX128" s="173" t="str">
        <f>IF(AX129&lt;&gt;""," -O","")</f>
        <v/>
      </c>
      <c r="AZ128" s="173" t="str">
        <f>IF(AZ129&lt;&gt;""," -O","")</f>
        <v/>
      </c>
      <c r="BB128" s="173" t="str">
        <f>IF(BB129&lt;&gt;""," -O","")</f>
        <v/>
      </c>
      <c r="BD128" s="173" t="str">
        <f>IF(BD129&lt;&gt;""," -O","")</f>
        <v/>
      </c>
      <c r="BF128" s="173" t="str">
        <f>IF(BF129&lt;&gt;""," -O","")</f>
        <v/>
      </c>
      <c r="BH128" s="173" t="str">
        <f>IF(BH129&lt;&gt;""," -O","")</f>
        <v/>
      </c>
      <c r="BJ128" s="173" t="str">
        <f>IF(BJ129&lt;&gt;""," -O","")</f>
        <v/>
      </c>
    </row>
    <row r="129" spans="13:62" x14ac:dyDescent="0.25">
      <c r="M129" s="173">
        <v>1.61</v>
      </c>
      <c r="N129" s="173" t="str">
        <f>IFERROR(VLOOKUP(M129,'CRUCE OPORTUNIDADES'!$C$10:$D$18,2,FALSE),"")</f>
        <v/>
      </c>
      <c r="O129" s="173">
        <v>2.6100000000000101</v>
      </c>
      <c r="P129" s="173" t="str">
        <f>IFERROR(VLOOKUP(O129,'CRUCE OPORTUNIDADES'!$C$10:$D$18,2,FALSE),"")</f>
        <v/>
      </c>
      <c r="Q129" s="173">
        <v>3.6100000000000199</v>
      </c>
      <c r="R129" s="173" t="str">
        <f>IFERROR(VLOOKUP(Q129,'CRUCE OPORTUNIDADES'!$C$10:$D$18,2,FALSE),"")</f>
        <v/>
      </c>
      <c r="S129" s="173">
        <v>4.6100000000000296</v>
      </c>
      <c r="T129" s="173" t="str">
        <f>IFERROR(VLOOKUP(S129,'CRUCE OPORTUNIDADES'!$C$10:$D$18,2,FALSE),"")</f>
        <v/>
      </c>
      <c r="U129" s="173">
        <v>5.6100000000000403</v>
      </c>
      <c r="V129" s="173" t="str">
        <f>IFERROR(VLOOKUP(U129,'CRUCE OPORTUNIDADES'!$C$10:$D$18,2,FALSE),"")</f>
        <v/>
      </c>
      <c r="W129" s="173">
        <v>6.6100000000000501</v>
      </c>
      <c r="X129" s="173" t="str">
        <f>IFERROR(VLOOKUP(W129,'CRUCE OPORTUNIDADES'!$C$10:$D$18,2,FALSE),"")</f>
        <v/>
      </c>
      <c r="Y129" s="173">
        <v>7.6100000000000598</v>
      </c>
      <c r="Z129" s="173" t="str">
        <f>IFERROR(VLOOKUP(Y129,'CRUCE OPORTUNIDADES'!$C$10:$D$18,2,FALSE),"")</f>
        <v/>
      </c>
      <c r="AA129" s="173">
        <v>8.6100000000000705</v>
      </c>
      <c r="AB129" s="173" t="str">
        <f>IFERROR(VLOOKUP(AA129,'CRUCE OPORTUNIDADES'!$C$10:$D$18,2,FALSE),"")</f>
        <v/>
      </c>
      <c r="AC129" s="173">
        <v>9.6100000000000794</v>
      </c>
      <c r="AD129" s="173" t="str">
        <f>IFERROR(VLOOKUP(AC129,'CRUCE OPORTUNIDADES'!$C$10:$D$18,2,FALSE),"")</f>
        <v/>
      </c>
      <c r="AE129" s="173">
        <v>10.610000000000101</v>
      </c>
      <c r="AF129" s="173" t="str">
        <f>IFERROR(VLOOKUP(AE129,'CRUCE OPORTUNIDADES'!$C$10:$D$18,2,FALSE),"")</f>
        <v/>
      </c>
      <c r="AG129" s="173">
        <v>11.610000000000101</v>
      </c>
      <c r="AH129" s="173" t="str">
        <f>IFERROR(VLOOKUP(AG129,'CRUCE OPORTUNIDADES'!$C$10:$D$18,2,FALSE),"")</f>
        <v/>
      </c>
      <c r="AI129" s="173">
        <v>12.610000000000101</v>
      </c>
      <c r="AJ129" s="173" t="str">
        <f>IFERROR(VLOOKUP(AI129,'CRUCE OPORTUNIDADES'!$C$10:$D$18,2,FALSE),"")</f>
        <v/>
      </c>
      <c r="AK129" s="173">
        <v>13.610000000000101</v>
      </c>
      <c r="AL129" s="173" t="str">
        <f>IFERROR(VLOOKUP(AK129,'CRUCE OPORTUNIDADES'!$C$10:$D$18,2,FALSE),"")</f>
        <v/>
      </c>
      <c r="AM129" s="173">
        <v>14.610000000000101</v>
      </c>
      <c r="AN129" s="173" t="str">
        <f>IFERROR(VLOOKUP(AM129,'CRUCE OPORTUNIDADES'!$C$10:$D$18,2,FALSE),"")</f>
        <v/>
      </c>
      <c r="AO129" s="173">
        <v>15.610000000000101</v>
      </c>
      <c r="AP129" s="173" t="str">
        <f>IFERROR(VLOOKUP(AO129,'CRUCE OPORTUNIDADES'!$C$10:$D$18,2,FALSE),"")</f>
        <v/>
      </c>
      <c r="AQ129" s="173">
        <v>16.610000000000099</v>
      </c>
      <c r="AR129" s="173" t="str">
        <f>IFERROR(VLOOKUP(AQ129,'CRUCE OPORTUNIDADES'!$C$10:$D$18,2,FALSE),"")</f>
        <v/>
      </c>
      <c r="AS129" s="173">
        <v>17.610000000000198</v>
      </c>
      <c r="AT129" s="173" t="str">
        <f>IFERROR(VLOOKUP(AS129,'CRUCE OPORTUNIDADES'!$C$10:$D$18,2,FALSE),"")</f>
        <v/>
      </c>
      <c r="AU129" s="173">
        <v>18.610000000000198</v>
      </c>
      <c r="AV129" s="173" t="str">
        <f>IFERROR(VLOOKUP(AU129,'CRUCE OPORTUNIDADES'!$C$10:$D$18,2,FALSE),"")</f>
        <v/>
      </c>
      <c r="AW129" s="173">
        <v>19.610000000000198</v>
      </c>
      <c r="AX129" s="173" t="str">
        <f>IFERROR(VLOOKUP(AW129,'CRUCE OPORTUNIDADES'!$C$10:$D$18,2,FALSE),"")</f>
        <v/>
      </c>
      <c r="AY129" s="173">
        <v>20.610000000000198</v>
      </c>
      <c r="AZ129" s="173" t="str">
        <f>IFERROR(VLOOKUP(AY129,'CRUCE OPORTUNIDADES'!$C$10:$D$18,2,FALSE),"")</f>
        <v/>
      </c>
      <c r="BA129" s="173">
        <v>21.610000000000198</v>
      </c>
      <c r="BB129" s="173" t="str">
        <f>IFERROR(VLOOKUP(BA129,'CRUCE OPORTUNIDADES'!$C$10:$D$18,2,FALSE),"")</f>
        <v/>
      </c>
      <c r="BC129" s="173">
        <v>22.610000000000198</v>
      </c>
      <c r="BD129" s="173" t="str">
        <f>IFERROR(VLOOKUP(BC129,'CRUCE OPORTUNIDADES'!$C$10:$D$18,2,FALSE),"")</f>
        <v/>
      </c>
      <c r="BE129" s="173">
        <v>23.610000000000198</v>
      </c>
      <c r="BF129" s="173" t="str">
        <f>IFERROR(VLOOKUP(BE129,'CRUCE OPORTUNIDADES'!$C$10:$D$18,2,FALSE),"")</f>
        <v/>
      </c>
      <c r="BG129" s="173">
        <v>24.610000000000198</v>
      </c>
      <c r="BH129" s="173" t="str">
        <f>IFERROR(VLOOKUP(BG129,'CRUCE OPORTUNIDADES'!$C$10:$D$18,2,FALSE),"")</f>
        <v/>
      </c>
      <c r="BI129" s="173">
        <v>25.610000000000198</v>
      </c>
      <c r="BJ129" s="173" t="str">
        <f>IFERROR(VLOOKUP(BI129,'CRUCE OPORTUNIDADES'!$C$10:$D$18,2,FALSE),"")</f>
        <v/>
      </c>
    </row>
    <row r="130" spans="13:62" x14ac:dyDescent="0.25">
      <c r="N130" s="173" t="str">
        <f>IF(N131&lt;&gt;""," -O","")</f>
        <v/>
      </c>
      <c r="P130" s="173" t="str">
        <f>IF(P131&lt;&gt;""," -O","")</f>
        <v/>
      </c>
      <c r="R130" s="173" t="str">
        <f>IF(R131&lt;&gt;""," -O","")</f>
        <v/>
      </c>
      <c r="T130" s="173" t="str">
        <f>IF(T131&lt;&gt;""," -O","")</f>
        <v/>
      </c>
      <c r="V130" s="173" t="str">
        <f>IF(V131&lt;&gt;""," -O","")</f>
        <v/>
      </c>
      <c r="X130" s="173" t="str">
        <f>IF(X131&lt;&gt;""," -O","")</f>
        <v/>
      </c>
      <c r="Z130" s="173" t="str">
        <f>IF(Z131&lt;&gt;""," -O","")</f>
        <v/>
      </c>
      <c r="AB130" s="173" t="str">
        <f>IF(AB131&lt;&gt;""," -O","")</f>
        <v/>
      </c>
      <c r="AD130" s="173" t="str">
        <f>IF(AD131&lt;&gt;""," -O","")</f>
        <v/>
      </c>
      <c r="AF130" s="173" t="str">
        <f>IF(AF131&lt;&gt;""," -O","")</f>
        <v/>
      </c>
      <c r="AH130" s="173" t="str">
        <f>IF(AH131&lt;&gt;""," -O","")</f>
        <v/>
      </c>
      <c r="AJ130" s="173" t="str">
        <f>IF(AJ131&lt;&gt;""," -O","")</f>
        <v/>
      </c>
      <c r="AL130" s="173" t="str">
        <f>IF(AL131&lt;&gt;""," -O","")</f>
        <v/>
      </c>
      <c r="AN130" s="173" t="str">
        <f>IF(AN131&lt;&gt;""," -O","")</f>
        <v/>
      </c>
      <c r="AP130" s="173" t="str">
        <f>IF(AP131&lt;&gt;""," -O","")</f>
        <v/>
      </c>
      <c r="AR130" s="173" t="str">
        <f>IF(AR131&lt;&gt;""," -O","")</f>
        <v/>
      </c>
      <c r="AT130" s="173" t="str">
        <f>IF(AT131&lt;&gt;""," -O","")</f>
        <v/>
      </c>
      <c r="AV130" s="173" t="str">
        <f>IF(AV131&lt;&gt;""," -O","")</f>
        <v/>
      </c>
      <c r="AX130" s="173" t="str">
        <f>IF(AX131&lt;&gt;""," -O","")</f>
        <v/>
      </c>
      <c r="AZ130" s="173" t="str">
        <f>IF(AZ131&lt;&gt;""," -O","")</f>
        <v/>
      </c>
      <c r="BB130" s="173" t="str">
        <f>IF(BB131&lt;&gt;""," -O","")</f>
        <v/>
      </c>
      <c r="BD130" s="173" t="str">
        <f>IF(BD131&lt;&gt;""," -O","")</f>
        <v/>
      </c>
      <c r="BF130" s="173" t="str">
        <f>IF(BF131&lt;&gt;""," -O","")</f>
        <v/>
      </c>
      <c r="BH130" s="173" t="str">
        <f>IF(BH131&lt;&gt;""," -O","")</f>
        <v/>
      </c>
      <c r="BJ130" s="173" t="str">
        <f>IF(BJ131&lt;&gt;""," -O","")</f>
        <v/>
      </c>
    </row>
    <row r="131" spans="13:62" x14ac:dyDescent="0.25">
      <c r="M131" s="173">
        <v>1.62</v>
      </c>
      <c r="N131" s="173" t="str">
        <f>IFERROR(VLOOKUP(M131,'CRUCE OPORTUNIDADES'!$C$10:$D$18,2,FALSE),"")</f>
        <v/>
      </c>
      <c r="O131" s="173">
        <v>2.6200000000000099</v>
      </c>
      <c r="P131" s="173" t="str">
        <f>IFERROR(VLOOKUP(O131,'CRUCE OPORTUNIDADES'!$C$10:$D$18,2,FALSE),"")</f>
        <v/>
      </c>
      <c r="Q131" s="173">
        <v>3.6200000000000201</v>
      </c>
      <c r="R131" s="173" t="str">
        <f>IFERROR(VLOOKUP(Q131,'CRUCE OPORTUNIDADES'!$C$10:$D$18,2,FALSE),"")</f>
        <v/>
      </c>
      <c r="S131" s="173">
        <v>4.6200000000000303</v>
      </c>
      <c r="T131" s="173" t="str">
        <f>IFERROR(VLOOKUP(S131,'CRUCE OPORTUNIDADES'!$C$10:$D$18,2,FALSE),"")</f>
        <v/>
      </c>
      <c r="U131" s="173">
        <v>5.6200000000000401</v>
      </c>
      <c r="V131" s="173" t="str">
        <f>IFERROR(VLOOKUP(U131,'CRUCE OPORTUNIDADES'!$C$10:$D$18,2,FALSE),"")</f>
        <v/>
      </c>
      <c r="W131" s="173">
        <v>6.6200000000000498</v>
      </c>
      <c r="X131" s="173" t="str">
        <f>IFERROR(VLOOKUP(W131,'CRUCE OPORTUNIDADES'!$C$10:$D$18,2,FALSE),"")</f>
        <v/>
      </c>
      <c r="Y131" s="173">
        <v>7.6200000000000596</v>
      </c>
      <c r="Z131" s="173" t="str">
        <f>IFERROR(VLOOKUP(Y131,'CRUCE OPORTUNIDADES'!$C$10:$D$18,2,FALSE),"")</f>
        <v/>
      </c>
      <c r="AA131" s="173">
        <v>8.6200000000000703</v>
      </c>
      <c r="AB131" s="173" t="str">
        <f>IFERROR(VLOOKUP(AA131,'CRUCE OPORTUNIDADES'!$C$10:$D$18,2,FALSE),"")</f>
        <v/>
      </c>
      <c r="AC131" s="173">
        <v>9.6200000000000792</v>
      </c>
      <c r="AD131" s="173" t="str">
        <f>IFERROR(VLOOKUP(AC131,'CRUCE OPORTUNIDADES'!$C$10:$D$18,2,FALSE),"")</f>
        <v/>
      </c>
      <c r="AE131" s="173">
        <v>10.6200000000001</v>
      </c>
      <c r="AF131" s="173" t="str">
        <f>IFERROR(VLOOKUP(AE131,'CRUCE OPORTUNIDADES'!$C$10:$D$18,2,FALSE),"")</f>
        <v/>
      </c>
      <c r="AG131" s="173">
        <v>11.6200000000001</v>
      </c>
      <c r="AH131" s="173" t="str">
        <f>IFERROR(VLOOKUP(AG131,'CRUCE OPORTUNIDADES'!$C$10:$D$18,2,FALSE),"")</f>
        <v/>
      </c>
      <c r="AI131" s="173">
        <v>12.6200000000001</v>
      </c>
      <c r="AJ131" s="173" t="str">
        <f>IFERROR(VLOOKUP(AI131,'CRUCE OPORTUNIDADES'!$C$10:$D$18,2,FALSE),"")</f>
        <v/>
      </c>
      <c r="AK131" s="173">
        <v>13.6200000000001</v>
      </c>
      <c r="AL131" s="173" t="str">
        <f>IFERROR(VLOOKUP(AK131,'CRUCE OPORTUNIDADES'!$C$10:$D$18,2,FALSE),"")</f>
        <v/>
      </c>
      <c r="AM131" s="173">
        <v>14.6200000000001</v>
      </c>
      <c r="AN131" s="173" t="str">
        <f>IFERROR(VLOOKUP(AM131,'CRUCE OPORTUNIDADES'!$C$10:$D$18,2,FALSE),"")</f>
        <v/>
      </c>
      <c r="AO131" s="173">
        <v>15.6200000000001</v>
      </c>
      <c r="AP131" s="173" t="str">
        <f>IFERROR(VLOOKUP(AO131,'CRUCE OPORTUNIDADES'!$C$10:$D$18,2,FALSE),"")</f>
        <v/>
      </c>
      <c r="AQ131" s="173">
        <v>16.6200000000001</v>
      </c>
      <c r="AR131" s="173" t="str">
        <f>IFERROR(VLOOKUP(AQ131,'CRUCE OPORTUNIDADES'!$C$10:$D$18,2,FALSE),"")</f>
        <v/>
      </c>
      <c r="AS131" s="173">
        <v>17.6200000000002</v>
      </c>
      <c r="AT131" s="173" t="str">
        <f>IFERROR(VLOOKUP(AS131,'CRUCE OPORTUNIDADES'!$C$10:$D$18,2,FALSE),"")</f>
        <v/>
      </c>
      <c r="AU131" s="173">
        <v>18.6200000000002</v>
      </c>
      <c r="AV131" s="173" t="str">
        <f>IFERROR(VLOOKUP(AU131,'CRUCE OPORTUNIDADES'!$C$10:$D$18,2,FALSE),"")</f>
        <v/>
      </c>
      <c r="AW131" s="173">
        <v>19.6200000000002</v>
      </c>
      <c r="AX131" s="173" t="str">
        <f>IFERROR(VLOOKUP(AW131,'CRUCE OPORTUNIDADES'!$C$10:$D$18,2,FALSE),"")</f>
        <v/>
      </c>
      <c r="AY131" s="173">
        <v>20.6200000000002</v>
      </c>
      <c r="AZ131" s="173" t="str">
        <f>IFERROR(VLOOKUP(AY131,'CRUCE OPORTUNIDADES'!$C$10:$D$18,2,FALSE),"")</f>
        <v/>
      </c>
      <c r="BA131" s="173">
        <v>21.6200000000002</v>
      </c>
      <c r="BB131" s="173" t="str">
        <f>IFERROR(VLOOKUP(BA131,'CRUCE OPORTUNIDADES'!$C$10:$D$18,2,FALSE),"")</f>
        <v/>
      </c>
      <c r="BC131" s="173">
        <v>22.6200000000002</v>
      </c>
      <c r="BD131" s="173" t="str">
        <f>IFERROR(VLOOKUP(BC131,'CRUCE OPORTUNIDADES'!$C$10:$D$18,2,FALSE),"")</f>
        <v/>
      </c>
      <c r="BE131" s="173">
        <v>23.6200000000002</v>
      </c>
      <c r="BF131" s="173" t="str">
        <f>IFERROR(VLOOKUP(BE131,'CRUCE OPORTUNIDADES'!$C$10:$D$18,2,FALSE),"")</f>
        <v/>
      </c>
      <c r="BG131" s="173">
        <v>24.6200000000002</v>
      </c>
      <c r="BH131" s="173" t="str">
        <f>IFERROR(VLOOKUP(BG131,'CRUCE OPORTUNIDADES'!$C$10:$D$18,2,FALSE),"")</f>
        <v/>
      </c>
      <c r="BI131" s="173">
        <v>25.6200000000002</v>
      </c>
      <c r="BJ131" s="173" t="str">
        <f>IFERROR(VLOOKUP(BI131,'CRUCE OPORTUNIDADES'!$C$10:$D$18,2,FALSE),"")</f>
        <v/>
      </c>
    </row>
    <row r="132" spans="13:62" x14ac:dyDescent="0.25">
      <c r="N132" s="173" t="str">
        <f>IF(N133&lt;&gt;""," -O","")</f>
        <v/>
      </c>
      <c r="P132" s="173" t="str">
        <f>IF(P133&lt;&gt;""," -O","")</f>
        <v/>
      </c>
      <c r="R132" s="173" t="str">
        <f>IF(R133&lt;&gt;""," -O","")</f>
        <v/>
      </c>
      <c r="T132" s="173" t="str">
        <f>IF(T133&lt;&gt;""," -O","")</f>
        <v/>
      </c>
      <c r="V132" s="173" t="str">
        <f>IF(V133&lt;&gt;""," -O","")</f>
        <v/>
      </c>
      <c r="X132" s="173" t="str">
        <f>IF(X133&lt;&gt;""," -O","")</f>
        <v/>
      </c>
      <c r="Z132" s="173" t="str">
        <f>IF(Z133&lt;&gt;""," -O","")</f>
        <v/>
      </c>
      <c r="AB132" s="173" t="str">
        <f>IF(AB133&lt;&gt;""," -O","")</f>
        <v/>
      </c>
      <c r="AD132" s="173" t="str">
        <f>IF(AD133&lt;&gt;""," -O","")</f>
        <v/>
      </c>
      <c r="AF132" s="173" t="str">
        <f>IF(AF133&lt;&gt;""," -O","")</f>
        <v/>
      </c>
      <c r="AH132" s="173" t="str">
        <f>IF(AH133&lt;&gt;""," -O","")</f>
        <v/>
      </c>
      <c r="AJ132" s="173" t="str">
        <f>IF(AJ133&lt;&gt;""," -O","")</f>
        <v/>
      </c>
      <c r="AL132" s="173" t="str">
        <f>IF(AL133&lt;&gt;""," -O","")</f>
        <v/>
      </c>
      <c r="AN132" s="173" t="str">
        <f>IF(AN133&lt;&gt;""," -O","")</f>
        <v/>
      </c>
      <c r="AP132" s="173" t="str">
        <f>IF(AP133&lt;&gt;""," -O","")</f>
        <v/>
      </c>
      <c r="AR132" s="173" t="str">
        <f>IF(AR133&lt;&gt;""," -O","")</f>
        <v/>
      </c>
      <c r="AT132" s="173" t="str">
        <f>IF(AT133&lt;&gt;""," -O","")</f>
        <v/>
      </c>
      <c r="AV132" s="173" t="str">
        <f>IF(AV133&lt;&gt;""," -O","")</f>
        <v/>
      </c>
      <c r="AX132" s="173" t="str">
        <f>IF(AX133&lt;&gt;""," -O","")</f>
        <v/>
      </c>
      <c r="AZ132" s="173" t="str">
        <f>IF(AZ133&lt;&gt;""," -O","")</f>
        <v/>
      </c>
      <c r="BB132" s="173" t="str">
        <f>IF(BB133&lt;&gt;""," -O","")</f>
        <v/>
      </c>
      <c r="BD132" s="173" t="str">
        <f>IF(BD133&lt;&gt;""," -O","")</f>
        <v/>
      </c>
      <c r="BF132" s="173" t="str">
        <f>IF(BF133&lt;&gt;""," -O","")</f>
        <v/>
      </c>
      <c r="BH132" s="173" t="str">
        <f>IF(BH133&lt;&gt;""," -O","")</f>
        <v/>
      </c>
      <c r="BJ132" s="173" t="str">
        <f>IF(BJ133&lt;&gt;""," -O","")</f>
        <v/>
      </c>
    </row>
    <row r="133" spans="13:62" x14ac:dyDescent="0.25">
      <c r="M133" s="173">
        <v>1.63</v>
      </c>
      <c r="N133" s="173" t="str">
        <f>IFERROR(VLOOKUP(M133,'CRUCE OPORTUNIDADES'!$C$10:$D$18,2,FALSE),"")</f>
        <v/>
      </c>
      <c r="O133" s="173">
        <v>2.6300000000000101</v>
      </c>
      <c r="P133" s="173" t="str">
        <f>IFERROR(VLOOKUP(O133,'CRUCE OPORTUNIDADES'!$C$10:$D$18,2,FALSE),"")</f>
        <v/>
      </c>
      <c r="Q133" s="173">
        <v>3.6300000000000199</v>
      </c>
      <c r="R133" s="173" t="str">
        <f>IFERROR(VLOOKUP(Q133,'CRUCE OPORTUNIDADES'!$C$10:$D$18,2,FALSE),"")</f>
        <v/>
      </c>
      <c r="S133" s="173">
        <v>4.6300000000000301</v>
      </c>
      <c r="T133" s="173" t="str">
        <f>IFERROR(VLOOKUP(S133,'CRUCE OPORTUNIDADES'!$C$10:$D$18,2,FALSE),"")</f>
        <v/>
      </c>
      <c r="U133" s="173">
        <v>5.6300000000000399</v>
      </c>
      <c r="V133" s="173" t="str">
        <f>IFERROR(VLOOKUP(U133,'CRUCE OPORTUNIDADES'!$C$10:$D$18,2,FALSE),"")</f>
        <v/>
      </c>
      <c r="W133" s="173">
        <v>6.6300000000000496</v>
      </c>
      <c r="X133" s="173" t="str">
        <f>IFERROR(VLOOKUP(W133,'CRUCE OPORTUNIDADES'!$C$10:$D$18,2,FALSE),"")</f>
        <v/>
      </c>
      <c r="Y133" s="173">
        <v>7.6300000000000603</v>
      </c>
      <c r="Z133" s="173" t="str">
        <f>IFERROR(VLOOKUP(Y133,'CRUCE OPORTUNIDADES'!$C$10:$D$18,2,FALSE),"")</f>
        <v/>
      </c>
      <c r="AA133" s="173">
        <v>8.6300000000000701</v>
      </c>
      <c r="AB133" s="173" t="str">
        <f>IFERROR(VLOOKUP(AA133,'CRUCE OPORTUNIDADES'!$C$10:$D$18,2,FALSE),"")</f>
        <v/>
      </c>
      <c r="AC133" s="173">
        <v>9.6300000000000807</v>
      </c>
      <c r="AD133" s="173" t="str">
        <f>IFERROR(VLOOKUP(AC133,'CRUCE OPORTUNIDADES'!$C$10:$D$18,2,FALSE),"")</f>
        <v/>
      </c>
      <c r="AE133" s="173">
        <v>10.6300000000001</v>
      </c>
      <c r="AF133" s="173" t="str">
        <f>IFERROR(VLOOKUP(AE133,'CRUCE OPORTUNIDADES'!$C$10:$D$18,2,FALSE),"")</f>
        <v/>
      </c>
      <c r="AG133" s="173">
        <v>11.6300000000001</v>
      </c>
      <c r="AH133" s="173" t="str">
        <f>IFERROR(VLOOKUP(AG133,'CRUCE OPORTUNIDADES'!$C$10:$D$18,2,FALSE),"")</f>
        <v/>
      </c>
      <c r="AI133" s="173">
        <v>12.6300000000001</v>
      </c>
      <c r="AJ133" s="173" t="str">
        <f>IFERROR(VLOOKUP(AI133,'CRUCE OPORTUNIDADES'!$C$10:$D$18,2,FALSE),"")</f>
        <v/>
      </c>
      <c r="AK133" s="173">
        <v>13.6300000000001</v>
      </c>
      <c r="AL133" s="173" t="str">
        <f>IFERROR(VLOOKUP(AK133,'CRUCE OPORTUNIDADES'!$C$10:$D$18,2,FALSE),"")</f>
        <v/>
      </c>
      <c r="AM133" s="173">
        <v>14.6300000000001</v>
      </c>
      <c r="AN133" s="173" t="str">
        <f>IFERROR(VLOOKUP(AM133,'CRUCE OPORTUNIDADES'!$C$10:$D$18,2,FALSE),"")</f>
        <v/>
      </c>
      <c r="AO133" s="173">
        <v>15.6300000000001</v>
      </c>
      <c r="AP133" s="173" t="str">
        <f>IFERROR(VLOOKUP(AO133,'CRUCE OPORTUNIDADES'!$C$10:$D$18,2,FALSE),"")</f>
        <v/>
      </c>
      <c r="AQ133" s="173">
        <v>16.630000000000202</v>
      </c>
      <c r="AR133" s="173" t="str">
        <f>IFERROR(VLOOKUP(AQ133,'CRUCE OPORTUNIDADES'!$C$10:$D$18,2,FALSE),"")</f>
        <v/>
      </c>
      <c r="AS133" s="173">
        <v>17.630000000000202</v>
      </c>
      <c r="AT133" s="173" t="str">
        <f>IFERROR(VLOOKUP(AS133,'CRUCE OPORTUNIDADES'!$C$10:$D$18,2,FALSE),"")</f>
        <v/>
      </c>
      <c r="AU133" s="173">
        <v>18.630000000000202</v>
      </c>
      <c r="AV133" s="173" t="str">
        <f>IFERROR(VLOOKUP(AU133,'CRUCE OPORTUNIDADES'!$C$10:$D$18,2,FALSE),"")</f>
        <v/>
      </c>
      <c r="AW133" s="173">
        <v>19.630000000000202</v>
      </c>
      <c r="AX133" s="173" t="str">
        <f>IFERROR(VLOOKUP(AW133,'CRUCE OPORTUNIDADES'!$C$10:$D$18,2,FALSE),"")</f>
        <v/>
      </c>
      <c r="AY133" s="173">
        <v>20.630000000000202</v>
      </c>
      <c r="AZ133" s="173" t="str">
        <f>IFERROR(VLOOKUP(AY133,'CRUCE OPORTUNIDADES'!$C$10:$D$18,2,FALSE),"")</f>
        <v/>
      </c>
      <c r="BA133" s="173">
        <v>21.630000000000202</v>
      </c>
      <c r="BB133" s="173" t="str">
        <f>IFERROR(VLOOKUP(BA133,'CRUCE OPORTUNIDADES'!$C$10:$D$18,2,FALSE),"")</f>
        <v/>
      </c>
      <c r="BC133" s="173">
        <v>22.630000000000202</v>
      </c>
      <c r="BD133" s="173" t="str">
        <f>IFERROR(VLOOKUP(BC133,'CRUCE OPORTUNIDADES'!$C$10:$D$18,2,FALSE),"")</f>
        <v/>
      </c>
      <c r="BE133" s="173">
        <v>23.630000000000202</v>
      </c>
      <c r="BF133" s="173" t="str">
        <f>IFERROR(VLOOKUP(BE133,'CRUCE OPORTUNIDADES'!$C$10:$D$18,2,FALSE),"")</f>
        <v/>
      </c>
      <c r="BG133" s="173">
        <v>24.630000000000202</v>
      </c>
      <c r="BH133" s="173" t="str">
        <f>IFERROR(VLOOKUP(BG133,'CRUCE OPORTUNIDADES'!$C$10:$D$18,2,FALSE),"")</f>
        <v/>
      </c>
      <c r="BI133" s="173">
        <v>25.630000000000202</v>
      </c>
      <c r="BJ133" s="173" t="str">
        <f>IFERROR(VLOOKUP(BI133,'CRUCE OPORTUNIDADES'!$C$10:$D$18,2,FALSE),"")</f>
        <v/>
      </c>
    </row>
    <row r="134" spans="13:62" x14ac:dyDescent="0.25">
      <c r="N134" s="173" t="str">
        <f>IF(N135&lt;&gt;""," -O","")</f>
        <v/>
      </c>
      <c r="P134" s="173" t="str">
        <f>IF(P135&lt;&gt;""," -O","")</f>
        <v/>
      </c>
      <c r="R134" s="173" t="str">
        <f>IF(R135&lt;&gt;""," -O","")</f>
        <v/>
      </c>
      <c r="T134" s="173" t="str">
        <f>IF(T135&lt;&gt;""," -O","")</f>
        <v/>
      </c>
      <c r="V134" s="173" t="str">
        <f>IF(V135&lt;&gt;""," -O","")</f>
        <v/>
      </c>
      <c r="X134" s="173" t="str">
        <f>IF(X135&lt;&gt;""," -O","")</f>
        <v/>
      </c>
      <c r="Z134" s="173" t="str">
        <f>IF(Z135&lt;&gt;""," -O","")</f>
        <v/>
      </c>
      <c r="AB134" s="173" t="str">
        <f>IF(AB135&lt;&gt;""," -O","")</f>
        <v/>
      </c>
      <c r="AD134" s="173" t="str">
        <f>IF(AD135&lt;&gt;""," -O","")</f>
        <v/>
      </c>
      <c r="AF134" s="173" t="str">
        <f>IF(AF135&lt;&gt;""," -O","")</f>
        <v/>
      </c>
      <c r="AH134" s="173" t="str">
        <f>IF(AH135&lt;&gt;""," -O","")</f>
        <v/>
      </c>
      <c r="AJ134" s="173" t="str">
        <f>IF(AJ135&lt;&gt;""," -O","")</f>
        <v/>
      </c>
      <c r="AL134" s="173" t="str">
        <f>IF(AL135&lt;&gt;""," -O","")</f>
        <v/>
      </c>
      <c r="AN134" s="173" t="str">
        <f>IF(AN135&lt;&gt;""," -O","")</f>
        <v/>
      </c>
      <c r="AP134" s="173" t="str">
        <f>IF(AP135&lt;&gt;""," -O","")</f>
        <v/>
      </c>
      <c r="AR134" s="173" t="str">
        <f>IF(AR135&lt;&gt;""," -O","")</f>
        <v/>
      </c>
      <c r="AT134" s="173" t="str">
        <f>IF(AT135&lt;&gt;""," -O","")</f>
        <v/>
      </c>
      <c r="AV134" s="173" t="str">
        <f>IF(AV135&lt;&gt;""," -O","")</f>
        <v/>
      </c>
      <c r="AX134" s="173" t="str">
        <f>IF(AX135&lt;&gt;""," -O","")</f>
        <v/>
      </c>
      <c r="AZ134" s="173" t="str">
        <f>IF(AZ135&lt;&gt;""," -O","")</f>
        <v/>
      </c>
      <c r="BB134" s="173" t="str">
        <f>IF(BB135&lt;&gt;""," -O","")</f>
        <v/>
      </c>
      <c r="BD134" s="173" t="str">
        <f>IF(BD135&lt;&gt;""," -O","")</f>
        <v/>
      </c>
      <c r="BF134" s="173" t="str">
        <f>IF(BF135&lt;&gt;""," -O","")</f>
        <v/>
      </c>
      <c r="BH134" s="173" t="str">
        <f>IF(BH135&lt;&gt;""," -O","")</f>
        <v/>
      </c>
      <c r="BJ134" s="173" t="str">
        <f>IF(BJ135&lt;&gt;""," -O","")</f>
        <v/>
      </c>
    </row>
    <row r="135" spans="13:62" x14ac:dyDescent="0.25">
      <c r="M135" s="173">
        <v>1.64</v>
      </c>
      <c r="N135" s="173" t="str">
        <f>IFERROR(VLOOKUP(M135,'CRUCE OPORTUNIDADES'!$C$10:$D$18,2,FALSE),"")</f>
        <v/>
      </c>
      <c r="O135" s="173">
        <v>2.6400000000000099</v>
      </c>
      <c r="P135" s="173" t="str">
        <f>IFERROR(VLOOKUP(O135,'CRUCE OPORTUNIDADES'!$C$10:$D$18,2,FALSE),"")</f>
        <v/>
      </c>
      <c r="Q135" s="173">
        <v>3.6400000000000201</v>
      </c>
      <c r="R135" s="173" t="str">
        <f>IFERROR(VLOOKUP(Q135,'CRUCE OPORTUNIDADES'!$C$10:$D$18,2,FALSE),"")</f>
        <v/>
      </c>
      <c r="S135" s="173">
        <v>4.6400000000000299</v>
      </c>
      <c r="T135" s="173" t="str">
        <f>IFERROR(VLOOKUP(S135,'CRUCE OPORTUNIDADES'!$C$10:$D$18,2,FALSE),"")</f>
        <v/>
      </c>
      <c r="U135" s="173">
        <v>5.6400000000000396</v>
      </c>
      <c r="V135" s="173" t="str">
        <f>IFERROR(VLOOKUP(U135,'CRUCE OPORTUNIDADES'!$C$10:$D$18,2,FALSE),"")</f>
        <v/>
      </c>
      <c r="W135" s="173">
        <v>6.6400000000000503</v>
      </c>
      <c r="X135" s="173" t="str">
        <f>IFERROR(VLOOKUP(W135,'CRUCE OPORTUNIDADES'!$C$10:$D$18,2,FALSE),"")</f>
        <v/>
      </c>
      <c r="Y135" s="173">
        <v>7.6400000000000601</v>
      </c>
      <c r="Z135" s="173" t="str">
        <f>IFERROR(VLOOKUP(Y135,'CRUCE OPORTUNIDADES'!$C$10:$D$18,2,FALSE),"")</f>
        <v/>
      </c>
      <c r="AA135" s="173">
        <v>8.6400000000000698</v>
      </c>
      <c r="AB135" s="173" t="str">
        <f>IFERROR(VLOOKUP(AA135,'CRUCE OPORTUNIDADES'!$C$10:$D$18,2,FALSE),"")</f>
        <v/>
      </c>
      <c r="AC135" s="173">
        <v>9.6400000000000805</v>
      </c>
      <c r="AD135" s="173" t="str">
        <f>IFERROR(VLOOKUP(AC135,'CRUCE OPORTUNIDADES'!$C$10:$D$18,2,FALSE),"")</f>
        <v/>
      </c>
      <c r="AE135" s="173">
        <v>10.6400000000001</v>
      </c>
      <c r="AF135" s="173" t="str">
        <f>IFERROR(VLOOKUP(AE135,'CRUCE OPORTUNIDADES'!$C$10:$D$18,2,FALSE),"")</f>
        <v/>
      </c>
      <c r="AG135" s="173">
        <v>11.6400000000001</v>
      </c>
      <c r="AH135" s="173" t="str">
        <f>IFERROR(VLOOKUP(AG135,'CRUCE OPORTUNIDADES'!$C$10:$D$18,2,FALSE),"")</f>
        <v/>
      </c>
      <c r="AI135" s="173">
        <v>12.6400000000001</v>
      </c>
      <c r="AJ135" s="173" t="str">
        <f>IFERROR(VLOOKUP(AI135,'CRUCE OPORTUNIDADES'!$C$10:$D$18,2,FALSE),"")</f>
        <v/>
      </c>
      <c r="AK135" s="173">
        <v>13.6400000000001</v>
      </c>
      <c r="AL135" s="173" t="str">
        <f>IFERROR(VLOOKUP(AK135,'CRUCE OPORTUNIDADES'!$C$10:$D$18,2,FALSE),"")</f>
        <v/>
      </c>
      <c r="AM135" s="173">
        <v>14.6400000000001</v>
      </c>
      <c r="AN135" s="173" t="str">
        <f>IFERROR(VLOOKUP(AM135,'CRUCE OPORTUNIDADES'!$C$10:$D$18,2,FALSE),"")</f>
        <v/>
      </c>
      <c r="AO135" s="173">
        <v>15.6400000000001</v>
      </c>
      <c r="AP135" s="173" t="str">
        <f>IFERROR(VLOOKUP(AO135,'CRUCE OPORTUNIDADES'!$C$10:$D$18,2,FALSE),"")</f>
        <v/>
      </c>
      <c r="AQ135" s="173">
        <v>16.6400000000001</v>
      </c>
      <c r="AR135" s="173" t="str">
        <f>IFERROR(VLOOKUP(AQ135,'CRUCE OPORTUNIDADES'!$C$10:$D$18,2,FALSE),"")</f>
        <v/>
      </c>
      <c r="AS135" s="173">
        <v>17.6400000000002</v>
      </c>
      <c r="AT135" s="173" t="str">
        <f>IFERROR(VLOOKUP(AS135,'CRUCE OPORTUNIDADES'!$C$10:$D$18,2,FALSE),"")</f>
        <v/>
      </c>
      <c r="AU135" s="173">
        <v>18.6400000000002</v>
      </c>
      <c r="AV135" s="173" t="str">
        <f>IFERROR(VLOOKUP(AU135,'CRUCE OPORTUNIDADES'!$C$10:$D$18,2,FALSE),"")</f>
        <v/>
      </c>
      <c r="AW135" s="173">
        <v>19.6400000000002</v>
      </c>
      <c r="AX135" s="173" t="str">
        <f>IFERROR(VLOOKUP(AW135,'CRUCE OPORTUNIDADES'!$C$10:$D$18,2,FALSE),"")</f>
        <v/>
      </c>
      <c r="AY135" s="173">
        <v>20.6400000000002</v>
      </c>
      <c r="AZ135" s="173" t="str">
        <f>IFERROR(VLOOKUP(AY135,'CRUCE OPORTUNIDADES'!$C$10:$D$18,2,FALSE),"")</f>
        <v/>
      </c>
      <c r="BA135" s="173">
        <v>21.6400000000002</v>
      </c>
      <c r="BB135" s="173" t="str">
        <f>IFERROR(VLOOKUP(BA135,'CRUCE OPORTUNIDADES'!$C$10:$D$18,2,FALSE),"")</f>
        <v/>
      </c>
      <c r="BC135" s="173">
        <v>22.6400000000002</v>
      </c>
      <c r="BD135" s="173" t="str">
        <f>IFERROR(VLOOKUP(BC135,'CRUCE OPORTUNIDADES'!$C$10:$D$18,2,FALSE),"")</f>
        <v/>
      </c>
      <c r="BE135" s="173">
        <v>23.6400000000002</v>
      </c>
      <c r="BF135" s="173" t="str">
        <f>IFERROR(VLOOKUP(BE135,'CRUCE OPORTUNIDADES'!$C$10:$D$18,2,FALSE),"")</f>
        <v/>
      </c>
      <c r="BG135" s="173">
        <v>24.6400000000002</v>
      </c>
      <c r="BH135" s="173" t="str">
        <f>IFERROR(VLOOKUP(BG135,'CRUCE OPORTUNIDADES'!$C$10:$D$18,2,FALSE),"")</f>
        <v/>
      </c>
      <c r="BI135" s="173">
        <v>25.6400000000002</v>
      </c>
      <c r="BJ135" s="173" t="str">
        <f>IFERROR(VLOOKUP(BI135,'CRUCE OPORTUNIDADES'!$C$10:$D$18,2,FALSE),"")</f>
        <v/>
      </c>
    </row>
    <row r="136" spans="13:62" x14ac:dyDescent="0.25">
      <c r="N136" s="173" t="str">
        <f>IF(N137&lt;&gt;""," -O","")</f>
        <v/>
      </c>
      <c r="P136" s="173" t="str">
        <f>IF(P137&lt;&gt;""," -O","")</f>
        <v/>
      </c>
      <c r="R136" s="173" t="str">
        <f>IF(R137&lt;&gt;""," -O","")</f>
        <v/>
      </c>
      <c r="T136" s="173" t="str">
        <f>IF(T137&lt;&gt;""," -O","")</f>
        <v/>
      </c>
      <c r="V136" s="173" t="str">
        <f>IF(V137&lt;&gt;""," -O","")</f>
        <v/>
      </c>
      <c r="X136" s="173" t="str">
        <f>IF(X137&lt;&gt;""," -O","")</f>
        <v/>
      </c>
      <c r="Z136" s="173" t="str">
        <f>IF(Z137&lt;&gt;""," -O","")</f>
        <v/>
      </c>
      <c r="AB136" s="173" t="str">
        <f>IF(AB137&lt;&gt;""," -O","")</f>
        <v/>
      </c>
      <c r="AD136" s="173" t="str">
        <f>IF(AD137&lt;&gt;""," -O","")</f>
        <v/>
      </c>
      <c r="AF136" s="173" t="str">
        <f>IF(AF137&lt;&gt;""," -O","")</f>
        <v/>
      </c>
      <c r="AH136" s="173" t="str">
        <f>IF(AH137&lt;&gt;""," -O","")</f>
        <v/>
      </c>
      <c r="AJ136" s="173" t="str">
        <f>IF(AJ137&lt;&gt;""," -O","")</f>
        <v/>
      </c>
      <c r="AL136" s="173" t="str">
        <f>IF(AL137&lt;&gt;""," -O","")</f>
        <v/>
      </c>
      <c r="AN136" s="173" t="str">
        <f>IF(AN137&lt;&gt;""," -O","")</f>
        <v/>
      </c>
      <c r="AP136" s="173" t="str">
        <f>IF(AP137&lt;&gt;""," -O","")</f>
        <v/>
      </c>
      <c r="AR136" s="173" t="str">
        <f>IF(AR137&lt;&gt;""," -O","")</f>
        <v/>
      </c>
      <c r="AT136" s="173" t="str">
        <f>IF(AT137&lt;&gt;""," -O","")</f>
        <v/>
      </c>
      <c r="AV136" s="173" t="str">
        <f>IF(AV137&lt;&gt;""," -O","")</f>
        <v/>
      </c>
      <c r="AX136" s="173" t="str">
        <f>IF(AX137&lt;&gt;""," -O","")</f>
        <v/>
      </c>
      <c r="AZ136" s="173" t="str">
        <f>IF(AZ137&lt;&gt;""," -O","")</f>
        <v/>
      </c>
      <c r="BB136" s="173" t="str">
        <f>IF(BB137&lt;&gt;""," -O","")</f>
        <v/>
      </c>
      <c r="BD136" s="173" t="str">
        <f>IF(BD137&lt;&gt;""," -O","")</f>
        <v/>
      </c>
      <c r="BF136" s="173" t="str">
        <f>IF(BF137&lt;&gt;""," -O","")</f>
        <v/>
      </c>
      <c r="BH136" s="173" t="str">
        <f>IF(BH137&lt;&gt;""," -O","")</f>
        <v/>
      </c>
      <c r="BJ136" s="173" t="str">
        <f>IF(BJ137&lt;&gt;""," -O","")</f>
        <v/>
      </c>
    </row>
    <row r="137" spans="13:62" x14ac:dyDescent="0.25">
      <c r="M137" s="173">
        <v>1.65</v>
      </c>
      <c r="N137" s="173" t="str">
        <f>IFERROR(VLOOKUP(M137,'CRUCE OPORTUNIDADES'!$C$10:$D$18,2,FALSE),"")</f>
        <v/>
      </c>
      <c r="O137" s="173">
        <v>2.6500000000000101</v>
      </c>
      <c r="P137" s="173" t="str">
        <f>IFERROR(VLOOKUP(O137,'CRUCE OPORTUNIDADES'!$C$10:$D$18,2,FALSE),"")</f>
        <v/>
      </c>
      <c r="Q137" s="173">
        <v>3.6500000000000199</v>
      </c>
      <c r="R137" s="173" t="str">
        <f>IFERROR(VLOOKUP(Q137,'CRUCE OPORTUNIDADES'!$C$10:$D$18,2,FALSE),"")</f>
        <v/>
      </c>
      <c r="S137" s="173">
        <v>4.6500000000000297</v>
      </c>
      <c r="T137" s="173" t="str">
        <f>IFERROR(VLOOKUP(S137,'CRUCE OPORTUNIDADES'!$C$10:$D$18,2,FALSE),"")</f>
        <v/>
      </c>
      <c r="U137" s="173">
        <v>5.6500000000000403</v>
      </c>
      <c r="V137" s="173" t="str">
        <f>IFERROR(VLOOKUP(U137,'CRUCE OPORTUNIDADES'!$C$10:$D$18,2,FALSE),"")</f>
        <v/>
      </c>
      <c r="W137" s="173">
        <v>6.6500000000000501</v>
      </c>
      <c r="X137" s="173" t="str">
        <f>IFERROR(VLOOKUP(W137,'CRUCE OPORTUNIDADES'!$C$10:$D$18,2,FALSE),"")</f>
        <v/>
      </c>
      <c r="Y137" s="173">
        <v>7.6500000000000599</v>
      </c>
      <c r="Z137" s="173" t="str">
        <f>IFERROR(VLOOKUP(Y137,'CRUCE OPORTUNIDADES'!$C$10:$D$18,2,FALSE),"")</f>
        <v/>
      </c>
      <c r="AA137" s="173">
        <v>8.6500000000000696</v>
      </c>
      <c r="AB137" s="173" t="str">
        <f>IFERROR(VLOOKUP(AA137,'CRUCE OPORTUNIDADES'!$C$10:$D$18,2,FALSE),"")</f>
        <v/>
      </c>
      <c r="AC137" s="173">
        <v>9.6500000000000803</v>
      </c>
      <c r="AD137" s="173" t="str">
        <f>IFERROR(VLOOKUP(AC137,'CRUCE OPORTUNIDADES'!$C$10:$D$18,2,FALSE),"")</f>
        <v/>
      </c>
      <c r="AE137" s="173">
        <v>10.6500000000001</v>
      </c>
      <c r="AF137" s="173" t="str">
        <f>IFERROR(VLOOKUP(AE137,'CRUCE OPORTUNIDADES'!$C$10:$D$18,2,FALSE),"")</f>
        <v/>
      </c>
      <c r="AG137" s="173">
        <v>11.6500000000001</v>
      </c>
      <c r="AH137" s="173" t="str">
        <f>IFERROR(VLOOKUP(AG137,'CRUCE OPORTUNIDADES'!$C$10:$D$18,2,FALSE),"")</f>
        <v/>
      </c>
      <c r="AI137" s="173">
        <v>12.6500000000001</v>
      </c>
      <c r="AJ137" s="173" t="str">
        <f>IFERROR(VLOOKUP(AI137,'CRUCE OPORTUNIDADES'!$C$10:$D$18,2,FALSE),"")</f>
        <v/>
      </c>
      <c r="AK137" s="173">
        <v>13.6500000000001</v>
      </c>
      <c r="AL137" s="173" t="str">
        <f>IFERROR(VLOOKUP(AK137,'CRUCE OPORTUNIDADES'!$C$10:$D$18,2,FALSE),"")</f>
        <v/>
      </c>
      <c r="AM137" s="173">
        <v>14.6500000000001</v>
      </c>
      <c r="AN137" s="173" t="str">
        <f>IFERROR(VLOOKUP(AM137,'CRUCE OPORTUNIDADES'!$C$10:$D$18,2,FALSE),"")</f>
        <v/>
      </c>
      <c r="AO137" s="173">
        <v>15.6500000000001</v>
      </c>
      <c r="AP137" s="173" t="str">
        <f>IFERROR(VLOOKUP(AO137,'CRUCE OPORTUNIDADES'!$C$10:$D$18,2,FALSE),"")</f>
        <v/>
      </c>
      <c r="AQ137" s="173">
        <v>16.650000000000201</v>
      </c>
      <c r="AR137" s="173" t="str">
        <f>IFERROR(VLOOKUP(AQ137,'CRUCE OPORTUNIDADES'!$C$10:$D$18,2,FALSE),"")</f>
        <v/>
      </c>
      <c r="AS137" s="173">
        <v>17.650000000000201</v>
      </c>
      <c r="AT137" s="173" t="str">
        <f>IFERROR(VLOOKUP(AS137,'CRUCE OPORTUNIDADES'!$C$10:$D$18,2,FALSE),"")</f>
        <v/>
      </c>
      <c r="AU137" s="173">
        <v>18.650000000000201</v>
      </c>
      <c r="AV137" s="173" t="str">
        <f>IFERROR(VLOOKUP(AU137,'CRUCE OPORTUNIDADES'!$C$10:$D$18,2,FALSE),"")</f>
        <v/>
      </c>
      <c r="AW137" s="173">
        <v>19.650000000000201</v>
      </c>
      <c r="AX137" s="173" t="str">
        <f>IFERROR(VLOOKUP(AW137,'CRUCE OPORTUNIDADES'!$C$10:$D$18,2,FALSE),"")</f>
        <v/>
      </c>
      <c r="AY137" s="173">
        <v>20.650000000000201</v>
      </c>
      <c r="AZ137" s="173" t="str">
        <f>IFERROR(VLOOKUP(AY137,'CRUCE OPORTUNIDADES'!$C$10:$D$18,2,FALSE),"")</f>
        <v/>
      </c>
      <c r="BA137" s="173">
        <v>21.650000000000201</v>
      </c>
      <c r="BB137" s="173" t="str">
        <f>IFERROR(VLOOKUP(BA137,'CRUCE OPORTUNIDADES'!$C$10:$D$18,2,FALSE),"")</f>
        <v/>
      </c>
      <c r="BC137" s="173">
        <v>22.650000000000201</v>
      </c>
      <c r="BD137" s="173" t="str">
        <f>IFERROR(VLOOKUP(BC137,'CRUCE OPORTUNIDADES'!$C$10:$D$18,2,FALSE),"")</f>
        <v/>
      </c>
      <c r="BE137" s="173">
        <v>23.650000000000201</v>
      </c>
      <c r="BF137" s="173" t="str">
        <f>IFERROR(VLOOKUP(BE137,'CRUCE OPORTUNIDADES'!$C$10:$D$18,2,FALSE),"")</f>
        <v/>
      </c>
      <c r="BG137" s="173">
        <v>24.650000000000201</v>
      </c>
      <c r="BH137" s="173" t="str">
        <f>IFERROR(VLOOKUP(BG137,'CRUCE OPORTUNIDADES'!$C$10:$D$18,2,FALSE),"")</f>
        <v/>
      </c>
      <c r="BI137" s="173">
        <v>25.650000000000201</v>
      </c>
      <c r="BJ137" s="173" t="str">
        <f>IFERROR(VLOOKUP(BI137,'CRUCE OPORTUNIDADES'!$C$10:$D$18,2,FALSE),"")</f>
        <v/>
      </c>
    </row>
    <row r="138" spans="13:62" x14ac:dyDescent="0.25">
      <c r="N138" s="173" t="str">
        <f>IF(N139&lt;&gt;""," -O","")</f>
        <v/>
      </c>
      <c r="P138" s="173" t="str">
        <f>IF(P139&lt;&gt;""," -O","")</f>
        <v/>
      </c>
      <c r="R138" s="173" t="str">
        <f>IF(R139&lt;&gt;""," -O","")</f>
        <v/>
      </c>
      <c r="T138" s="173" t="str">
        <f>IF(T139&lt;&gt;""," -O","")</f>
        <v/>
      </c>
      <c r="V138" s="173" t="str">
        <f>IF(V139&lt;&gt;""," -O","")</f>
        <v/>
      </c>
      <c r="X138" s="173" t="str">
        <f>IF(X139&lt;&gt;""," -O","")</f>
        <v/>
      </c>
      <c r="Z138" s="173" t="str">
        <f>IF(Z139&lt;&gt;""," -O","")</f>
        <v/>
      </c>
      <c r="AB138" s="173" t="str">
        <f>IF(AB139&lt;&gt;""," -O","")</f>
        <v/>
      </c>
      <c r="AD138" s="173" t="str">
        <f>IF(AD139&lt;&gt;""," -O","")</f>
        <v/>
      </c>
      <c r="AF138" s="173" t="str">
        <f>IF(AF139&lt;&gt;""," -O","")</f>
        <v/>
      </c>
      <c r="AH138" s="173" t="str">
        <f>IF(AH139&lt;&gt;""," -O","")</f>
        <v/>
      </c>
      <c r="AJ138" s="173" t="str">
        <f>IF(AJ139&lt;&gt;""," -O","")</f>
        <v/>
      </c>
      <c r="AL138" s="173" t="str">
        <f>IF(AL139&lt;&gt;""," -O","")</f>
        <v/>
      </c>
      <c r="AN138" s="173" t="str">
        <f>IF(AN139&lt;&gt;""," -O","")</f>
        <v/>
      </c>
      <c r="AP138" s="173" t="str">
        <f>IF(AP139&lt;&gt;""," -O","")</f>
        <v/>
      </c>
      <c r="AR138" s="173" t="str">
        <f>IF(AR139&lt;&gt;""," -O","")</f>
        <v/>
      </c>
      <c r="AT138" s="173" t="str">
        <f>IF(AT139&lt;&gt;""," -O","")</f>
        <v/>
      </c>
      <c r="AV138" s="173" t="str">
        <f>IF(AV139&lt;&gt;""," -O","")</f>
        <v/>
      </c>
      <c r="AX138" s="173" t="str">
        <f>IF(AX139&lt;&gt;""," -O","")</f>
        <v/>
      </c>
      <c r="AZ138" s="173" t="str">
        <f>IF(AZ139&lt;&gt;""," -O","")</f>
        <v/>
      </c>
      <c r="BB138" s="173" t="str">
        <f>IF(BB139&lt;&gt;""," -O","")</f>
        <v/>
      </c>
      <c r="BD138" s="173" t="str">
        <f>IF(BD139&lt;&gt;""," -O","")</f>
        <v/>
      </c>
      <c r="BF138" s="173" t="str">
        <f>IF(BF139&lt;&gt;""," -O","")</f>
        <v/>
      </c>
      <c r="BH138" s="173" t="str">
        <f>IF(BH139&lt;&gt;""," -O","")</f>
        <v/>
      </c>
      <c r="BJ138" s="173" t="str">
        <f>IF(BJ139&lt;&gt;""," -O","")</f>
        <v/>
      </c>
    </row>
    <row r="139" spans="13:62" x14ac:dyDescent="0.25">
      <c r="M139" s="173">
        <v>1.66</v>
      </c>
      <c r="N139" s="173" t="str">
        <f>IFERROR(VLOOKUP(M139,'CRUCE OPORTUNIDADES'!$C$10:$D$18,2,FALSE),"")</f>
        <v/>
      </c>
      <c r="O139" s="173">
        <v>2.6600000000000099</v>
      </c>
      <c r="P139" s="173" t="str">
        <f>IFERROR(VLOOKUP(O139,'CRUCE OPORTUNIDADES'!$C$10:$D$18,2,FALSE),"")</f>
        <v/>
      </c>
      <c r="Q139" s="173">
        <v>3.6600000000000201</v>
      </c>
      <c r="R139" s="173" t="str">
        <f>IFERROR(VLOOKUP(Q139,'CRUCE OPORTUNIDADES'!$C$10:$D$18,2,FALSE),"")</f>
        <v/>
      </c>
      <c r="S139" s="173">
        <v>4.6600000000000303</v>
      </c>
      <c r="T139" s="173" t="str">
        <f>IFERROR(VLOOKUP(S139,'CRUCE OPORTUNIDADES'!$C$10:$D$18,2,FALSE),"")</f>
        <v/>
      </c>
      <c r="U139" s="173">
        <v>5.6600000000000401</v>
      </c>
      <c r="V139" s="173" t="str">
        <f>IFERROR(VLOOKUP(U139,'CRUCE OPORTUNIDADES'!$C$10:$D$18,2,FALSE),"")</f>
        <v/>
      </c>
      <c r="W139" s="173">
        <v>6.6600000000000499</v>
      </c>
      <c r="X139" s="173" t="str">
        <f>IFERROR(VLOOKUP(W139,'CRUCE OPORTUNIDADES'!$C$10:$D$18,2,FALSE),"")</f>
        <v/>
      </c>
      <c r="Y139" s="173">
        <v>7.6600000000000597</v>
      </c>
      <c r="Z139" s="173" t="str">
        <f>IFERROR(VLOOKUP(Y139,'CRUCE OPORTUNIDADES'!$C$10:$D$18,2,FALSE),"")</f>
        <v/>
      </c>
      <c r="AA139" s="173">
        <v>8.6600000000000694</v>
      </c>
      <c r="AB139" s="173" t="str">
        <f>IFERROR(VLOOKUP(AA139,'CRUCE OPORTUNIDADES'!$C$10:$D$18,2,FALSE),"")</f>
        <v/>
      </c>
      <c r="AC139" s="173">
        <v>9.6600000000000801</v>
      </c>
      <c r="AD139" s="173" t="str">
        <f>IFERROR(VLOOKUP(AC139,'CRUCE OPORTUNIDADES'!$C$10:$D$18,2,FALSE),"")</f>
        <v/>
      </c>
      <c r="AE139" s="173">
        <v>10.6600000000001</v>
      </c>
      <c r="AF139" s="173" t="str">
        <f>IFERROR(VLOOKUP(AE139,'CRUCE OPORTUNIDADES'!$C$10:$D$18,2,FALSE),"")</f>
        <v/>
      </c>
      <c r="AG139" s="173">
        <v>11.6600000000001</v>
      </c>
      <c r="AH139" s="173" t="str">
        <f>IFERROR(VLOOKUP(AG139,'CRUCE OPORTUNIDADES'!$C$10:$D$18,2,FALSE),"")</f>
        <v/>
      </c>
      <c r="AI139" s="173">
        <v>12.6600000000001</v>
      </c>
      <c r="AJ139" s="173" t="str">
        <f>IFERROR(VLOOKUP(AI139,'CRUCE OPORTUNIDADES'!$C$10:$D$18,2,FALSE),"")</f>
        <v/>
      </c>
      <c r="AK139" s="173">
        <v>13.6600000000001</v>
      </c>
      <c r="AL139" s="173" t="str">
        <f>IFERROR(VLOOKUP(AK139,'CRUCE OPORTUNIDADES'!$C$10:$D$18,2,FALSE),"")</f>
        <v/>
      </c>
      <c r="AM139" s="173">
        <v>14.6600000000001</v>
      </c>
      <c r="AN139" s="173" t="str">
        <f>IFERROR(VLOOKUP(AM139,'CRUCE OPORTUNIDADES'!$C$10:$D$18,2,FALSE),"")</f>
        <v/>
      </c>
      <c r="AO139" s="173">
        <v>15.6600000000001</v>
      </c>
      <c r="AP139" s="173" t="str">
        <f>IFERROR(VLOOKUP(AO139,'CRUCE OPORTUNIDADES'!$C$10:$D$18,2,FALSE),"")</f>
        <v/>
      </c>
      <c r="AQ139" s="173">
        <v>16.6600000000001</v>
      </c>
      <c r="AR139" s="173" t="str">
        <f>IFERROR(VLOOKUP(AQ139,'CRUCE OPORTUNIDADES'!$C$10:$D$18,2,FALSE),"")</f>
        <v/>
      </c>
      <c r="AS139" s="173">
        <v>17.660000000000199</v>
      </c>
      <c r="AT139" s="173" t="str">
        <f>IFERROR(VLOOKUP(AS139,'CRUCE OPORTUNIDADES'!$C$10:$D$18,2,FALSE),"")</f>
        <v/>
      </c>
      <c r="AU139" s="173">
        <v>18.660000000000199</v>
      </c>
      <c r="AV139" s="173" t="str">
        <f>IFERROR(VLOOKUP(AU139,'CRUCE OPORTUNIDADES'!$C$10:$D$18,2,FALSE),"")</f>
        <v/>
      </c>
      <c r="AW139" s="173">
        <v>19.660000000000199</v>
      </c>
      <c r="AX139" s="173" t="str">
        <f>IFERROR(VLOOKUP(AW139,'CRUCE OPORTUNIDADES'!$C$10:$D$18,2,FALSE),"")</f>
        <v/>
      </c>
      <c r="AY139" s="173">
        <v>20.660000000000199</v>
      </c>
      <c r="AZ139" s="173" t="str">
        <f>IFERROR(VLOOKUP(AY139,'CRUCE OPORTUNIDADES'!$C$10:$D$18,2,FALSE),"")</f>
        <v/>
      </c>
      <c r="BA139" s="173">
        <v>21.660000000000199</v>
      </c>
      <c r="BB139" s="173" t="str">
        <f>IFERROR(VLOOKUP(BA139,'CRUCE OPORTUNIDADES'!$C$10:$D$18,2,FALSE),"")</f>
        <v/>
      </c>
      <c r="BC139" s="173">
        <v>22.660000000000199</v>
      </c>
      <c r="BD139" s="173" t="str">
        <f>IFERROR(VLOOKUP(BC139,'CRUCE OPORTUNIDADES'!$C$10:$D$18,2,FALSE),"")</f>
        <v/>
      </c>
      <c r="BE139" s="173">
        <v>23.660000000000199</v>
      </c>
      <c r="BF139" s="173" t="str">
        <f>IFERROR(VLOOKUP(BE139,'CRUCE OPORTUNIDADES'!$C$10:$D$18,2,FALSE),"")</f>
        <v/>
      </c>
      <c r="BG139" s="173">
        <v>24.660000000000199</v>
      </c>
      <c r="BH139" s="173" t="str">
        <f>IFERROR(VLOOKUP(BG139,'CRUCE OPORTUNIDADES'!$C$10:$D$18,2,FALSE),"")</f>
        <v/>
      </c>
      <c r="BI139" s="173">
        <v>25.660000000000199</v>
      </c>
      <c r="BJ139" s="173" t="str">
        <f>IFERROR(VLOOKUP(BI139,'CRUCE OPORTUNIDADES'!$C$10:$D$18,2,FALSE),"")</f>
        <v/>
      </c>
    </row>
    <row r="140" spans="13:62" x14ac:dyDescent="0.25">
      <c r="N140" s="173" t="str">
        <f>IF(N141&lt;&gt;""," -O","")</f>
        <v/>
      </c>
      <c r="P140" s="173" t="str">
        <f>IF(P141&lt;&gt;""," -O","")</f>
        <v/>
      </c>
      <c r="R140" s="173" t="str">
        <f>IF(R141&lt;&gt;""," -O","")</f>
        <v/>
      </c>
      <c r="T140" s="173" t="str">
        <f>IF(T141&lt;&gt;""," -O","")</f>
        <v/>
      </c>
      <c r="V140" s="173" t="str">
        <f>IF(V141&lt;&gt;""," -O","")</f>
        <v/>
      </c>
      <c r="X140" s="173" t="str">
        <f>IF(X141&lt;&gt;""," -O","")</f>
        <v/>
      </c>
      <c r="Z140" s="173" t="str">
        <f>IF(Z141&lt;&gt;""," -O","")</f>
        <v/>
      </c>
      <c r="AB140" s="173" t="str">
        <f>IF(AB141&lt;&gt;""," -O","")</f>
        <v/>
      </c>
      <c r="AD140" s="173" t="str">
        <f>IF(AD141&lt;&gt;""," -O","")</f>
        <v/>
      </c>
      <c r="AF140" s="173" t="str">
        <f>IF(AF141&lt;&gt;""," -O","")</f>
        <v/>
      </c>
      <c r="AH140" s="173" t="str">
        <f>IF(AH141&lt;&gt;""," -O","")</f>
        <v/>
      </c>
      <c r="AJ140" s="173" t="str">
        <f>IF(AJ141&lt;&gt;""," -O","")</f>
        <v/>
      </c>
      <c r="AL140" s="173" t="str">
        <f>IF(AL141&lt;&gt;""," -O","")</f>
        <v/>
      </c>
      <c r="AN140" s="173" t="str">
        <f>IF(AN141&lt;&gt;""," -O","")</f>
        <v/>
      </c>
      <c r="AP140" s="173" t="str">
        <f>IF(AP141&lt;&gt;""," -O","")</f>
        <v/>
      </c>
      <c r="AR140" s="173" t="str">
        <f>IF(AR141&lt;&gt;""," -O","")</f>
        <v/>
      </c>
      <c r="AT140" s="173" t="str">
        <f>IF(AT141&lt;&gt;""," -O","")</f>
        <v/>
      </c>
      <c r="AV140" s="173" t="str">
        <f>IF(AV141&lt;&gt;""," -O","")</f>
        <v/>
      </c>
      <c r="AX140" s="173" t="str">
        <f>IF(AX141&lt;&gt;""," -O","")</f>
        <v/>
      </c>
      <c r="AZ140" s="173" t="str">
        <f>IF(AZ141&lt;&gt;""," -O","")</f>
        <v/>
      </c>
      <c r="BB140" s="173" t="str">
        <f>IF(BB141&lt;&gt;""," -O","")</f>
        <v/>
      </c>
      <c r="BD140" s="173" t="str">
        <f>IF(BD141&lt;&gt;""," -O","")</f>
        <v/>
      </c>
      <c r="BF140" s="173" t="str">
        <f>IF(BF141&lt;&gt;""," -O","")</f>
        <v/>
      </c>
      <c r="BH140" s="173" t="str">
        <f>IF(BH141&lt;&gt;""," -O","")</f>
        <v/>
      </c>
      <c r="BJ140" s="173" t="str">
        <f>IF(BJ141&lt;&gt;""," -O","")</f>
        <v/>
      </c>
    </row>
    <row r="141" spans="13:62" x14ac:dyDescent="0.25">
      <c r="M141" s="173">
        <v>1.67</v>
      </c>
      <c r="N141" s="173" t="str">
        <f>IFERROR(VLOOKUP(M141,'CRUCE OPORTUNIDADES'!$C$10:$D$18,2,FALSE),"")</f>
        <v/>
      </c>
      <c r="O141" s="173">
        <v>2.6700000000000199</v>
      </c>
      <c r="P141" s="173" t="str">
        <f>IFERROR(VLOOKUP(O141,'CRUCE OPORTUNIDADES'!$C$10:$D$18,2,FALSE),"")</f>
        <v/>
      </c>
      <c r="Q141" s="173">
        <v>3.6700000000000399</v>
      </c>
      <c r="R141" s="173" t="str">
        <f>IFERROR(VLOOKUP(Q141,'CRUCE OPORTUNIDADES'!$C$10:$D$18,2,FALSE),"")</f>
        <v/>
      </c>
      <c r="S141" s="173">
        <v>4.6700000000000603</v>
      </c>
      <c r="T141" s="173" t="str">
        <f>IFERROR(VLOOKUP(S141,'CRUCE OPORTUNIDADES'!$C$10:$D$18,2,FALSE),"")</f>
        <v/>
      </c>
      <c r="U141" s="173">
        <v>5.6700000000000799</v>
      </c>
      <c r="V141" s="173" t="str">
        <f>IFERROR(VLOOKUP(U141,'CRUCE OPORTUNIDADES'!$C$10:$D$18,2,FALSE),"")</f>
        <v/>
      </c>
      <c r="W141" s="173">
        <v>6.6700000000001003</v>
      </c>
      <c r="X141" s="173" t="str">
        <f>IFERROR(VLOOKUP(W141,'CRUCE OPORTUNIDADES'!$C$10:$D$18,2,FALSE),"")</f>
        <v/>
      </c>
      <c r="Y141" s="173">
        <v>7.6700000000001198</v>
      </c>
      <c r="Z141" s="173" t="str">
        <f>IFERROR(VLOOKUP(Y141,'CRUCE OPORTUNIDADES'!$C$10:$D$18,2,FALSE),"")</f>
        <v/>
      </c>
      <c r="AA141" s="173">
        <v>8.6700000000001403</v>
      </c>
      <c r="AB141" s="173" t="str">
        <f>IFERROR(VLOOKUP(AA141,'CRUCE OPORTUNIDADES'!$C$10:$D$18,2,FALSE),"")</f>
        <v/>
      </c>
      <c r="AC141" s="173">
        <v>9.6700000000001598</v>
      </c>
      <c r="AD141" s="173" t="str">
        <f>IFERROR(VLOOKUP(AC141,'CRUCE OPORTUNIDADES'!$C$10:$D$18,2,FALSE),"")</f>
        <v/>
      </c>
      <c r="AE141" s="173">
        <v>10.670000000000201</v>
      </c>
      <c r="AF141" s="173" t="str">
        <f>IFERROR(VLOOKUP(AE141,'CRUCE OPORTUNIDADES'!$C$10:$D$18,2,FALSE),"")</f>
        <v/>
      </c>
      <c r="AG141" s="173">
        <v>11.670000000000201</v>
      </c>
      <c r="AH141" s="173" t="str">
        <f>IFERROR(VLOOKUP(AG141,'CRUCE OPORTUNIDADES'!$C$10:$D$18,2,FALSE),"")</f>
        <v/>
      </c>
      <c r="AI141" s="173">
        <v>12.670000000000201</v>
      </c>
      <c r="AJ141" s="173" t="str">
        <f>IFERROR(VLOOKUP(AI141,'CRUCE OPORTUNIDADES'!$C$10:$D$18,2,FALSE),"")</f>
        <v/>
      </c>
      <c r="AK141" s="173">
        <v>13.670000000000201</v>
      </c>
      <c r="AL141" s="173" t="str">
        <f>IFERROR(VLOOKUP(AK141,'CRUCE OPORTUNIDADES'!$C$10:$D$18,2,FALSE),"")</f>
        <v/>
      </c>
      <c r="AM141" s="173">
        <v>14.6700000000003</v>
      </c>
      <c r="AN141" s="173" t="str">
        <f>IFERROR(VLOOKUP(AM141,'CRUCE OPORTUNIDADES'!$C$10:$D$18,2,FALSE),"")</f>
        <v/>
      </c>
      <c r="AO141" s="173">
        <v>15.6700000000003</v>
      </c>
      <c r="AP141" s="173" t="str">
        <f>IFERROR(VLOOKUP(AO141,'CRUCE OPORTUNIDADES'!$C$10:$D$18,2,FALSE),"")</f>
        <v/>
      </c>
      <c r="AQ141" s="173">
        <v>16.6700000000003</v>
      </c>
      <c r="AR141" s="173" t="str">
        <f>IFERROR(VLOOKUP(AQ141,'CRUCE OPORTUNIDADES'!$C$10:$D$18,2,FALSE),"")</f>
        <v/>
      </c>
      <c r="AS141" s="173">
        <v>17.6700000000003</v>
      </c>
      <c r="AT141" s="173" t="str">
        <f>IFERROR(VLOOKUP(AS141,'CRUCE OPORTUNIDADES'!$C$10:$D$18,2,FALSE),"")</f>
        <v/>
      </c>
      <c r="AU141" s="173">
        <v>18.6700000000003</v>
      </c>
      <c r="AV141" s="173" t="str">
        <f>IFERROR(VLOOKUP(AU141,'CRUCE OPORTUNIDADES'!$C$10:$D$18,2,FALSE),"")</f>
        <v/>
      </c>
      <c r="AW141" s="173">
        <v>19.6700000000004</v>
      </c>
      <c r="AX141" s="173" t="str">
        <f>IFERROR(VLOOKUP(AW141,'CRUCE OPORTUNIDADES'!$C$10:$D$18,2,FALSE),"")</f>
        <v/>
      </c>
      <c r="AY141" s="173">
        <v>20.6700000000004</v>
      </c>
      <c r="AZ141" s="173" t="str">
        <f>IFERROR(VLOOKUP(AY141,'CRUCE OPORTUNIDADES'!$C$10:$D$18,2,FALSE),"")</f>
        <v/>
      </c>
      <c r="BA141" s="173">
        <v>21.6700000000004</v>
      </c>
      <c r="BB141" s="173" t="str">
        <f>IFERROR(VLOOKUP(BA141,'CRUCE OPORTUNIDADES'!$C$10:$D$18,2,FALSE),"")</f>
        <v/>
      </c>
      <c r="BC141" s="173">
        <v>22.6700000000004</v>
      </c>
      <c r="BD141" s="173" t="str">
        <f>IFERROR(VLOOKUP(BC141,'CRUCE OPORTUNIDADES'!$C$10:$D$18,2,FALSE),"")</f>
        <v/>
      </c>
      <c r="BE141" s="173">
        <v>23.6700000000004</v>
      </c>
      <c r="BF141" s="173" t="str">
        <f>IFERROR(VLOOKUP(BE141,'CRUCE OPORTUNIDADES'!$C$10:$D$18,2,FALSE),"")</f>
        <v/>
      </c>
      <c r="BG141" s="173">
        <v>24.670000000000499</v>
      </c>
      <c r="BH141" s="173" t="str">
        <f>IFERROR(VLOOKUP(BG141,'CRUCE OPORTUNIDADES'!$C$10:$D$18,2,FALSE),"")</f>
        <v/>
      </c>
      <c r="BI141" s="173">
        <v>25.670000000000499</v>
      </c>
      <c r="BJ141" s="173" t="str">
        <f>IFERROR(VLOOKUP(BI141,'CRUCE OPORTUNIDADES'!$C$10:$D$18,2,FALSE),"")</f>
        <v/>
      </c>
    </row>
    <row r="142" spans="13:62" x14ac:dyDescent="0.25">
      <c r="N142" s="173" t="str">
        <f>IF(N143&lt;&gt;""," -O","")</f>
        <v/>
      </c>
      <c r="P142" s="173" t="str">
        <f>IF(P143&lt;&gt;""," -O","")</f>
        <v/>
      </c>
      <c r="R142" s="173" t="str">
        <f>IF(R143&lt;&gt;""," -O","")</f>
        <v/>
      </c>
      <c r="T142" s="173" t="str">
        <f>IF(T143&lt;&gt;""," -O","")</f>
        <v/>
      </c>
      <c r="V142" s="173" t="str">
        <f>IF(V143&lt;&gt;""," -O","")</f>
        <v/>
      </c>
      <c r="X142" s="173" t="str">
        <f>IF(X143&lt;&gt;""," -O","")</f>
        <v/>
      </c>
      <c r="Z142" s="173" t="str">
        <f>IF(Z143&lt;&gt;""," -O","")</f>
        <v/>
      </c>
      <c r="AB142" s="173" t="str">
        <f>IF(AB143&lt;&gt;""," -O","")</f>
        <v/>
      </c>
      <c r="AD142" s="173" t="str">
        <f>IF(AD143&lt;&gt;""," -O","")</f>
        <v/>
      </c>
      <c r="AF142" s="173" t="str">
        <f>IF(AF143&lt;&gt;""," -O","")</f>
        <v/>
      </c>
      <c r="AH142" s="173" t="str">
        <f>IF(AH143&lt;&gt;""," -O","")</f>
        <v/>
      </c>
      <c r="AJ142" s="173" t="str">
        <f>IF(AJ143&lt;&gt;""," -O","")</f>
        <v/>
      </c>
      <c r="AL142" s="173" t="str">
        <f>IF(AL143&lt;&gt;""," -O","")</f>
        <v/>
      </c>
      <c r="AN142" s="173" t="str">
        <f>IF(AN143&lt;&gt;""," -O","")</f>
        <v/>
      </c>
      <c r="AP142" s="173" t="str">
        <f>IF(AP143&lt;&gt;""," -O","")</f>
        <v/>
      </c>
      <c r="AR142" s="173" t="str">
        <f>IF(AR143&lt;&gt;""," -O","")</f>
        <v/>
      </c>
      <c r="AT142" s="173" t="str">
        <f>IF(AT143&lt;&gt;""," -O","")</f>
        <v/>
      </c>
      <c r="AV142" s="173" t="str">
        <f>IF(AV143&lt;&gt;""," -O","")</f>
        <v/>
      </c>
      <c r="AX142" s="173" t="str">
        <f>IF(AX143&lt;&gt;""," -O","")</f>
        <v/>
      </c>
      <c r="AZ142" s="173" t="str">
        <f>IF(AZ143&lt;&gt;""," -O","")</f>
        <v/>
      </c>
      <c r="BB142" s="173" t="str">
        <f>IF(BB143&lt;&gt;""," -O","")</f>
        <v/>
      </c>
      <c r="BD142" s="173" t="str">
        <f>IF(BD143&lt;&gt;""," -O","")</f>
        <v/>
      </c>
      <c r="BF142" s="173" t="str">
        <f>IF(BF143&lt;&gt;""," -O","")</f>
        <v/>
      </c>
      <c r="BH142" s="173" t="str">
        <f>IF(BH143&lt;&gt;""," -O","")</f>
        <v/>
      </c>
      <c r="BJ142" s="173" t="str">
        <f>IF(BJ143&lt;&gt;""," -O","")</f>
        <v/>
      </c>
    </row>
    <row r="143" spans="13:62" x14ac:dyDescent="0.25">
      <c r="M143" s="173">
        <v>1.68</v>
      </c>
      <c r="N143" s="173" t="str">
        <f>IFERROR(VLOOKUP(M143,'CRUCE OPORTUNIDADES'!$C$10:$D$18,2,FALSE),"")</f>
        <v/>
      </c>
      <c r="O143" s="173">
        <v>2.6800000000000099</v>
      </c>
      <c r="P143" s="173" t="str">
        <f>IFERROR(VLOOKUP(O143,'CRUCE OPORTUNIDADES'!$C$10:$D$18,2,FALSE),"")</f>
        <v/>
      </c>
      <c r="Q143" s="173">
        <v>3.6800000000000201</v>
      </c>
      <c r="R143" s="173" t="str">
        <f>IFERROR(VLOOKUP(Q143,'CRUCE OPORTUNIDADES'!$C$10:$D$18,2,FALSE),"")</f>
        <v/>
      </c>
      <c r="S143" s="173">
        <v>4.6800000000000299</v>
      </c>
      <c r="T143" s="173" t="str">
        <f>IFERROR(VLOOKUP(S143,'CRUCE OPORTUNIDADES'!$C$10:$D$18,2,FALSE),"")</f>
        <v/>
      </c>
      <c r="U143" s="173">
        <v>5.6800000000000397</v>
      </c>
      <c r="V143" s="173" t="str">
        <f>IFERROR(VLOOKUP(U143,'CRUCE OPORTUNIDADES'!$C$10:$D$18,2,FALSE),"")</f>
        <v/>
      </c>
      <c r="W143" s="173">
        <v>6.6800000000000503</v>
      </c>
      <c r="X143" s="173" t="str">
        <f>IFERROR(VLOOKUP(W143,'CRUCE OPORTUNIDADES'!$C$10:$D$18,2,FALSE),"")</f>
        <v/>
      </c>
      <c r="Y143" s="173">
        <v>7.6800000000000601</v>
      </c>
      <c r="Z143" s="173" t="str">
        <f>IFERROR(VLOOKUP(Y143,'CRUCE OPORTUNIDADES'!$C$10:$D$18,2,FALSE),"")</f>
        <v/>
      </c>
      <c r="AA143" s="173">
        <v>8.6800000000000708</v>
      </c>
      <c r="AB143" s="173" t="str">
        <f>IFERROR(VLOOKUP(AA143,'CRUCE OPORTUNIDADES'!$C$10:$D$18,2,FALSE),"")</f>
        <v/>
      </c>
      <c r="AC143" s="173">
        <v>9.6800000000000797</v>
      </c>
      <c r="AD143" s="173" t="str">
        <f>IFERROR(VLOOKUP(AC143,'CRUCE OPORTUNIDADES'!$C$10:$D$18,2,FALSE),"")</f>
        <v/>
      </c>
      <c r="AE143" s="173">
        <v>10.680000000000099</v>
      </c>
      <c r="AF143" s="173" t="str">
        <f>IFERROR(VLOOKUP(AE143,'CRUCE OPORTUNIDADES'!$C$10:$D$18,2,FALSE),"")</f>
        <v/>
      </c>
      <c r="AG143" s="173">
        <v>11.680000000000099</v>
      </c>
      <c r="AH143" s="173" t="str">
        <f>IFERROR(VLOOKUP(AG143,'CRUCE OPORTUNIDADES'!$C$10:$D$18,2,FALSE),"")</f>
        <v/>
      </c>
      <c r="AI143" s="173">
        <v>12.680000000000099</v>
      </c>
      <c r="AJ143" s="173" t="str">
        <f>IFERROR(VLOOKUP(AI143,'CRUCE OPORTUNIDADES'!$C$10:$D$18,2,FALSE),"")</f>
        <v/>
      </c>
      <c r="AK143" s="173">
        <v>13.680000000000099</v>
      </c>
      <c r="AL143" s="173" t="str">
        <f>IFERROR(VLOOKUP(AK143,'CRUCE OPORTUNIDADES'!$C$10:$D$18,2,FALSE),"")</f>
        <v/>
      </c>
      <c r="AM143" s="173">
        <v>14.680000000000099</v>
      </c>
      <c r="AN143" s="173" t="str">
        <f>IFERROR(VLOOKUP(AM143,'CRUCE OPORTUNIDADES'!$C$10:$D$18,2,FALSE),"")</f>
        <v/>
      </c>
      <c r="AO143" s="173">
        <v>15.680000000000099</v>
      </c>
      <c r="AP143" s="173" t="str">
        <f>IFERROR(VLOOKUP(AO143,'CRUCE OPORTUNIDADES'!$C$10:$D$18,2,FALSE),"")</f>
        <v/>
      </c>
      <c r="AQ143" s="173">
        <v>16.680000000000099</v>
      </c>
      <c r="AR143" s="173" t="str">
        <f>IFERROR(VLOOKUP(AQ143,'CRUCE OPORTUNIDADES'!$C$10:$D$18,2,FALSE),"")</f>
        <v/>
      </c>
      <c r="AS143" s="173">
        <v>17.680000000000199</v>
      </c>
      <c r="AT143" s="173" t="str">
        <f>IFERROR(VLOOKUP(AS143,'CRUCE OPORTUNIDADES'!$C$10:$D$18,2,FALSE),"")</f>
        <v/>
      </c>
      <c r="AU143" s="173">
        <v>18.680000000000199</v>
      </c>
      <c r="AV143" s="173" t="str">
        <f>IFERROR(VLOOKUP(AU143,'CRUCE OPORTUNIDADES'!$C$10:$D$18,2,FALSE),"")</f>
        <v/>
      </c>
      <c r="AW143" s="173">
        <v>19.680000000000199</v>
      </c>
      <c r="AX143" s="173" t="str">
        <f>IFERROR(VLOOKUP(AW143,'CRUCE OPORTUNIDADES'!$C$10:$D$18,2,FALSE),"")</f>
        <v/>
      </c>
      <c r="AY143" s="173">
        <v>20.680000000000199</v>
      </c>
      <c r="AZ143" s="173" t="str">
        <f>IFERROR(VLOOKUP(AY143,'CRUCE OPORTUNIDADES'!$C$10:$D$18,2,FALSE),"")</f>
        <v/>
      </c>
      <c r="BA143" s="173">
        <v>21.680000000000199</v>
      </c>
      <c r="BB143" s="173" t="str">
        <f>IFERROR(VLOOKUP(BA143,'CRUCE OPORTUNIDADES'!$C$10:$D$18,2,FALSE),"")</f>
        <v/>
      </c>
      <c r="BC143" s="173">
        <v>22.680000000000199</v>
      </c>
      <c r="BD143" s="173" t="str">
        <f>IFERROR(VLOOKUP(BC143,'CRUCE OPORTUNIDADES'!$C$10:$D$18,2,FALSE),"")</f>
        <v/>
      </c>
      <c r="BE143" s="173">
        <v>23.680000000000199</v>
      </c>
      <c r="BF143" s="173" t="str">
        <f>IFERROR(VLOOKUP(BE143,'CRUCE OPORTUNIDADES'!$C$10:$D$18,2,FALSE),"")</f>
        <v/>
      </c>
      <c r="BG143" s="173">
        <v>24.680000000000199</v>
      </c>
      <c r="BH143" s="173" t="str">
        <f>IFERROR(VLOOKUP(BG143,'CRUCE OPORTUNIDADES'!$C$10:$D$18,2,FALSE),"")</f>
        <v/>
      </c>
      <c r="BI143" s="173">
        <v>25.680000000000199</v>
      </c>
      <c r="BJ143" s="173" t="str">
        <f>IFERROR(VLOOKUP(BI143,'CRUCE OPORTUNIDADES'!$C$10:$D$18,2,FALSE),"")</f>
        <v/>
      </c>
    </row>
    <row r="144" spans="13:62" x14ac:dyDescent="0.25">
      <c r="N144" s="173" t="str">
        <f>IF(N145&lt;&gt;""," -O","")</f>
        <v/>
      </c>
      <c r="P144" s="173" t="str">
        <f>IF(P145&lt;&gt;""," -O","")</f>
        <v/>
      </c>
      <c r="R144" s="173" t="str">
        <f>IF(R145&lt;&gt;""," -O","")</f>
        <v/>
      </c>
      <c r="T144" s="173" t="str">
        <f>IF(T145&lt;&gt;""," -O","")</f>
        <v/>
      </c>
      <c r="V144" s="173" t="str">
        <f>IF(V145&lt;&gt;""," -O","")</f>
        <v/>
      </c>
      <c r="X144" s="173" t="str">
        <f>IF(X145&lt;&gt;""," -O","")</f>
        <v/>
      </c>
      <c r="Z144" s="173" t="str">
        <f>IF(Z145&lt;&gt;""," -O","")</f>
        <v/>
      </c>
      <c r="AB144" s="173" t="str">
        <f>IF(AB145&lt;&gt;""," -O","")</f>
        <v/>
      </c>
      <c r="AD144" s="173" t="str">
        <f>IF(AD145&lt;&gt;""," -O","")</f>
        <v/>
      </c>
      <c r="AF144" s="173" t="str">
        <f>IF(AF145&lt;&gt;""," -O","")</f>
        <v/>
      </c>
      <c r="AH144" s="173" t="str">
        <f>IF(AH145&lt;&gt;""," -O","")</f>
        <v/>
      </c>
      <c r="AJ144" s="173" t="str">
        <f>IF(AJ145&lt;&gt;""," -O","")</f>
        <v/>
      </c>
      <c r="AL144" s="173" t="str">
        <f>IF(AL145&lt;&gt;""," -O","")</f>
        <v/>
      </c>
      <c r="AN144" s="173" t="str">
        <f>IF(AN145&lt;&gt;""," -O","")</f>
        <v/>
      </c>
      <c r="AP144" s="173" t="str">
        <f>IF(AP145&lt;&gt;""," -O","")</f>
        <v/>
      </c>
      <c r="AR144" s="173" t="str">
        <f>IF(AR145&lt;&gt;""," -O","")</f>
        <v/>
      </c>
      <c r="AT144" s="173" t="str">
        <f>IF(AT145&lt;&gt;""," -O","")</f>
        <v/>
      </c>
      <c r="AV144" s="173" t="str">
        <f>IF(AV145&lt;&gt;""," -O","")</f>
        <v/>
      </c>
      <c r="AX144" s="173" t="str">
        <f>IF(AX145&lt;&gt;""," -O","")</f>
        <v/>
      </c>
      <c r="AZ144" s="173" t="str">
        <f>IF(AZ145&lt;&gt;""," -O","")</f>
        <v/>
      </c>
      <c r="BB144" s="173" t="str">
        <f>IF(BB145&lt;&gt;""," -O","")</f>
        <v/>
      </c>
      <c r="BD144" s="173" t="str">
        <f>IF(BD145&lt;&gt;""," -O","")</f>
        <v/>
      </c>
      <c r="BF144" s="173" t="str">
        <f>IF(BF145&lt;&gt;""," -O","")</f>
        <v/>
      </c>
      <c r="BH144" s="173" t="str">
        <f>IF(BH145&lt;&gt;""," -O","")</f>
        <v/>
      </c>
      <c r="BJ144" s="173" t="str">
        <f>IF(BJ145&lt;&gt;""," -O","")</f>
        <v/>
      </c>
    </row>
    <row r="145" spans="13:62" x14ac:dyDescent="0.25">
      <c r="M145" s="173">
        <v>1.69</v>
      </c>
      <c r="N145" s="173" t="str">
        <f>IFERROR(VLOOKUP(M145,'CRUCE OPORTUNIDADES'!$C$10:$D$18,2,FALSE),"")</f>
        <v/>
      </c>
      <c r="O145" s="173">
        <v>2.6900000000000102</v>
      </c>
      <c r="P145" s="173" t="str">
        <f>IFERROR(VLOOKUP(O145,'CRUCE OPORTUNIDADES'!$C$10:$D$18,2,FALSE),"")</f>
        <v/>
      </c>
      <c r="Q145" s="173">
        <v>3.6900000000000199</v>
      </c>
      <c r="R145" s="173" t="str">
        <f>IFERROR(VLOOKUP(Q145,'CRUCE OPORTUNIDADES'!$C$10:$D$18,2,FALSE),"")</f>
        <v/>
      </c>
      <c r="S145" s="173">
        <v>4.6900000000000297</v>
      </c>
      <c r="T145" s="173" t="str">
        <f>IFERROR(VLOOKUP(S145,'CRUCE OPORTUNIDADES'!$C$10:$D$18,2,FALSE),"")</f>
        <v/>
      </c>
      <c r="U145" s="173">
        <v>5.6900000000000404</v>
      </c>
      <c r="V145" s="173" t="str">
        <f>IFERROR(VLOOKUP(U145,'CRUCE OPORTUNIDADES'!$C$10:$D$18,2,FALSE),"")</f>
        <v/>
      </c>
      <c r="W145" s="173">
        <v>6.6900000000000501</v>
      </c>
      <c r="X145" s="173" t="str">
        <f>IFERROR(VLOOKUP(W145,'CRUCE OPORTUNIDADES'!$C$10:$D$18,2,FALSE),"")</f>
        <v/>
      </c>
      <c r="Y145" s="173">
        <v>7.6900000000000599</v>
      </c>
      <c r="Z145" s="173" t="str">
        <f>IFERROR(VLOOKUP(Y145,'CRUCE OPORTUNIDADES'!$C$10:$D$18,2,FALSE),"")</f>
        <v/>
      </c>
      <c r="AA145" s="173">
        <v>8.6900000000000706</v>
      </c>
      <c r="AB145" s="173" t="str">
        <f>IFERROR(VLOOKUP(AA145,'CRUCE OPORTUNIDADES'!$C$10:$D$18,2,FALSE),"")</f>
        <v/>
      </c>
      <c r="AC145" s="173">
        <v>9.6900000000000794</v>
      </c>
      <c r="AD145" s="173" t="str">
        <f>IFERROR(VLOOKUP(AC145,'CRUCE OPORTUNIDADES'!$C$10:$D$18,2,FALSE),"")</f>
        <v/>
      </c>
      <c r="AE145" s="173">
        <v>10.690000000000101</v>
      </c>
      <c r="AF145" s="173" t="str">
        <f>IFERROR(VLOOKUP(AE145,'CRUCE OPORTUNIDADES'!$C$10:$D$18,2,FALSE),"")</f>
        <v/>
      </c>
      <c r="AG145" s="173">
        <v>11.690000000000101</v>
      </c>
      <c r="AH145" s="173" t="str">
        <f>IFERROR(VLOOKUP(AG145,'CRUCE OPORTUNIDADES'!$C$10:$D$18,2,FALSE),"")</f>
        <v/>
      </c>
      <c r="AI145" s="173">
        <v>12.690000000000101</v>
      </c>
      <c r="AJ145" s="173" t="str">
        <f>IFERROR(VLOOKUP(AI145,'CRUCE OPORTUNIDADES'!$C$10:$D$18,2,FALSE),"")</f>
        <v/>
      </c>
      <c r="AK145" s="173">
        <v>13.690000000000101</v>
      </c>
      <c r="AL145" s="173" t="str">
        <f>IFERROR(VLOOKUP(AK145,'CRUCE OPORTUNIDADES'!$C$10:$D$18,2,FALSE),"")</f>
        <v/>
      </c>
      <c r="AM145" s="173">
        <v>14.690000000000101</v>
      </c>
      <c r="AN145" s="173" t="str">
        <f>IFERROR(VLOOKUP(AM145,'CRUCE OPORTUNIDADES'!$C$10:$D$18,2,FALSE),"")</f>
        <v/>
      </c>
      <c r="AO145" s="173">
        <v>15.690000000000101</v>
      </c>
      <c r="AP145" s="173" t="str">
        <f>IFERROR(VLOOKUP(AO145,'CRUCE OPORTUNIDADES'!$C$10:$D$18,2,FALSE),"")</f>
        <v/>
      </c>
      <c r="AQ145" s="173">
        <v>16.6900000000002</v>
      </c>
      <c r="AR145" s="173" t="str">
        <f>IFERROR(VLOOKUP(AQ145,'CRUCE OPORTUNIDADES'!$C$10:$D$18,2,FALSE),"")</f>
        <v/>
      </c>
      <c r="AS145" s="173">
        <v>17.6900000000002</v>
      </c>
      <c r="AT145" s="173" t="str">
        <f>IFERROR(VLOOKUP(AS145,'CRUCE OPORTUNIDADES'!$C$10:$D$18,2,FALSE),"")</f>
        <v/>
      </c>
      <c r="AU145" s="173">
        <v>18.6900000000002</v>
      </c>
      <c r="AV145" s="173" t="str">
        <f>IFERROR(VLOOKUP(AU145,'CRUCE OPORTUNIDADES'!$C$10:$D$18,2,FALSE),"")</f>
        <v/>
      </c>
      <c r="AW145" s="173">
        <v>19.6900000000002</v>
      </c>
      <c r="AX145" s="173" t="str">
        <f>IFERROR(VLOOKUP(AW145,'CRUCE OPORTUNIDADES'!$C$10:$D$18,2,FALSE),"")</f>
        <v/>
      </c>
      <c r="AY145" s="173">
        <v>20.6900000000002</v>
      </c>
      <c r="AZ145" s="173" t="str">
        <f>IFERROR(VLOOKUP(AY145,'CRUCE OPORTUNIDADES'!$C$10:$D$18,2,FALSE),"")</f>
        <v/>
      </c>
      <c r="BA145" s="173">
        <v>21.6900000000002</v>
      </c>
      <c r="BB145" s="173" t="str">
        <f>IFERROR(VLOOKUP(BA145,'CRUCE OPORTUNIDADES'!$C$10:$D$18,2,FALSE),"")</f>
        <v/>
      </c>
      <c r="BC145" s="173">
        <v>22.6900000000002</v>
      </c>
      <c r="BD145" s="173" t="str">
        <f>IFERROR(VLOOKUP(BC145,'CRUCE OPORTUNIDADES'!$C$10:$D$18,2,FALSE),"")</f>
        <v/>
      </c>
      <c r="BE145" s="173">
        <v>23.6900000000002</v>
      </c>
      <c r="BF145" s="173" t="str">
        <f>IFERROR(VLOOKUP(BE145,'CRUCE OPORTUNIDADES'!$C$10:$D$18,2,FALSE),"")</f>
        <v/>
      </c>
      <c r="BG145" s="173">
        <v>24.6900000000002</v>
      </c>
      <c r="BH145" s="173" t="str">
        <f>IFERROR(VLOOKUP(BG145,'CRUCE OPORTUNIDADES'!$C$10:$D$18,2,FALSE),"")</f>
        <v/>
      </c>
      <c r="BI145" s="173">
        <v>25.6900000000002</v>
      </c>
      <c r="BJ145" s="173" t="str">
        <f>IFERROR(VLOOKUP(BI145,'CRUCE OPORTUNIDADES'!$C$10:$D$18,2,FALSE),"")</f>
        <v/>
      </c>
    </row>
    <row r="146" spans="13:62" x14ac:dyDescent="0.25">
      <c r="N146" s="173" t="str">
        <f>IF(N147&lt;&gt;""," -O","")</f>
        <v/>
      </c>
      <c r="P146" s="173" t="str">
        <f>IF(P147&lt;&gt;""," -O","")</f>
        <v/>
      </c>
      <c r="R146" s="173" t="str">
        <f>IF(R147&lt;&gt;""," -O","")</f>
        <v/>
      </c>
      <c r="T146" s="173" t="str">
        <f>IF(T147&lt;&gt;""," -O","")</f>
        <v/>
      </c>
      <c r="V146" s="173" t="str">
        <f>IF(V147&lt;&gt;""," -O","")</f>
        <v/>
      </c>
      <c r="X146" s="173" t="str">
        <f>IF(X147&lt;&gt;""," -O","")</f>
        <v/>
      </c>
      <c r="Z146" s="173" t="str">
        <f>IF(Z147&lt;&gt;""," -O","")</f>
        <v/>
      </c>
      <c r="AB146" s="173" t="str">
        <f>IF(AB147&lt;&gt;""," -O","")</f>
        <v/>
      </c>
      <c r="AD146" s="173" t="str">
        <f>IF(AD147&lt;&gt;""," -O","")</f>
        <v/>
      </c>
      <c r="AF146" s="173" t="str">
        <f>IF(AF147&lt;&gt;""," -O","")</f>
        <v/>
      </c>
      <c r="AH146" s="173" t="str">
        <f>IF(AH147&lt;&gt;""," -O","")</f>
        <v/>
      </c>
      <c r="AJ146" s="173" t="str">
        <f>IF(AJ147&lt;&gt;""," -O","")</f>
        <v/>
      </c>
      <c r="AL146" s="173" t="str">
        <f>IF(AL147&lt;&gt;""," -O","")</f>
        <v/>
      </c>
      <c r="AN146" s="173" t="str">
        <f>IF(AN147&lt;&gt;""," -O","")</f>
        <v/>
      </c>
      <c r="AP146" s="173" t="str">
        <f>IF(AP147&lt;&gt;""," -O","")</f>
        <v/>
      </c>
      <c r="AR146" s="173" t="str">
        <f>IF(AR147&lt;&gt;""," -O","")</f>
        <v/>
      </c>
      <c r="AT146" s="173" t="str">
        <f>IF(AT147&lt;&gt;""," -O","")</f>
        <v/>
      </c>
      <c r="AV146" s="173" t="str">
        <f>IF(AV147&lt;&gt;""," -O","")</f>
        <v/>
      </c>
      <c r="AX146" s="173" t="str">
        <f>IF(AX147&lt;&gt;""," -O","")</f>
        <v/>
      </c>
      <c r="AZ146" s="173" t="str">
        <f>IF(AZ147&lt;&gt;""," -O","")</f>
        <v/>
      </c>
      <c r="BB146" s="173" t="str">
        <f>IF(BB147&lt;&gt;""," -O","")</f>
        <v/>
      </c>
      <c r="BD146" s="173" t="str">
        <f>IF(BD147&lt;&gt;""," -O","")</f>
        <v/>
      </c>
      <c r="BF146" s="173" t="str">
        <f>IF(BF147&lt;&gt;""," -O","")</f>
        <v/>
      </c>
      <c r="BH146" s="173" t="str">
        <f>IF(BH147&lt;&gt;""," -O","")</f>
        <v/>
      </c>
      <c r="BJ146" s="173" t="str">
        <f>IF(BJ147&lt;&gt;""," -O","")</f>
        <v/>
      </c>
    </row>
    <row r="147" spans="13:62" x14ac:dyDescent="0.25">
      <c r="M147" s="173">
        <v>1.7</v>
      </c>
      <c r="N147" s="173" t="str">
        <f>IFERROR(VLOOKUP(M147,'CRUCE OPORTUNIDADES'!$C$10:$D$18,2,FALSE),"")</f>
        <v/>
      </c>
      <c r="O147" s="173">
        <v>2.7000000000000099</v>
      </c>
      <c r="P147" s="173" t="str">
        <f>IFERROR(VLOOKUP(O147,'CRUCE OPORTUNIDADES'!$C$10:$D$18,2,FALSE),"")</f>
        <v/>
      </c>
      <c r="Q147" s="173">
        <v>3.7000000000000202</v>
      </c>
      <c r="R147" s="173" t="str">
        <f>IFERROR(VLOOKUP(Q147,'CRUCE OPORTUNIDADES'!$C$10:$D$18,2,FALSE),"")</f>
        <v/>
      </c>
      <c r="S147" s="173">
        <v>4.7000000000000304</v>
      </c>
      <c r="T147" s="173" t="str">
        <f>IFERROR(VLOOKUP(S147,'CRUCE OPORTUNIDADES'!$C$10:$D$18,2,FALSE),"")</f>
        <v/>
      </c>
      <c r="U147" s="173">
        <v>5.7000000000000401</v>
      </c>
      <c r="V147" s="173" t="str">
        <f>IFERROR(VLOOKUP(U147,'CRUCE OPORTUNIDADES'!$C$10:$D$18,2,FALSE),"")</f>
        <v/>
      </c>
      <c r="W147" s="173">
        <v>6.7000000000000499</v>
      </c>
      <c r="X147" s="173" t="str">
        <f>IFERROR(VLOOKUP(W147,'CRUCE OPORTUNIDADES'!$C$10:$D$18,2,FALSE),"")</f>
        <v/>
      </c>
      <c r="Y147" s="173">
        <v>7.7000000000000597</v>
      </c>
      <c r="Z147" s="173" t="str">
        <f>IFERROR(VLOOKUP(Y147,'CRUCE OPORTUNIDADES'!$C$10:$D$18,2,FALSE),"")</f>
        <v/>
      </c>
      <c r="AA147" s="173">
        <v>8.7000000000000703</v>
      </c>
      <c r="AB147" s="173" t="str">
        <f>IFERROR(VLOOKUP(AA147,'CRUCE OPORTUNIDADES'!$C$10:$D$18,2,FALSE),"")</f>
        <v/>
      </c>
      <c r="AC147" s="173">
        <v>9.7000000000000792</v>
      </c>
      <c r="AD147" s="173" t="str">
        <f>IFERROR(VLOOKUP(AC147,'CRUCE OPORTUNIDADES'!$C$10:$D$18,2,FALSE),"")</f>
        <v/>
      </c>
      <c r="AE147" s="173">
        <v>10.700000000000101</v>
      </c>
      <c r="AF147" s="173" t="str">
        <f>IFERROR(VLOOKUP(AE147,'CRUCE OPORTUNIDADES'!$C$10:$D$18,2,FALSE),"")</f>
        <v/>
      </c>
      <c r="AG147" s="173">
        <v>11.700000000000101</v>
      </c>
      <c r="AH147" s="173" t="str">
        <f>IFERROR(VLOOKUP(AG147,'CRUCE OPORTUNIDADES'!$C$10:$D$18,2,FALSE),"")</f>
        <v/>
      </c>
      <c r="AI147" s="173">
        <v>12.700000000000101</v>
      </c>
      <c r="AJ147" s="173" t="str">
        <f>IFERROR(VLOOKUP(AI147,'CRUCE OPORTUNIDADES'!$C$10:$D$18,2,FALSE),"")</f>
        <v/>
      </c>
      <c r="AK147" s="173">
        <v>13.700000000000101</v>
      </c>
      <c r="AL147" s="173" t="str">
        <f>IFERROR(VLOOKUP(AK147,'CRUCE OPORTUNIDADES'!$C$10:$D$18,2,FALSE),"")</f>
        <v/>
      </c>
      <c r="AM147" s="173">
        <v>14.700000000000101</v>
      </c>
      <c r="AN147" s="173" t="str">
        <f>IFERROR(VLOOKUP(AM147,'CRUCE OPORTUNIDADES'!$C$10:$D$18,2,FALSE),"")</f>
        <v/>
      </c>
      <c r="AO147" s="173">
        <v>15.700000000000101</v>
      </c>
      <c r="AP147" s="173" t="str">
        <f>IFERROR(VLOOKUP(AO147,'CRUCE OPORTUNIDADES'!$C$10:$D$18,2,FALSE),"")</f>
        <v/>
      </c>
      <c r="AQ147" s="173">
        <v>16.700000000000099</v>
      </c>
      <c r="AR147" s="173" t="str">
        <f>IFERROR(VLOOKUP(AQ147,'CRUCE OPORTUNIDADES'!$C$10:$D$18,2,FALSE),"")</f>
        <v/>
      </c>
      <c r="AS147" s="173">
        <v>17.700000000000198</v>
      </c>
      <c r="AT147" s="173" t="str">
        <f>IFERROR(VLOOKUP(AS147,'CRUCE OPORTUNIDADES'!$C$10:$D$18,2,FALSE),"")</f>
        <v/>
      </c>
      <c r="AU147" s="173">
        <v>18.700000000000198</v>
      </c>
      <c r="AV147" s="173" t="str">
        <f>IFERROR(VLOOKUP(AU147,'CRUCE OPORTUNIDADES'!$C$10:$D$18,2,FALSE),"")</f>
        <v/>
      </c>
      <c r="AW147" s="173">
        <v>19.700000000000198</v>
      </c>
      <c r="AX147" s="173" t="str">
        <f>IFERROR(VLOOKUP(AW147,'CRUCE OPORTUNIDADES'!$C$10:$D$18,2,FALSE),"")</f>
        <v/>
      </c>
      <c r="AY147" s="173">
        <v>20.700000000000198</v>
      </c>
      <c r="AZ147" s="173" t="str">
        <f>IFERROR(VLOOKUP(AY147,'CRUCE OPORTUNIDADES'!$C$10:$D$18,2,FALSE),"")</f>
        <v/>
      </c>
      <c r="BA147" s="173">
        <v>21.700000000000198</v>
      </c>
      <c r="BB147" s="173" t="str">
        <f>IFERROR(VLOOKUP(BA147,'CRUCE OPORTUNIDADES'!$C$10:$D$18,2,FALSE),"")</f>
        <v/>
      </c>
      <c r="BC147" s="173">
        <v>22.700000000000198</v>
      </c>
      <c r="BD147" s="173" t="str">
        <f>IFERROR(VLOOKUP(BC147,'CRUCE OPORTUNIDADES'!$C$10:$D$18,2,FALSE),"")</f>
        <v/>
      </c>
      <c r="BE147" s="173">
        <v>23.700000000000198</v>
      </c>
      <c r="BF147" s="173" t="str">
        <f>IFERROR(VLOOKUP(BE147,'CRUCE OPORTUNIDADES'!$C$10:$D$18,2,FALSE),"")</f>
        <v/>
      </c>
      <c r="BG147" s="173">
        <v>24.700000000000198</v>
      </c>
      <c r="BH147" s="173" t="str">
        <f>IFERROR(VLOOKUP(BG147,'CRUCE OPORTUNIDADES'!$C$10:$D$18,2,FALSE),"")</f>
        <v/>
      </c>
      <c r="BI147" s="173">
        <v>25.700000000000198</v>
      </c>
      <c r="BJ147" s="173" t="str">
        <f>IFERROR(VLOOKUP(BI147,'CRUCE OPORTUNIDADES'!$C$10:$D$18,2,FALSE),"")</f>
        <v/>
      </c>
    </row>
    <row r="148" spans="13:62" x14ac:dyDescent="0.25">
      <c r="N148" s="173" t="str">
        <f>IF(N149&lt;&gt;""," -O","")</f>
        <v/>
      </c>
      <c r="P148" s="173" t="str">
        <f>IF(P149&lt;&gt;""," -O","")</f>
        <v/>
      </c>
      <c r="R148" s="173" t="str">
        <f>IF(R149&lt;&gt;""," -O","")</f>
        <v/>
      </c>
      <c r="T148" s="173" t="str">
        <f>IF(T149&lt;&gt;""," -O","")</f>
        <v/>
      </c>
      <c r="V148" s="173" t="str">
        <f>IF(V149&lt;&gt;""," -O","")</f>
        <v/>
      </c>
      <c r="X148" s="173" t="str">
        <f>IF(X149&lt;&gt;""," -O","")</f>
        <v/>
      </c>
      <c r="Z148" s="173" t="str">
        <f>IF(Z149&lt;&gt;""," -O","")</f>
        <v/>
      </c>
      <c r="AB148" s="173" t="str">
        <f>IF(AB149&lt;&gt;""," -O","")</f>
        <v/>
      </c>
      <c r="AD148" s="173" t="str">
        <f>IF(AD149&lt;&gt;""," -O","")</f>
        <v/>
      </c>
      <c r="AF148" s="173" t="str">
        <f>IF(AF149&lt;&gt;""," -O","")</f>
        <v/>
      </c>
      <c r="AH148" s="173" t="str">
        <f>IF(AH149&lt;&gt;""," -O","")</f>
        <v/>
      </c>
      <c r="AJ148" s="173" t="str">
        <f>IF(AJ149&lt;&gt;""," -O","")</f>
        <v/>
      </c>
      <c r="AL148" s="173" t="str">
        <f>IF(AL149&lt;&gt;""," -O","")</f>
        <v/>
      </c>
      <c r="AN148" s="173" t="str">
        <f>IF(AN149&lt;&gt;""," -O","")</f>
        <v/>
      </c>
      <c r="AP148" s="173" t="str">
        <f>IF(AP149&lt;&gt;""," -O","")</f>
        <v/>
      </c>
      <c r="AR148" s="173" t="str">
        <f>IF(AR149&lt;&gt;""," -O","")</f>
        <v/>
      </c>
      <c r="AT148" s="173" t="str">
        <f>IF(AT149&lt;&gt;""," -O","")</f>
        <v/>
      </c>
      <c r="AV148" s="173" t="str">
        <f>IF(AV149&lt;&gt;""," -O","")</f>
        <v/>
      </c>
      <c r="AX148" s="173" t="str">
        <f>IF(AX149&lt;&gt;""," -O","")</f>
        <v/>
      </c>
      <c r="AZ148" s="173" t="str">
        <f>IF(AZ149&lt;&gt;""," -O","")</f>
        <v/>
      </c>
      <c r="BB148" s="173" t="str">
        <f>IF(BB149&lt;&gt;""," -O","")</f>
        <v/>
      </c>
      <c r="BD148" s="173" t="str">
        <f>IF(BD149&lt;&gt;""," -O","")</f>
        <v/>
      </c>
      <c r="BF148" s="173" t="str">
        <f>IF(BF149&lt;&gt;""," -O","")</f>
        <v/>
      </c>
      <c r="BH148" s="173" t="str">
        <f>IF(BH149&lt;&gt;""," -O","")</f>
        <v/>
      </c>
      <c r="BJ148" s="173" t="str">
        <f>IF(BJ149&lt;&gt;""," -O","")</f>
        <v/>
      </c>
    </row>
    <row r="149" spans="13:62" x14ac:dyDescent="0.25">
      <c r="M149" s="173">
        <v>1.71</v>
      </c>
      <c r="N149" s="173" t="str">
        <f>IFERROR(VLOOKUP(M149,'CRUCE OPORTUNIDADES'!$C$10:$D$18,2,FALSE),"")</f>
        <v/>
      </c>
      <c r="O149" s="173">
        <v>2.7100000000000199</v>
      </c>
      <c r="P149" s="173" t="str">
        <f>IFERROR(VLOOKUP(O149,'CRUCE OPORTUNIDADES'!$C$10:$D$18,2,FALSE),"")</f>
        <v/>
      </c>
      <c r="Q149" s="173">
        <v>3.7100000000000399</v>
      </c>
      <c r="R149" s="173" t="str">
        <f>IFERROR(VLOOKUP(Q149,'CRUCE OPORTUNIDADES'!$C$10:$D$18,2,FALSE),"")</f>
        <v/>
      </c>
      <c r="S149" s="173">
        <v>4.7100000000000604</v>
      </c>
      <c r="T149" s="173" t="str">
        <f>IFERROR(VLOOKUP(S149,'CRUCE OPORTUNIDADES'!$C$10:$D$18,2,FALSE),"")</f>
        <v/>
      </c>
      <c r="U149" s="173">
        <v>5.7100000000000799</v>
      </c>
      <c r="V149" s="173" t="str">
        <f>IFERROR(VLOOKUP(U149,'CRUCE OPORTUNIDADES'!$C$10:$D$18,2,FALSE),"")</f>
        <v/>
      </c>
      <c r="W149" s="173">
        <v>6.7100000000001003</v>
      </c>
      <c r="X149" s="173" t="str">
        <f>IFERROR(VLOOKUP(W149,'CRUCE OPORTUNIDADES'!$C$10:$D$18,2,FALSE),"")</f>
        <v/>
      </c>
      <c r="Y149" s="173">
        <v>7.7100000000001199</v>
      </c>
      <c r="Z149" s="173" t="str">
        <f>IFERROR(VLOOKUP(Y149,'CRUCE OPORTUNIDADES'!$C$10:$D$18,2,FALSE),"")</f>
        <v/>
      </c>
      <c r="AA149" s="173">
        <v>8.7100000000001394</v>
      </c>
      <c r="AB149" s="173" t="str">
        <f>IFERROR(VLOOKUP(AA149,'CRUCE OPORTUNIDADES'!$C$10:$D$18,2,FALSE),"")</f>
        <v/>
      </c>
      <c r="AC149" s="173">
        <v>9.7100000000001607</v>
      </c>
      <c r="AD149" s="173" t="str">
        <f>IFERROR(VLOOKUP(AC149,'CRUCE OPORTUNIDADES'!$C$10:$D$18,2,FALSE),"")</f>
        <v/>
      </c>
      <c r="AE149" s="173">
        <v>10.7100000000002</v>
      </c>
      <c r="AF149" s="173" t="str">
        <f>IFERROR(VLOOKUP(AE149,'CRUCE OPORTUNIDADES'!$C$10:$D$18,2,FALSE),"")</f>
        <v/>
      </c>
      <c r="AG149" s="173">
        <v>11.7100000000002</v>
      </c>
      <c r="AH149" s="173" t="str">
        <f>IFERROR(VLOOKUP(AG149,'CRUCE OPORTUNIDADES'!$C$10:$D$18,2,FALSE),"")</f>
        <v/>
      </c>
      <c r="AI149" s="173">
        <v>12.7100000000002</v>
      </c>
      <c r="AJ149" s="173" t="str">
        <f>IFERROR(VLOOKUP(AI149,'CRUCE OPORTUNIDADES'!$C$10:$D$18,2,FALSE),"")</f>
        <v/>
      </c>
      <c r="AK149" s="173">
        <v>13.7100000000002</v>
      </c>
      <c r="AL149" s="173" t="str">
        <f>IFERROR(VLOOKUP(AK149,'CRUCE OPORTUNIDADES'!$C$10:$D$18,2,FALSE),"")</f>
        <v/>
      </c>
      <c r="AM149" s="173">
        <v>14.710000000000299</v>
      </c>
      <c r="AN149" s="173" t="str">
        <f>IFERROR(VLOOKUP(AM149,'CRUCE OPORTUNIDADES'!$C$10:$D$18,2,FALSE),"")</f>
        <v/>
      </c>
      <c r="AO149" s="173">
        <v>15.710000000000299</v>
      </c>
      <c r="AP149" s="173" t="str">
        <f>IFERROR(VLOOKUP(AO149,'CRUCE OPORTUNIDADES'!$C$10:$D$18,2,FALSE),"")</f>
        <v/>
      </c>
      <c r="AQ149" s="173">
        <v>16.710000000000299</v>
      </c>
      <c r="AR149" s="173" t="str">
        <f>IFERROR(VLOOKUP(AQ149,'CRUCE OPORTUNIDADES'!$C$10:$D$18,2,FALSE),"")</f>
        <v/>
      </c>
      <c r="AS149" s="173">
        <v>17.710000000000299</v>
      </c>
      <c r="AT149" s="173" t="str">
        <f>IFERROR(VLOOKUP(AS149,'CRUCE OPORTUNIDADES'!$C$10:$D$18,2,FALSE),"")</f>
        <v/>
      </c>
      <c r="AU149" s="173">
        <v>18.710000000000299</v>
      </c>
      <c r="AV149" s="173" t="str">
        <f>IFERROR(VLOOKUP(AU149,'CRUCE OPORTUNIDADES'!$C$10:$D$18,2,FALSE),"")</f>
        <v/>
      </c>
      <c r="AW149" s="173">
        <v>19.710000000000399</v>
      </c>
      <c r="AX149" s="173" t="str">
        <f>IFERROR(VLOOKUP(AW149,'CRUCE OPORTUNIDADES'!$C$10:$D$18,2,FALSE),"")</f>
        <v/>
      </c>
      <c r="AY149" s="173">
        <v>20.710000000000399</v>
      </c>
      <c r="AZ149" s="173" t="str">
        <f>IFERROR(VLOOKUP(AY149,'CRUCE OPORTUNIDADES'!$C$10:$D$18,2,FALSE),"")</f>
        <v/>
      </c>
      <c r="BA149" s="173">
        <v>21.710000000000399</v>
      </c>
      <c r="BB149" s="173" t="str">
        <f>IFERROR(VLOOKUP(BA149,'CRUCE OPORTUNIDADES'!$C$10:$D$18,2,FALSE),"")</f>
        <v/>
      </c>
      <c r="BC149" s="173">
        <v>22.710000000000399</v>
      </c>
      <c r="BD149" s="173" t="str">
        <f>IFERROR(VLOOKUP(BC149,'CRUCE OPORTUNIDADES'!$C$10:$D$18,2,FALSE),"")</f>
        <v/>
      </c>
      <c r="BE149" s="173">
        <v>23.710000000000399</v>
      </c>
      <c r="BF149" s="173" t="str">
        <f>IFERROR(VLOOKUP(BE149,'CRUCE OPORTUNIDADES'!$C$10:$D$18,2,FALSE),"")</f>
        <v/>
      </c>
      <c r="BG149" s="173">
        <v>24.710000000000498</v>
      </c>
      <c r="BH149" s="173" t="str">
        <f>IFERROR(VLOOKUP(BG149,'CRUCE OPORTUNIDADES'!$C$10:$D$18,2,FALSE),"")</f>
        <v/>
      </c>
      <c r="BI149" s="173">
        <v>25.710000000000498</v>
      </c>
      <c r="BJ149" s="173" t="str">
        <f>IFERROR(VLOOKUP(BI149,'CRUCE OPORTUNIDADES'!$C$10:$D$18,2,FALSE),"")</f>
        <v/>
      </c>
    </row>
    <row r="150" spans="13:62" x14ac:dyDescent="0.25">
      <c r="N150" s="173" t="str">
        <f>IF(N151&lt;&gt;""," -O","")</f>
        <v/>
      </c>
      <c r="P150" s="173" t="str">
        <f>IF(P151&lt;&gt;""," -O","")</f>
        <v/>
      </c>
      <c r="R150" s="173" t="str">
        <f>IF(R151&lt;&gt;""," -O","")</f>
        <v/>
      </c>
      <c r="T150" s="173" t="str">
        <f>IF(T151&lt;&gt;""," -O","")</f>
        <v/>
      </c>
      <c r="V150" s="173" t="str">
        <f>IF(V151&lt;&gt;""," -O","")</f>
        <v/>
      </c>
      <c r="X150" s="173" t="str">
        <f>IF(X151&lt;&gt;""," -O","")</f>
        <v/>
      </c>
      <c r="Z150" s="173" t="str">
        <f>IF(Z151&lt;&gt;""," -O","")</f>
        <v/>
      </c>
      <c r="AB150" s="173" t="str">
        <f>IF(AB151&lt;&gt;""," -O","")</f>
        <v/>
      </c>
      <c r="AD150" s="173" t="str">
        <f>IF(AD151&lt;&gt;""," -O","")</f>
        <v/>
      </c>
      <c r="AF150" s="173" t="str">
        <f>IF(AF151&lt;&gt;""," -O","")</f>
        <v/>
      </c>
      <c r="AH150" s="173" t="str">
        <f>IF(AH151&lt;&gt;""," -O","")</f>
        <v/>
      </c>
      <c r="AJ150" s="173" t="str">
        <f>IF(AJ151&lt;&gt;""," -O","")</f>
        <v/>
      </c>
      <c r="AL150" s="173" t="str">
        <f>IF(AL151&lt;&gt;""," -O","")</f>
        <v/>
      </c>
      <c r="AN150" s="173" t="str">
        <f>IF(AN151&lt;&gt;""," -O","")</f>
        <v/>
      </c>
      <c r="AP150" s="173" t="str">
        <f>IF(AP151&lt;&gt;""," -O","")</f>
        <v/>
      </c>
      <c r="AR150" s="173" t="str">
        <f>IF(AR151&lt;&gt;""," -O","")</f>
        <v/>
      </c>
      <c r="AT150" s="173" t="str">
        <f>IF(AT151&lt;&gt;""," -O","")</f>
        <v/>
      </c>
      <c r="AV150" s="173" t="str">
        <f>IF(AV151&lt;&gt;""," -O","")</f>
        <v/>
      </c>
      <c r="AX150" s="173" t="str">
        <f>IF(AX151&lt;&gt;""," -O","")</f>
        <v/>
      </c>
      <c r="AZ150" s="173" t="str">
        <f>IF(AZ151&lt;&gt;""," -O","")</f>
        <v/>
      </c>
      <c r="BB150" s="173" t="str">
        <f>IF(BB151&lt;&gt;""," -O","")</f>
        <v/>
      </c>
      <c r="BD150" s="173" t="str">
        <f>IF(BD151&lt;&gt;""," -O","")</f>
        <v/>
      </c>
      <c r="BF150" s="173" t="str">
        <f>IF(BF151&lt;&gt;""," -O","")</f>
        <v/>
      </c>
      <c r="BH150" s="173" t="str">
        <f>IF(BH151&lt;&gt;""," -O","")</f>
        <v/>
      </c>
      <c r="BJ150" s="173" t="str">
        <f>IF(BJ151&lt;&gt;""," -O","")</f>
        <v/>
      </c>
    </row>
    <row r="151" spans="13:62" x14ac:dyDescent="0.25">
      <c r="M151" s="173">
        <v>1.72</v>
      </c>
      <c r="N151" s="173" t="str">
        <f>IFERROR(VLOOKUP(M151,'CRUCE OPORTUNIDADES'!$C$10:$D$18,2,FALSE),"")</f>
        <v/>
      </c>
      <c r="O151" s="173">
        <v>2.7200000000000202</v>
      </c>
      <c r="P151" s="173" t="str">
        <f>IFERROR(VLOOKUP(O151,'CRUCE OPORTUNIDADES'!$C$10:$D$18,2,FALSE),"")</f>
        <v/>
      </c>
      <c r="Q151" s="173">
        <v>3.7200000000000402</v>
      </c>
      <c r="R151" s="173" t="str">
        <f>IFERROR(VLOOKUP(Q151,'CRUCE OPORTUNIDADES'!$C$10:$D$18,2,FALSE),"")</f>
        <v/>
      </c>
      <c r="S151" s="173">
        <v>4.7200000000000601</v>
      </c>
      <c r="T151" s="173" t="str">
        <f>IFERROR(VLOOKUP(S151,'CRUCE OPORTUNIDADES'!$C$10:$D$18,2,FALSE),"")</f>
        <v/>
      </c>
      <c r="U151" s="173">
        <v>5.7200000000000797</v>
      </c>
      <c r="V151" s="173" t="str">
        <f>IFERROR(VLOOKUP(U151,'CRUCE OPORTUNIDADES'!$C$10:$D$18,2,FALSE),"")</f>
        <v/>
      </c>
      <c r="W151" s="173">
        <v>6.7200000000001001</v>
      </c>
      <c r="X151" s="173" t="str">
        <f>IFERROR(VLOOKUP(W151,'CRUCE OPORTUNIDADES'!$C$10:$D$18,2,FALSE),"")</f>
        <v/>
      </c>
      <c r="Y151" s="173">
        <v>7.7200000000001197</v>
      </c>
      <c r="Z151" s="173" t="str">
        <f>IFERROR(VLOOKUP(Y151,'CRUCE OPORTUNIDADES'!$C$10:$D$18,2,FALSE),"")</f>
        <v/>
      </c>
      <c r="AA151" s="173">
        <v>8.7200000000001392</v>
      </c>
      <c r="AB151" s="173" t="str">
        <f>IFERROR(VLOOKUP(AA151,'CRUCE OPORTUNIDADES'!$C$10:$D$18,2,FALSE),"")</f>
        <v/>
      </c>
      <c r="AC151" s="173">
        <v>9.7200000000001605</v>
      </c>
      <c r="AD151" s="173" t="str">
        <f>IFERROR(VLOOKUP(AC151,'CRUCE OPORTUNIDADES'!$C$10:$D$18,2,FALSE),"")</f>
        <v/>
      </c>
      <c r="AE151" s="173">
        <v>10.7200000000002</v>
      </c>
      <c r="AF151" s="173" t="str">
        <f>IFERROR(VLOOKUP(AE151,'CRUCE OPORTUNIDADES'!$C$10:$D$18,2,FALSE),"")</f>
        <v/>
      </c>
      <c r="AG151" s="173">
        <v>11.7200000000002</v>
      </c>
      <c r="AH151" s="173" t="str">
        <f>IFERROR(VLOOKUP(AG151,'CRUCE OPORTUNIDADES'!$C$10:$D$18,2,FALSE),"")</f>
        <v/>
      </c>
      <c r="AI151" s="173">
        <v>12.7200000000002</v>
      </c>
      <c r="AJ151" s="173" t="str">
        <f>IFERROR(VLOOKUP(AI151,'CRUCE OPORTUNIDADES'!$C$10:$D$18,2,FALSE),"")</f>
        <v/>
      </c>
      <c r="AK151" s="173">
        <v>13.7200000000002</v>
      </c>
      <c r="AL151" s="173" t="str">
        <f>IFERROR(VLOOKUP(AK151,'CRUCE OPORTUNIDADES'!$C$10:$D$18,2,FALSE),"")</f>
        <v/>
      </c>
      <c r="AM151" s="173">
        <v>14.720000000000301</v>
      </c>
      <c r="AN151" s="173" t="str">
        <f>IFERROR(VLOOKUP(AM151,'CRUCE OPORTUNIDADES'!$C$10:$D$18,2,FALSE),"")</f>
        <v/>
      </c>
      <c r="AO151" s="173">
        <v>15.720000000000301</v>
      </c>
      <c r="AP151" s="173" t="str">
        <f>IFERROR(VLOOKUP(AO151,'CRUCE OPORTUNIDADES'!$C$10:$D$18,2,FALSE),"")</f>
        <v/>
      </c>
      <c r="AQ151" s="173">
        <v>16.720000000000301</v>
      </c>
      <c r="AR151" s="173" t="str">
        <f>IFERROR(VLOOKUP(AQ151,'CRUCE OPORTUNIDADES'!$C$10:$D$18,2,FALSE),"")</f>
        <v/>
      </c>
      <c r="AS151" s="173">
        <v>17.720000000000301</v>
      </c>
      <c r="AT151" s="173" t="str">
        <f>IFERROR(VLOOKUP(AS151,'CRUCE OPORTUNIDADES'!$C$10:$D$18,2,FALSE),"")</f>
        <v/>
      </c>
      <c r="AU151" s="173">
        <v>18.720000000000301</v>
      </c>
      <c r="AV151" s="173" t="str">
        <f>IFERROR(VLOOKUP(AU151,'CRUCE OPORTUNIDADES'!$C$10:$D$18,2,FALSE),"")</f>
        <v/>
      </c>
      <c r="AW151" s="173">
        <v>19.7200000000004</v>
      </c>
      <c r="AX151" s="173" t="str">
        <f>IFERROR(VLOOKUP(AW151,'CRUCE OPORTUNIDADES'!$C$10:$D$18,2,FALSE),"")</f>
        <v/>
      </c>
      <c r="AY151" s="173">
        <v>20.7200000000004</v>
      </c>
      <c r="AZ151" s="173" t="str">
        <f>IFERROR(VLOOKUP(AY151,'CRUCE OPORTUNIDADES'!$C$10:$D$18,2,FALSE),"")</f>
        <v/>
      </c>
      <c r="BA151" s="173">
        <v>21.7200000000004</v>
      </c>
      <c r="BB151" s="173" t="str">
        <f>IFERROR(VLOOKUP(BA151,'CRUCE OPORTUNIDADES'!$C$10:$D$18,2,FALSE),"")</f>
        <v/>
      </c>
      <c r="BC151" s="173">
        <v>22.7200000000004</v>
      </c>
      <c r="BD151" s="173" t="str">
        <f>IFERROR(VLOOKUP(BC151,'CRUCE OPORTUNIDADES'!$C$10:$D$18,2,FALSE),"")</f>
        <v/>
      </c>
      <c r="BE151" s="173">
        <v>23.7200000000004</v>
      </c>
      <c r="BF151" s="173" t="str">
        <f>IFERROR(VLOOKUP(BE151,'CRUCE OPORTUNIDADES'!$C$10:$D$18,2,FALSE),"")</f>
        <v/>
      </c>
      <c r="BG151" s="173">
        <v>24.7200000000005</v>
      </c>
      <c r="BH151" s="173" t="str">
        <f>IFERROR(VLOOKUP(BG151,'CRUCE OPORTUNIDADES'!$C$10:$D$18,2,FALSE),"")</f>
        <v/>
      </c>
      <c r="BI151" s="173">
        <v>25.7200000000005</v>
      </c>
      <c r="BJ151" s="173" t="str">
        <f>IFERROR(VLOOKUP(BI151,'CRUCE OPORTUNIDADES'!$C$10:$D$18,2,FALSE),"")</f>
        <v/>
      </c>
    </row>
    <row r="152" spans="13:62" x14ac:dyDescent="0.25">
      <c r="N152" s="173" t="str">
        <f>IF(N153&lt;&gt;""," -O","")</f>
        <v/>
      </c>
      <c r="P152" s="173" t="str">
        <f>IF(P153&lt;&gt;""," -O","")</f>
        <v/>
      </c>
      <c r="R152" s="173" t="str">
        <f>IF(R153&lt;&gt;""," -O","")</f>
        <v/>
      </c>
      <c r="T152" s="173" t="str">
        <f>IF(T153&lt;&gt;""," -O","")</f>
        <v/>
      </c>
      <c r="V152" s="173" t="str">
        <f>IF(V153&lt;&gt;""," -O","")</f>
        <v/>
      </c>
      <c r="X152" s="173" t="str">
        <f>IF(X153&lt;&gt;""," -O","")</f>
        <v/>
      </c>
      <c r="Z152" s="173" t="str">
        <f>IF(Z153&lt;&gt;""," -O","")</f>
        <v/>
      </c>
      <c r="AB152" s="173" t="str">
        <f>IF(AB153&lt;&gt;""," -O","")</f>
        <v/>
      </c>
      <c r="AD152" s="173" t="str">
        <f>IF(AD153&lt;&gt;""," -O","")</f>
        <v/>
      </c>
      <c r="AF152" s="173" t="str">
        <f>IF(AF153&lt;&gt;""," -O","")</f>
        <v/>
      </c>
      <c r="AH152" s="173" t="str">
        <f>IF(AH153&lt;&gt;""," -O","")</f>
        <v/>
      </c>
      <c r="AJ152" s="173" t="str">
        <f>IF(AJ153&lt;&gt;""," -O","")</f>
        <v/>
      </c>
      <c r="AL152" s="173" t="str">
        <f>IF(AL153&lt;&gt;""," -O","")</f>
        <v/>
      </c>
      <c r="AN152" s="173" t="str">
        <f>IF(AN153&lt;&gt;""," -O","")</f>
        <v/>
      </c>
      <c r="AP152" s="173" t="str">
        <f>IF(AP153&lt;&gt;""," -O","")</f>
        <v/>
      </c>
      <c r="AR152" s="173" t="str">
        <f>IF(AR153&lt;&gt;""," -O","")</f>
        <v/>
      </c>
      <c r="AT152" s="173" t="str">
        <f>IF(AT153&lt;&gt;""," -O","")</f>
        <v/>
      </c>
      <c r="AV152" s="173" t="str">
        <f>IF(AV153&lt;&gt;""," -O","")</f>
        <v/>
      </c>
      <c r="AX152" s="173" t="str">
        <f>IF(AX153&lt;&gt;""," -O","")</f>
        <v/>
      </c>
      <c r="AZ152" s="173" t="str">
        <f>IF(AZ153&lt;&gt;""," -O","")</f>
        <v/>
      </c>
      <c r="BB152" s="173" t="str">
        <f>IF(BB153&lt;&gt;""," -O","")</f>
        <v/>
      </c>
      <c r="BD152" s="173" t="str">
        <f>IF(BD153&lt;&gt;""," -O","")</f>
        <v/>
      </c>
      <c r="BF152" s="173" t="str">
        <f>IF(BF153&lt;&gt;""," -O","")</f>
        <v/>
      </c>
      <c r="BH152" s="173" t="str">
        <f>IF(BH153&lt;&gt;""," -O","")</f>
        <v/>
      </c>
      <c r="BJ152" s="173" t="str">
        <f>IF(BJ153&lt;&gt;""," -O","")</f>
        <v/>
      </c>
    </row>
    <row r="153" spans="13:62" x14ac:dyDescent="0.25">
      <c r="M153" s="173">
        <v>1.73</v>
      </c>
      <c r="N153" s="173" t="str">
        <f>IFERROR(VLOOKUP(M153,'CRUCE OPORTUNIDADES'!$C$10:$D$18,2,FALSE),"")</f>
        <v/>
      </c>
      <c r="O153" s="173">
        <v>2.73000000000002</v>
      </c>
      <c r="P153" s="173" t="str">
        <f>IFERROR(VLOOKUP(O153,'CRUCE OPORTUNIDADES'!$C$10:$D$18,2,FALSE),"")</f>
        <v/>
      </c>
      <c r="Q153" s="173">
        <v>3.73000000000004</v>
      </c>
      <c r="R153" s="173" t="str">
        <f>IFERROR(VLOOKUP(Q153,'CRUCE OPORTUNIDADES'!$C$10:$D$18,2,FALSE),"")</f>
        <v/>
      </c>
      <c r="S153" s="173">
        <v>4.7300000000000599</v>
      </c>
      <c r="T153" s="173" t="str">
        <f>IFERROR(VLOOKUP(S153,'CRUCE OPORTUNIDADES'!$C$10:$D$18,2,FALSE),"")</f>
        <v/>
      </c>
      <c r="U153" s="173">
        <v>5.7300000000000804</v>
      </c>
      <c r="V153" s="173" t="str">
        <f>IFERROR(VLOOKUP(U153,'CRUCE OPORTUNIDADES'!$C$10:$D$18,2,FALSE),"")</f>
        <v/>
      </c>
      <c r="W153" s="173">
        <v>6.7300000000000999</v>
      </c>
      <c r="X153" s="173" t="str">
        <f>IFERROR(VLOOKUP(W153,'CRUCE OPORTUNIDADES'!$C$10:$D$18,2,FALSE),"")</f>
        <v/>
      </c>
      <c r="Y153" s="173">
        <v>7.7300000000001203</v>
      </c>
      <c r="Z153" s="173" t="str">
        <f>IFERROR(VLOOKUP(Y153,'CRUCE OPORTUNIDADES'!$C$10:$D$18,2,FALSE),"")</f>
        <v/>
      </c>
      <c r="AA153" s="173">
        <v>8.7300000000001408</v>
      </c>
      <c r="AB153" s="173" t="str">
        <f>IFERROR(VLOOKUP(AA153,'CRUCE OPORTUNIDADES'!$C$10:$D$18,2,FALSE),"")</f>
        <v/>
      </c>
      <c r="AC153" s="173">
        <v>9.7300000000001603</v>
      </c>
      <c r="AD153" s="173" t="str">
        <f>IFERROR(VLOOKUP(AC153,'CRUCE OPORTUNIDADES'!$C$10:$D$18,2,FALSE),"")</f>
        <v/>
      </c>
      <c r="AE153" s="173">
        <v>10.730000000000199</v>
      </c>
      <c r="AF153" s="173" t="str">
        <f>IFERROR(VLOOKUP(AE153,'CRUCE OPORTUNIDADES'!$C$10:$D$18,2,FALSE),"")</f>
        <v/>
      </c>
      <c r="AG153" s="173">
        <v>11.730000000000199</v>
      </c>
      <c r="AH153" s="173" t="str">
        <f>IFERROR(VLOOKUP(AG153,'CRUCE OPORTUNIDADES'!$C$10:$D$18,2,FALSE),"")</f>
        <v/>
      </c>
      <c r="AI153" s="173">
        <v>12.730000000000199</v>
      </c>
      <c r="AJ153" s="173" t="str">
        <f>IFERROR(VLOOKUP(AI153,'CRUCE OPORTUNIDADES'!$C$10:$D$18,2,FALSE),"")</f>
        <v/>
      </c>
      <c r="AK153" s="173">
        <v>13.730000000000199</v>
      </c>
      <c r="AL153" s="173" t="str">
        <f>IFERROR(VLOOKUP(AK153,'CRUCE OPORTUNIDADES'!$C$10:$D$18,2,FALSE),"")</f>
        <v/>
      </c>
      <c r="AM153" s="173">
        <v>14.730000000000301</v>
      </c>
      <c r="AN153" s="173" t="str">
        <f>IFERROR(VLOOKUP(AM153,'CRUCE OPORTUNIDADES'!$C$10:$D$18,2,FALSE),"")</f>
        <v/>
      </c>
      <c r="AO153" s="173">
        <v>15.730000000000301</v>
      </c>
      <c r="AP153" s="173" t="str">
        <f>IFERROR(VLOOKUP(AO153,'CRUCE OPORTUNIDADES'!$C$10:$D$18,2,FALSE),"")</f>
        <v/>
      </c>
      <c r="AQ153" s="173">
        <v>16.730000000000299</v>
      </c>
      <c r="AR153" s="173" t="str">
        <f>IFERROR(VLOOKUP(AQ153,'CRUCE OPORTUNIDADES'!$C$10:$D$18,2,FALSE),"")</f>
        <v/>
      </c>
      <c r="AS153" s="173">
        <v>17.730000000000299</v>
      </c>
      <c r="AT153" s="173" t="str">
        <f>IFERROR(VLOOKUP(AS153,'CRUCE OPORTUNIDADES'!$C$10:$D$18,2,FALSE),"")</f>
        <v/>
      </c>
      <c r="AU153" s="173">
        <v>18.730000000000299</v>
      </c>
      <c r="AV153" s="173" t="str">
        <f>IFERROR(VLOOKUP(AU153,'CRUCE OPORTUNIDADES'!$C$10:$D$18,2,FALSE),"")</f>
        <v/>
      </c>
      <c r="AW153" s="173">
        <v>19.730000000000398</v>
      </c>
      <c r="AX153" s="173" t="str">
        <f>IFERROR(VLOOKUP(AW153,'CRUCE OPORTUNIDADES'!$C$10:$D$18,2,FALSE),"")</f>
        <v/>
      </c>
      <c r="AY153" s="173">
        <v>20.730000000000398</v>
      </c>
      <c r="AZ153" s="173" t="str">
        <f>IFERROR(VLOOKUP(AY153,'CRUCE OPORTUNIDADES'!$C$10:$D$18,2,FALSE),"")</f>
        <v/>
      </c>
      <c r="BA153" s="173">
        <v>21.730000000000398</v>
      </c>
      <c r="BB153" s="173" t="str">
        <f>IFERROR(VLOOKUP(BA153,'CRUCE OPORTUNIDADES'!$C$10:$D$18,2,FALSE),"")</f>
        <v/>
      </c>
      <c r="BC153" s="173">
        <v>22.730000000000398</v>
      </c>
      <c r="BD153" s="173" t="str">
        <f>IFERROR(VLOOKUP(BC153,'CRUCE OPORTUNIDADES'!$C$10:$D$18,2,FALSE),"")</f>
        <v/>
      </c>
      <c r="BE153" s="173">
        <v>23.730000000000398</v>
      </c>
      <c r="BF153" s="173" t="str">
        <f>IFERROR(VLOOKUP(BE153,'CRUCE OPORTUNIDADES'!$C$10:$D$18,2,FALSE),"")</f>
        <v/>
      </c>
      <c r="BG153" s="173">
        <v>24.730000000000501</v>
      </c>
      <c r="BH153" s="173" t="str">
        <f>IFERROR(VLOOKUP(BG153,'CRUCE OPORTUNIDADES'!$C$10:$D$18,2,FALSE),"")</f>
        <v/>
      </c>
      <c r="BI153" s="173">
        <v>25.730000000000501</v>
      </c>
      <c r="BJ153" s="173" t="str">
        <f>IFERROR(VLOOKUP(BI153,'CRUCE OPORTUNIDADES'!$C$10:$D$18,2,FALSE),"")</f>
        <v/>
      </c>
    </row>
    <row r="154" spans="13:62" x14ac:dyDescent="0.25">
      <c r="N154" s="173" t="str">
        <f>IF(N155&lt;&gt;""," -O","")</f>
        <v/>
      </c>
      <c r="P154" s="173" t="str">
        <f>IF(P155&lt;&gt;""," -O","")</f>
        <v/>
      </c>
      <c r="R154" s="173" t="str">
        <f>IF(R155&lt;&gt;""," -O","")</f>
        <v/>
      </c>
      <c r="T154" s="173" t="str">
        <f>IF(T155&lt;&gt;""," -O","")</f>
        <v/>
      </c>
      <c r="V154" s="173" t="str">
        <f>IF(V155&lt;&gt;""," -O","")</f>
        <v/>
      </c>
      <c r="X154" s="173" t="str">
        <f>IF(X155&lt;&gt;""," -O","")</f>
        <v/>
      </c>
      <c r="Z154" s="173" t="str">
        <f>IF(Z155&lt;&gt;""," -O","")</f>
        <v/>
      </c>
      <c r="AB154" s="173" t="str">
        <f>IF(AB155&lt;&gt;""," -O","")</f>
        <v/>
      </c>
      <c r="AD154" s="173" t="str">
        <f>IF(AD155&lt;&gt;""," -O","")</f>
        <v/>
      </c>
      <c r="AF154" s="173" t="str">
        <f>IF(AF155&lt;&gt;""," -O","")</f>
        <v/>
      </c>
      <c r="AH154" s="173" t="str">
        <f>IF(AH155&lt;&gt;""," -O","")</f>
        <v/>
      </c>
      <c r="AJ154" s="173" t="str">
        <f>IF(AJ155&lt;&gt;""," -O","")</f>
        <v/>
      </c>
      <c r="AL154" s="173" t="str">
        <f>IF(AL155&lt;&gt;""," -O","")</f>
        <v/>
      </c>
      <c r="AN154" s="173" t="str">
        <f>IF(AN155&lt;&gt;""," -O","")</f>
        <v/>
      </c>
      <c r="AP154" s="173" t="str">
        <f>IF(AP155&lt;&gt;""," -O","")</f>
        <v/>
      </c>
      <c r="AR154" s="173" t="str">
        <f>IF(AR155&lt;&gt;""," -O","")</f>
        <v/>
      </c>
      <c r="AT154" s="173" t="str">
        <f>IF(AT155&lt;&gt;""," -O","")</f>
        <v/>
      </c>
      <c r="AV154" s="173" t="str">
        <f>IF(AV155&lt;&gt;""," -O","")</f>
        <v/>
      </c>
      <c r="AX154" s="173" t="str">
        <f>IF(AX155&lt;&gt;""," -O","")</f>
        <v/>
      </c>
      <c r="AZ154" s="173" t="str">
        <f>IF(AZ155&lt;&gt;""," -O","")</f>
        <v/>
      </c>
      <c r="BB154" s="173" t="str">
        <f>IF(BB155&lt;&gt;""," -O","")</f>
        <v/>
      </c>
      <c r="BD154" s="173" t="str">
        <f>IF(BD155&lt;&gt;""," -O","")</f>
        <v/>
      </c>
      <c r="BF154" s="173" t="str">
        <f>IF(BF155&lt;&gt;""," -O","")</f>
        <v/>
      </c>
      <c r="BH154" s="173" t="str">
        <f>IF(BH155&lt;&gt;""," -O","")</f>
        <v/>
      </c>
      <c r="BJ154" s="173" t="str">
        <f>IF(BJ155&lt;&gt;""," -O","")</f>
        <v/>
      </c>
    </row>
    <row r="155" spans="13:62" x14ac:dyDescent="0.25">
      <c r="M155" s="173">
        <v>1.74</v>
      </c>
      <c r="N155" s="173" t="str">
        <f>IFERROR(VLOOKUP(M155,'CRUCE OPORTUNIDADES'!$C$10:$D$18,2,FALSE),"")</f>
        <v/>
      </c>
      <c r="O155" s="173">
        <v>2.7400000000000202</v>
      </c>
      <c r="P155" s="173" t="str">
        <f>IFERROR(VLOOKUP(O155,'CRUCE OPORTUNIDADES'!$C$10:$D$18,2,FALSE),"")</f>
        <v/>
      </c>
      <c r="Q155" s="173">
        <v>3.7400000000000402</v>
      </c>
      <c r="R155" s="173" t="str">
        <f>IFERROR(VLOOKUP(Q155,'CRUCE OPORTUNIDADES'!$C$10:$D$18,2,FALSE),"")</f>
        <v/>
      </c>
      <c r="S155" s="173">
        <v>4.7400000000000597</v>
      </c>
      <c r="T155" s="173" t="str">
        <f>IFERROR(VLOOKUP(S155,'CRUCE OPORTUNIDADES'!$C$10:$D$18,2,FALSE),"")</f>
        <v/>
      </c>
      <c r="U155" s="173">
        <v>5.7400000000000801</v>
      </c>
      <c r="V155" s="173" t="str">
        <f>IFERROR(VLOOKUP(U155,'CRUCE OPORTUNIDADES'!$C$10:$D$18,2,FALSE),"")</f>
        <v/>
      </c>
      <c r="W155" s="173">
        <v>6.7400000000000997</v>
      </c>
      <c r="X155" s="173" t="str">
        <f>IFERROR(VLOOKUP(W155,'CRUCE OPORTUNIDADES'!$C$10:$D$18,2,FALSE),"")</f>
        <v/>
      </c>
      <c r="Y155" s="173">
        <v>7.7400000000001201</v>
      </c>
      <c r="Z155" s="173" t="str">
        <f>IFERROR(VLOOKUP(Y155,'CRUCE OPORTUNIDADES'!$C$10:$D$18,2,FALSE),"")</f>
        <v/>
      </c>
      <c r="AA155" s="173">
        <v>8.7400000000001405</v>
      </c>
      <c r="AB155" s="173" t="str">
        <f>IFERROR(VLOOKUP(AA155,'CRUCE OPORTUNIDADES'!$C$10:$D$18,2,FALSE),"")</f>
        <v/>
      </c>
      <c r="AC155" s="173">
        <v>9.7400000000001601</v>
      </c>
      <c r="AD155" s="173" t="str">
        <f>IFERROR(VLOOKUP(AC155,'CRUCE OPORTUNIDADES'!$C$10:$D$18,2,FALSE),"")</f>
        <v/>
      </c>
      <c r="AE155" s="173">
        <v>10.740000000000199</v>
      </c>
      <c r="AF155" s="173" t="str">
        <f>IFERROR(VLOOKUP(AE155,'CRUCE OPORTUNIDADES'!$C$10:$D$18,2,FALSE),"")</f>
        <v/>
      </c>
      <c r="AG155" s="173">
        <v>11.740000000000199</v>
      </c>
      <c r="AH155" s="173" t="str">
        <f>IFERROR(VLOOKUP(AG155,'CRUCE OPORTUNIDADES'!$C$10:$D$18,2,FALSE),"")</f>
        <v/>
      </c>
      <c r="AI155" s="173">
        <v>12.740000000000199</v>
      </c>
      <c r="AJ155" s="173" t="str">
        <f>IFERROR(VLOOKUP(AI155,'CRUCE OPORTUNIDADES'!$C$10:$D$18,2,FALSE),"")</f>
        <v/>
      </c>
      <c r="AK155" s="173">
        <v>13.740000000000199</v>
      </c>
      <c r="AL155" s="173" t="str">
        <f>IFERROR(VLOOKUP(AK155,'CRUCE OPORTUNIDADES'!$C$10:$D$18,2,FALSE),"")</f>
        <v/>
      </c>
      <c r="AM155" s="173">
        <v>14.7400000000003</v>
      </c>
      <c r="AN155" s="173" t="str">
        <f>IFERROR(VLOOKUP(AM155,'CRUCE OPORTUNIDADES'!$C$10:$D$18,2,FALSE),"")</f>
        <v/>
      </c>
      <c r="AO155" s="173">
        <v>15.7400000000003</v>
      </c>
      <c r="AP155" s="173" t="str">
        <f>IFERROR(VLOOKUP(AO155,'CRUCE OPORTUNIDADES'!$C$10:$D$18,2,FALSE),"")</f>
        <v/>
      </c>
      <c r="AQ155" s="173">
        <v>16.7400000000003</v>
      </c>
      <c r="AR155" s="173" t="str">
        <f>IFERROR(VLOOKUP(AQ155,'CRUCE OPORTUNIDADES'!$C$10:$D$18,2,FALSE),"")</f>
        <v/>
      </c>
      <c r="AS155" s="173">
        <v>17.7400000000003</v>
      </c>
      <c r="AT155" s="173" t="str">
        <f>IFERROR(VLOOKUP(AS155,'CRUCE OPORTUNIDADES'!$C$10:$D$18,2,FALSE),"")</f>
        <v/>
      </c>
      <c r="AU155" s="173">
        <v>18.7400000000003</v>
      </c>
      <c r="AV155" s="173" t="str">
        <f>IFERROR(VLOOKUP(AU155,'CRUCE OPORTUNIDADES'!$C$10:$D$18,2,FALSE),"")</f>
        <v/>
      </c>
      <c r="AW155" s="173">
        <v>19.7400000000004</v>
      </c>
      <c r="AX155" s="173" t="str">
        <f>IFERROR(VLOOKUP(AW155,'CRUCE OPORTUNIDADES'!$C$10:$D$18,2,FALSE),"")</f>
        <v/>
      </c>
      <c r="AY155" s="173">
        <v>20.7400000000004</v>
      </c>
      <c r="AZ155" s="173" t="str">
        <f>IFERROR(VLOOKUP(AY155,'CRUCE OPORTUNIDADES'!$C$10:$D$18,2,FALSE),"")</f>
        <v/>
      </c>
      <c r="BA155" s="173">
        <v>21.7400000000004</v>
      </c>
      <c r="BB155" s="173" t="str">
        <f>IFERROR(VLOOKUP(BA155,'CRUCE OPORTUNIDADES'!$C$10:$D$18,2,FALSE),"")</f>
        <v/>
      </c>
      <c r="BC155" s="173">
        <v>22.7400000000004</v>
      </c>
      <c r="BD155" s="173" t="str">
        <f>IFERROR(VLOOKUP(BC155,'CRUCE OPORTUNIDADES'!$C$10:$D$18,2,FALSE),"")</f>
        <v/>
      </c>
      <c r="BE155" s="173">
        <v>23.7400000000004</v>
      </c>
      <c r="BF155" s="173" t="str">
        <f>IFERROR(VLOOKUP(BE155,'CRUCE OPORTUNIDADES'!$C$10:$D$18,2,FALSE),"")</f>
        <v/>
      </c>
      <c r="BG155" s="173">
        <v>24.740000000000499</v>
      </c>
      <c r="BH155" s="173" t="str">
        <f>IFERROR(VLOOKUP(BG155,'CRUCE OPORTUNIDADES'!$C$10:$D$18,2,FALSE),"")</f>
        <v/>
      </c>
      <c r="BI155" s="173">
        <v>25.740000000000499</v>
      </c>
      <c r="BJ155" s="173" t="str">
        <f>IFERROR(VLOOKUP(BI155,'CRUCE OPORTUNIDADES'!$C$10:$D$18,2,FALSE),"")</f>
        <v/>
      </c>
    </row>
    <row r="156" spans="13:62" x14ac:dyDescent="0.25">
      <c r="N156" s="173" t="str">
        <f>IF(N157&lt;&gt;""," -O","")</f>
        <v/>
      </c>
      <c r="P156" s="173" t="str">
        <f>IF(P157&lt;&gt;""," -O","")</f>
        <v/>
      </c>
      <c r="R156" s="173" t="str">
        <f>IF(R157&lt;&gt;""," -O","")</f>
        <v/>
      </c>
      <c r="T156" s="173" t="str">
        <f>IF(T157&lt;&gt;""," -O","")</f>
        <v/>
      </c>
      <c r="V156" s="173" t="str">
        <f>IF(V157&lt;&gt;""," -O","")</f>
        <v/>
      </c>
      <c r="X156" s="173" t="str">
        <f>IF(X157&lt;&gt;""," -O","")</f>
        <v/>
      </c>
      <c r="Z156" s="173" t="str">
        <f>IF(Z157&lt;&gt;""," -O","")</f>
        <v/>
      </c>
      <c r="AB156" s="173" t="str">
        <f>IF(AB157&lt;&gt;""," -O","")</f>
        <v/>
      </c>
      <c r="AD156" s="173" t="str">
        <f>IF(AD157&lt;&gt;""," -O","")</f>
        <v/>
      </c>
      <c r="AF156" s="173" t="str">
        <f>IF(AF157&lt;&gt;""," -O","")</f>
        <v/>
      </c>
      <c r="AH156" s="173" t="str">
        <f>IF(AH157&lt;&gt;""," -O","")</f>
        <v/>
      </c>
      <c r="AJ156" s="173" t="str">
        <f>IF(AJ157&lt;&gt;""," -O","")</f>
        <v/>
      </c>
      <c r="AL156" s="173" t="str">
        <f>IF(AL157&lt;&gt;""," -O","")</f>
        <v/>
      </c>
      <c r="AN156" s="173" t="str">
        <f>IF(AN157&lt;&gt;""," -O","")</f>
        <v/>
      </c>
      <c r="AP156" s="173" t="str">
        <f>IF(AP157&lt;&gt;""," -O","")</f>
        <v/>
      </c>
      <c r="AR156" s="173" t="str">
        <f>IF(AR157&lt;&gt;""," -O","")</f>
        <v/>
      </c>
      <c r="AT156" s="173" t="str">
        <f>IF(AT157&lt;&gt;""," -O","")</f>
        <v/>
      </c>
      <c r="AV156" s="173" t="str">
        <f>IF(AV157&lt;&gt;""," -O","")</f>
        <v/>
      </c>
      <c r="AX156" s="173" t="str">
        <f>IF(AX157&lt;&gt;""," -O","")</f>
        <v/>
      </c>
      <c r="AZ156" s="173" t="str">
        <f>IF(AZ157&lt;&gt;""," -O","")</f>
        <v/>
      </c>
      <c r="BB156" s="173" t="str">
        <f>IF(BB157&lt;&gt;""," -O","")</f>
        <v/>
      </c>
      <c r="BD156" s="173" t="str">
        <f>IF(BD157&lt;&gt;""," -O","")</f>
        <v/>
      </c>
      <c r="BF156" s="173" t="str">
        <f>IF(BF157&lt;&gt;""," -O","")</f>
        <v/>
      </c>
      <c r="BH156" s="173" t="str">
        <f>IF(BH157&lt;&gt;""," -O","")</f>
        <v/>
      </c>
      <c r="BJ156" s="173" t="str">
        <f>IF(BJ157&lt;&gt;""," -O","")</f>
        <v/>
      </c>
    </row>
    <row r="157" spans="13:62" x14ac:dyDescent="0.25">
      <c r="M157" s="173">
        <v>1.75</v>
      </c>
      <c r="N157" s="173" t="str">
        <f>IFERROR(VLOOKUP(M157,'CRUCE OPORTUNIDADES'!$C$10:$D$18,2,FALSE),"")</f>
        <v/>
      </c>
      <c r="O157" s="173">
        <v>2.75000000000002</v>
      </c>
      <c r="P157" s="173" t="str">
        <f>IFERROR(VLOOKUP(O157,'CRUCE OPORTUNIDADES'!$C$10:$D$18,2,FALSE),"")</f>
        <v/>
      </c>
      <c r="Q157" s="173">
        <v>3.75000000000004</v>
      </c>
      <c r="R157" s="173" t="str">
        <f>IFERROR(VLOOKUP(Q157,'CRUCE OPORTUNIDADES'!$C$10:$D$18,2,FALSE),"")</f>
        <v/>
      </c>
      <c r="S157" s="173">
        <v>4.7500000000000604</v>
      </c>
      <c r="T157" s="173" t="str">
        <f>IFERROR(VLOOKUP(S157,'CRUCE OPORTUNIDADES'!$C$10:$D$18,2,FALSE),"")</f>
        <v/>
      </c>
      <c r="U157" s="173">
        <v>5.7500000000000799</v>
      </c>
      <c r="V157" s="173" t="str">
        <f>IFERROR(VLOOKUP(U157,'CRUCE OPORTUNIDADES'!$C$10:$D$18,2,FALSE),"")</f>
        <v/>
      </c>
      <c r="W157" s="173">
        <v>6.7500000000001004</v>
      </c>
      <c r="X157" s="173" t="str">
        <f>IFERROR(VLOOKUP(W157,'CRUCE OPORTUNIDADES'!$C$10:$D$18,2,FALSE),"")</f>
        <v/>
      </c>
      <c r="Y157" s="173">
        <v>7.7500000000001199</v>
      </c>
      <c r="Z157" s="173" t="str">
        <f>IFERROR(VLOOKUP(Y157,'CRUCE OPORTUNIDADES'!$C$10:$D$18,2,FALSE),"")</f>
        <v/>
      </c>
      <c r="AA157" s="173">
        <v>8.7500000000001403</v>
      </c>
      <c r="AB157" s="173" t="str">
        <f>IFERROR(VLOOKUP(AA157,'CRUCE OPORTUNIDADES'!$C$10:$D$18,2,FALSE),"")</f>
        <v/>
      </c>
      <c r="AC157" s="173">
        <v>9.7500000000001599</v>
      </c>
      <c r="AD157" s="173" t="str">
        <f>IFERROR(VLOOKUP(AC157,'CRUCE OPORTUNIDADES'!$C$10:$D$18,2,FALSE),"")</f>
        <v/>
      </c>
      <c r="AE157" s="173">
        <v>10.750000000000201</v>
      </c>
      <c r="AF157" s="173" t="str">
        <f>IFERROR(VLOOKUP(AE157,'CRUCE OPORTUNIDADES'!$C$10:$D$18,2,FALSE),"")</f>
        <v/>
      </c>
      <c r="AG157" s="173">
        <v>11.750000000000201</v>
      </c>
      <c r="AH157" s="173" t="str">
        <f>IFERROR(VLOOKUP(AG157,'CRUCE OPORTUNIDADES'!$C$10:$D$18,2,FALSE),"")</f>
        <v/>
      </c>
      <c r="AI157" s="173">
        <v>12.750000000000201</v>
      </c>
      <c r="AJ157" s="173" t="str">
        <f>IFERROR(VLOOKUP(AI157,'CRUCE OPORTUNIDADES'!$C$10:$D$18,2,FALSE),"")</f>
        <v/>
      </c>
      <c r="AK157" s="173">
        <v>13.750000000000201</v>
      </c>
      <c r="AL157" s="173" t="str">
        <f>IFERROR(VLOOKUP(AK157,'CRUCE OPORTUNIDADES'!$C$10:$D$18,2,FALSE),"")</f>
        <v/>
      </c>
      <c r="AM157" s="173">
        <v>14.7500000000003</v>
      </c>
      <c r="AN157" s="173" t="str">
        <f>IFERROR(VLOOKUP(AM157,'CRUCE OPORTUNIDADES'!$C$10:$D$18,2,FALSE),"")</f>
        <v/>
      </c>
      <c r="AO157" s="173">
        <v>15.7500000000003</v>
      </c>
      <c r="AP157" s="173" t="str">
        <f>IFERROR(VLOOKUP(AO157,'CRUCE OPORTUNIDADES'!$C$10:$D$18,2,FALSE),"")</f>
        <v/>
      </c>
      <c r="AQ157" s="173">
        <v>16.750000000000298</v>
      </c>
      <c r="AR157" s="173" t="str">
        <f>IFERROR(VLOOKUP(AQ157,'CRUCE OPORTUNIDADES'!$C$10:$D$18,2,FALSE),"")</f>
        <v/>
      </c>
      <c r="AS157" s="173">
        <v>17.750000000000298</v>
      </c>
      <c r="AT157" s="173" t="str">
        <f>IFERROR(VLOOKUP(AS157,'CRUCE OPORTUNIDADES'!$C$10:$D$18,2,FALSE),"")</f>
        <v/>
      </c>
      <c r="AU157" s="173">
        <v>18.750000000000298</v>
      </c>
      <c r="AV157" s="173" t="str">
        <f>IFERROR(VLOOKUP(AU157,'CRUCE OPORTUNIDADES'!$C$10:$D$18,2,FALSE),"")</f>
        <v/>
      </c>
      <c r="AW157" s="173">
        <v>19.750000000000401</v>
      </c>
      <c r="AX157" s="173" t="str">
        <f>IFERROR(VLOOKUP(AW157,'CRUCE OPORTUNIDADES'!$C$10:$D$18,2,FALSE),"")</f>
        <v/>
      </c>
      <c r="AY157" s="173">
        <v>20.750000000000401</v>
      </c>
      <c r="AZ157" s="173" t="str">
        <f>IFERROR(VLOOKUP(AY157,'CRUCE OPORTUNIDADES'!$C$10:$D$18,2,FALSE),"")</f>
        <v/>
      </c>
      <c r="BA157" s="173">
        <v>21.750000000000401</v>
      </c>
      <c r="BB157" s="173" t="str">
        <f>IFERROR(VLOOKUP(BA157,'CRUCE OPORTUNIDADES'!$C$10:$D$18,2,FALSE),"")</f>
        <v/>
      </c>
      <c r="BC157" s="173">
        <v>22.750000000000401</v>
      </c>
      <c r="BD157" s="173" t="str">
        <f>IFERROR(VLOOKUP(BC157,'CRUCE OPORTUNIDADES'!$C$10:$D$18,2,FALSE),"")</f>
        <v/>
      </c>
      <c r="BE157" s="173">
        <v>23.750000000000401</v>
      </c>
      <c r="BF157" s="173" t="str">
        <f>IFERROR(VLOOKUP(BE157,'CRUCE OPORTUNIDADES'!$C$10:$D$18,2,FALSE),"")</f>
        <v/>
      </c>
      <c r="BG157" s="173">
        <v>24.750000000000501</v>
      </c>
      <c r="BH157" s="173" t="str">
        <f>IFERROR(VLOOKUP(BG157,'CRUCE OPORTUNIDADES'!$C$10:$D$18,2,FALSE),"")</f>
        <v/>
      </c>
      <c r="BI157" s="173">
        <v>25.750000000000501</v>
      </c>
      <c r="BJ157" s="173" t="str">
        <f>IFERROR(VLOOKUP(BI157,'CRUCE OPORTUNIDADES'!$C$10:$D$18,2,FALSE),"")</f>
        <v/>
      </c>
    </row>
    <row r="158" spans="13:62" x14ac:dyDescent="0.25">
      <c r="N158" s="173" t="str">
        <f>IF(N159&lt;&gt;""," -O","")</f>
        <v/>
      </c>
      <c r="P158" s="173" t="str">
        <f>IF(P159&lt;&gt;""," -O","")</f>
        <v/>
      </c>
      <c r="R158" s="173" t="str">
        <f>IF(R159&lt;&gt;""," -O","")</f>
        <v/>
      </c>
      <c r="T158" s="173" t="str">
        <f>IF(T159&lt;&gt;""," -O","")</f>
        <v/>
      </c>
      <c r="V158" s="173" t="str">
        <f>IF(V159&lt;&gt;""," -O","")</f>
        <v/>
      </c>
      <c r="X158" s="173" t="str">
        <f>IF(X159&lt;&gt;""," -O","")</f>
        <v/>
      </c>
      <c r="Z158" s="173" t="str">
        <f>IF(Z159&lt;&gt;""," -O","")</f>
        <v/>
      </c>
      <c r="AB158" s="173" t="str">
        <f>IF(AB159&lt;&gt;""," -O","")</f>
        <v/>
      </c>
      <c r="AD158" s="173" t="str">
        <f>IF(AD159&lt;&gt;""," -O","")</f>
        <v/>
      </c>
      <c r="AF158" s="173" t="str">
        <f>IF(AF159&lt;&gt;""," -O","")</f>
        <v/>
      </c>
      <c r="AH158" s="173" t="str">
        <f>IF(AH159&lt;&gt;""," -O","")</f>
        <v/>
      </c>
      <c r="AJ158" s="173" t="str">
        <f>IF(AJ159&lt;&gt;""," -O","")</f>
        <v/>
      </c>
      <c r="AL158" s="173" t="str">
        <f>IF(AL159&lt;&gt;""," -O","")</f>
        <v/>
      </c>
      <c r="AN158" s="173" t="str">
        <f>IF(AN159&lt;&gt;""," -O","")</f>
        <v/>
      </c>
      <c r="AP158" s="173" t="str">
        <f>IF(AP159&lt;&gt;""," -O","")</f>
        <v/>
      </c>
      <c r="AR158" s="173" t="str">
        <f>IF(AR159&lt;&gt;""," -O","")</f>
        <v/>
      </c>
      <c r="AT158" s="173" t="str">
        <f>IF(AT159&lt;&gt;""," -O","")</f>
        <v/>
      </c>
      <c r="AV158" s="173" t="str">
        <f>IF(AV159&lt;&gt;""," -O","")</f>
        <v/>
      </c>
      <c r="AX158" s="173" t="str">
        <f>IF(AX159&lt;&gt;""," -O","")</f>
        <v/>
      </c>
      <c r="AZ158" s="173" t="str">
        <f>IF(AZ159&lt;&gt;""," -O","")</f>
        <v/>
      </c>
      <c r="BB158" s="173" t="str">
        <f>IF(BB159&lt;&gt;""," -O","")</f>
        <v/>
      </c>
      <c r="BD158" s="173" t="str">
        <f>IF(BD159&lt;&gt;""," -O","")</f>
        <v/>
      </c>
      <c r="BF158" s="173" t="str">
        <f>IF(BF159&lt;&gt;""," -O","")</f>
        <v/>
      </c>
      <c r="BH158" s="173" t="str">
        <f>IF(BH159&lt;&gt;""," -O","")</f>
        <v/>
      </c>
      <c r="BJ158" s="173" t="str">
        <f>IF(BJ159&lt;&gt;""," -O","")</f>
        <v/>
      </c>
    </row>
    <row r="159" spans="13:62" x14ac:dyDescent="0.25">
      <c r="M159" s="173">
        <v>1.76</v>
      </c>
      <c r="N159" s="173" t="str">
        <f>IFERROR(VLOOKUP(M159,'CRUCE OPORTUNIDADES'!$C$10:$D$18,2,FALSE),"")</f>
        <v/>
      </c>
      <c r="O159" s="173">
        <v>2.7600000000000202</v>
      </c>
      <c r="P159" s="173" t="str">
        <f>IFERROR(VLOOKUP(O159,'CRUCE OPORTUNIDADES'!$C$10:$D$18,2,FALSE),"")</f>
        <v/>
      </c>
      <c r="Q159" s="173">
        <v>3.7600000000000402</v>
      </c>
      <c r="R159" s="173" t="str">
        <f>IFERROR(VLOOKUP(Q159,'CRUCE OPORTUNIDADES'!$C$10:$D$18,2,FALSE),"")</f>
        <v/>
      </c>
      <c r="S159" s="173">
        <v>4.7600000000000602</v>
      </c>
      <c r="T159" s="173" t="str">
        <f>IFERROR(VLOOKUP(S159,'CRUCE OPORTUNIDADES'!$C$10:$D$18,2,FALSE),"")</f>
        <v/>
      </c>
      <c r="U159" s="173">
        <v>5.7600000000000797</v>
      </c>
      <c r="V159" s="173" t="str">
        <f>IFERROR(VLOOKUP(U159,'CRUCE OPORTUNIDADES'!$C$10:$D$18,2,FALSE),"")</f>
        <v/>
      </c>
      <c r="W159" s="173">
        <v>6.7600000000001002</v>
      </c>
      <c r="X159" s="173" t="str">
        <f>IFERROR(VLOOKUP(W159,'CRUCE OPORTUNIDADES'!$C$10:$D$18,2,FALSE),"")</f>
        <v/>
      </c>
      <c r="Y159" s="173">
        <v>7.7600000000001197</v>
      </c>
      <c r="Z159" s="173" t="str">
        <f>IFERROR(VLOOKUP(Y159,'CRUCE OPORTUNIDADES'!$C$10:$D$18,2,FALSE),"")</f>
        <v/>
      </c>
      <c r="AA159" s="173">
        <v>8.7600000000001401</v>
      </c>
      <c r="AB159" s="173" t="str">
        <f>IFERROR(VLOOKUP(AA159,'CRUCE OPORTUNIDADES'!$C$10:$D$18,2,FALSE),"")</f>
        <v/>
      </c>
      <c r="AC159" s="173">
        <v>9.7600000000001597</v>
      </c>
      <c r="AD159" s="173" t="str">
        <f>IFERROR(VLOOKUP(AC159,'CRUCE OPORTUNIDADES'!$C$10:$D$18,2,FALSE),"")</f>
        <v/>
      </c>
      <c r="AE159" s="173">
        <v>10.760000000000201</v>
      </c>
      <c r="AF159" s="173" t="str">
        <f>IFERROR(VLOOKUP(AE159,'CRUCE OPORTUNIDADES'!$C$10:$D$18,2,FALSE),"")</f>
        <v/>
      </c>
      <c r="AG159" s="173">
        <v>11.760000000000201</v>
      </c>
      <c r="AH159" s="173" t="str">
        <f>IFERROR(VLOOKUP(AG159,'CRUCE OPORTUNIDADES'!$C$10:$D$18,2,FALSE),"")</f>
        <v/>
      </c>
      <c r="AI159" s="173">
        <v>12.760000000000201</v>
      </c>
      <c r="AJ159" s="173" t="str">
        <f>IFERROR(VLOOKUP(AI159,'CRUCE OPORTUNIDADES'!$C$10:$D$18,2,FALSE),"")</f>
        <v/>
      </c>
      <c r="AK159" s="173">
        <v>13.760000000000201</v>
      </c>
      <c r="AL159" s="173" t="str">
        <f>IFERROR(VLOOKUP(AK159,'CRUCE OPORTUNIDADES'!$C$10:$D$18,2,FALSE),"")</f>
        <v/>
      </c>
      <c r="AM159" s="173">
        <v>14.7600000000003</v>
      </c>
      <c r="AN159" s="173" t="str">
        <f>IFERROR(VLOOKUP(AM159,'CRUCE OPORTUNIDADES'!$C$10:$D$18,2,FALSE),"")</f>
        <v/>
      </c>
      <c r="AO159" s="173">
        <v>15.7600000000003</v>
      </c>
      <c r="AP159" s="173" t="str">
        <f>IFERROR(VLOOKUP(AO159,'CRUCE OPORTUNIDADES'!$C$10:$D$18,2,FALSE),"")</f>
        <v/>
      </c>
      <c r="AQ159" s="173">
        <v>16.7600000000003</v>
      </c>
      <c r="AR159" s="173" t="str">
        <f>IFERROR(VLOOKUP(AQ159,'CRUCE OPORTUNIDADES'!$C$10:$D$18,2,FALSE),"")</f>
        <v/>
      </c>
      <c r="AS159" s="173">
        <v>17.7600000000003</v>
      </c>
      <c r="AT159" s="173" t="str">
        <f>IFERROR(VLOOKUP(AS159,'CRUCE OPORTUNIDADES'!$C$10:$D$18,2,FALSE),"")</f>
        <v/>
      </c>
      <c r="AU159" s="173">
        <v>18.7600000000003</v>
      </c>
      <c r="AV159" s="173" t="str">
        <f>IFERROR(VLOOKUP(AU159,'CRUCE OPORTUNIDADES'!$C$10:$D$18,2,FALSE),"")</f>
        <v/>
      </c>
      <c r="AW159" s="173">
        <v>19.760000000000399</v>
      </c>
      <c r="AX159" s="173" t="str">
        <f>IFERROR(VLOOKUP(AW159,'CRUCE OPORTUNIDADES'!$C$10:$D$18,2,FALSE),"")</f>
        <v/>
      </c>
      <c r="AY159" s="173">
        <v>20.760000000000399</v>
      </c>
      <c r="AZ159" s="173" t="str">
        <f>IFERROR(VLOOKUP(AY159,'CRUCE OPORTUNIDADES'!$C$10:$D$18,2,FALSE),"")</f>
        <v/>
      </c>
      <c r="BA159" s="173">
        <v>21.760000000000399</v>
      </c>
      <c r="BB159" s="173" t="str">
        <f>IFERROR(VLOOKUP(BA159,'CRUCE OPORTUNIDADES'!$C$10:$D$18,2,FALSE),"")</f>
        <v/>
      </c>
      <c r="BC159" s="173">
        <v>22.760000000000399</v>
      </c>
      <c r="BD159" s="173" t="str">
        <f>IFERROR(VLOOKUP(BC159,'CRUCE OPORTUNIDADES'!$C$10:$D$18,2,FALSE),"")</f>
        <v/>
      </c>
      <c r="BE159" s="173">
        <v>23.760000000000399</v>
      </c>
      <c r="BF159" s="173" t="str">
        <f>IFERROR(VLOOKUP(BE159,'CRUCE OPORTUNIDADES'!$C$10:$D$18,2,FALSE),"")</f>
        <v/>
      </c>
      <c r="BG159" s="173">
        <v>24.760000000000499</v>
      </c>
      <c r="BH159" s="173" t="str">
        <f>IFERROR(VLOOKUP(BG159,'CRUCE OPORTUNIDADES'!$C$10:$D$18,2,FALSE),"")</f>
        <v/>
      </c>
      <c r="BI159" s="173">
        <v>25.760000000000499</v>
      </c>
      <c r="BJ159" s="173" t="str">
        <f>IFERROR(VLOOKUP(BI159,'CRUCE OPORTUNIDADES'!$C$10:$D$18,2,FALSE),"")</f>
        <v/>
      </c>
    </row>
    <row r="160" spans="13:62" x14ac:dyDescent="0.25">
      <c r="N160" s="173" t="str">
        <f>IF(N161&lt;&gt;""," -O","")</f>
        <v/>
      </c>
      <c r="P160" s="173" t="str">
        <f>IF(P161&lt;&gt;""," -O","")</f>
        <v/>
      </c>
      <c r="R160" s="173" t="str">
        <f>IF(R161&lt;&gt;""," -O","")</f>
        <v/>
      </c>
      <c r="T160" s="173" t="str">
        <f>IF(T161&lt;&gt;""," -O","")</f>
        <v/>
      </c>
      <c r="V160" s="173" t="str">
        <f>IF(V161&lt;&gt;""," -O","")</f>
        <v/>
      </c>
      <c r="X160" s="173" t="str">
        <f>IF(X161&lt;&gt;""," -O","")</f>
        <v/>
      </c>
      <c r="Z160" s="173" t="str">
        <f>IF(Z161&lt;&gt;""," -O","")</f>
        <v/>
      </c>
      <c r="AB160" s="173" t="str">
        <f>IF(AB161&lt;&gt;""," -O","")</f>
        <v/>
      </c>
      <c r="AD160" s="173" t="str">
        <f>IF(AD161&lt;&gt;""," -O","")</f>
        <v/>
      </c>
      <c r="AF160" s="173" t="str">
        <f>IF(AF161&lt;&gt;""," -O","")</f>
        <v/>
      </c>
      <c r="AH160" s="173" t="str">
        <f>IF(AH161&lt;&gt;""," -O","")</f>
        <v/>
      </c>
      <c r="AJ160" s="173" t="str">
        <f>IF(AJ161&lt;&gt;""," -O","")</f>
        <v/>
      </c>
      <c r="AL160" s="173" t="str">
        <f>IF(AL161&lt;&gt;""," -O","")</f>
        <v/>
      </c>
      <c r="AN160" s="173" t="str">
        <f>IF(AN161&lt;&gt;""," -O","")</f>
        <v/>
      </c>
      <c r="AP160" s="173" t="str">
        <f>IF(AP161&lt;&gt;""," -O","")</f>
        <v/>
      </c>
      <c r="AR160" s="173" t="str">
        <f>IF(AR161&lt;&gt;""," -O","")</f>
        <v/>
      </c>
      <c r="AT160" s="173" t="str">
        <f>IF(AT161&lt;&gt;""," -O","")</f>
        <v/>
      </c>
      <c r="AV160" s="173" t="str">
        <f>IF(AV161&lt;&gt;""," -O","")</f>
        <v/>
      </c>
      <c r="AX160" s="173" t="str">
        <f>IF(AX161&lt;&gt;""," -O","")</f>
        <v/>
      </c>
      <c r="AZ160" s="173" t="str">
        <f>IF(AZ161&lt;&gt;""," -O","")</f>
        <v/>
      </c>
      <c r="BB160" s="173" t="str">
        <f>IF(BB161&lt;&gt;""," -O","")</f>
        <v/>
      </c>
      <c r="BD160" s="173" t="str">
        <f>IF(BD161&lt;&gt;""," -O","")</f>
        <v/>
      </c>
      <c r="BF160" s="173" t="str">
        <f>IF(BF161&lt;&gt;""," -O","")</f>
        <v/>
      </c>
      <c r="BH160" s="173" t="str">
        <f>IF(BH161&lt;&gt;""," -O","")</f>
        <v/>
      </c>
      <c r="BJ160" s="173" t="str">
        <f>IF(BJ161&lt;&gt;""," -O","")</f>
        <v/>
      </c>
    </row>
    <row r="161" spans="13:62" x14ac:dyDescent="0.25">
      <c r="M161" s="173">
        <v>1.77</v>
      </c>
      <c r="N161" s="173" t="str">
        <f>IFERROR(VLOOKUP(M161,'CRUCE OPORTUNIDADES'!$C$10:$D$18,2,FALSE),"")</f>
        <v/>
      </c>
      <c r="O161" s="173">
        <v>2.77000000000002</v>
      </c>
      <c r="P161" s="173" t="str">
        <f>IFERROR(VLOOKUP(O161,'CRUCE OPORTUNIDADES'!$C$10:$D$18,2,FALSE),"")</f>
        <v/>
      </c>
      <c r="Q161" s="173">
        <v>3.77000000000004</v>
      </c>
      <c r="R161" s="173" t="str">
        <f>IFERROR(VLOOKUP(Q161,'CRUCE OPORTUNIDADES'!$C$10:$D$18,2,FALSE),"")</f>
        <v/>
      </c>
      <c r="S161" s="173">
        <v>4.77000000000006</v>
      </c>
      <c r="T161" s="173" t="str">
        <f>IFERROR(VLOOKUP(S161,'CRUCE OPORTUNIDADES'!$C$10:$D$18,2,FALSE),"")</f>
        <v/>
      </c>
      <c r="U161" s="173">
        <v>5.7700000000000804</v>
      </c>
      <c r="V161" s="173" t="str">
        <f>IFERROR(VLOOKUP(U161,'CRUCE OPORTUNIDADES'!$C$10:$D$18,2,FALSE),"")</f>
        <v/>
      </c>
      <c r="W161" s="173">
        <v>6.7700000000000999</v>
      </c>
      <c r="X161" s="173" t="str">
        <f>IFERROR(VLOOKUP(W161,'CRUCE OPORTUNIDADES'!$C$10:$D$18,2,FALSE),"")</f>
        <v/>
      </c>
      <c r="Y161" s="173">
        <v>7.7700000000001204</v>
      </c>
      <c r="Z161" s="173" t="str">
        <f>IFERROR(VLOOKUP(Y161,'CRUCE OPORTUNIDADES'!$C$10:$D$18,2,FALSE),"")</f>
        <v/>
      </c>
      <c r="AA161" s="173">
        <v>8.7700000000001399</v>
      </c>
      <c r="AB161" s="173" t="str">
        <f>IFERROR(VLOOKUP(AA161,'CRUCE OPORTUNIDADES'!$C$10:$D$18,2,FALSE),"")</f>
        <v/>
      </c>
      <c r="AC161" s="173">
        <v>9.7700000000001594</v>
      </c>
      <c r="AD161" s="173" t="str">
        <f>IFERROR(VLOOKUP(AC161,'CRUCE OPORTUNIDADES'!$C$10:$D$18,2,FALSE),"")</f>
        <v/>
      </c>
      <c r="AE161" s="173">
        <v>10.7700000000002</v>
      </c>
      <c r="AF161" s="173" t="str">
        <f>IFERROR(VLOOKUP(AE161,'CRUCE OPORTUNIDADES'!$C$10:$D$18,2,FALSE),"")</f>
        <v/>
      </c>
      <c r="AG161" s="173">
        <v>11.7700000000002</v>
      </c>
      <c r="AH161" s="173" t="str">
        <f>IFERROR(VLOOKUP(AG161,'CRUCE OPORTUNIDADES'!$C$10:$D$18,2,FALSE),"")</f>
        <v/>
      </c>
      <c r="AI161" s="173">
        <v>12.7700000000002</v>
      </c>
      <c r="AJ161" s="173" t="str">
        <f>IFERROR(VLOOKUP(AI161,'CRUCE OPORTUNIDADES'!$C$10:$D$18,2,FALSE),"")</f>
        <v/>
      </c>
      <c r="AK161" s="173">
        <v>13.7700000000002</v>
      </c>
      <c r="AL161" s="173" t="str">
        <f>IFERROR(VLOOKUP(AK161,'CRUCE OPORTUNIDADES'!$C$10:$D$18,2,FALSE),"")</f>
        <v/>
      </c>
      <c r="AM161" s="173">
        <v>14.7700000000003</v>
      </c>
      <c r="AN161" s="173" t="str">
        <f>IFERROR(VLOOKUP(AM161,'CRUCE OPORTUNIDADES'!$C$10:$D$18,2,FALSE),"")</f>
        <v/>
      </c>
      <c r="AO161" s="173">
        <v>15.7700000000003</v>
      </c>
      <c r="AP161" s="173" t="str">
        <f>IFERROR(VLOOKUP(AO161,'CRUCE OPORTUNIDADES'!$C$10:$D$18,2,FALSE),"")</f>
        <v/>
      </c>
      <c r="AQ161" s="173">
        <v>16.770000000000302</v>
      </c>
      <c r="AR161" s="173" t="str">
        <f>IFERROR(VLOOKUP(AQ161,'CRUCE OPORTUNIDADES'!$C$10:$D$18,2,FALSE),"")</f>
        <v/>
      </c>
      <c r="AS161" s="173">
        <v>17.770000000000302</v>
      </c>
      <c r="AT161" s="173" t="str">
        <f>IFERROR(VLOOKUP(AS161,'CRUCE OPORTUNIDADES'!$C$10:$D$18,2,FALSE),"")</f>
        <v/>
      </c>
      <c r="AU161" s="173">
        <v>18.770000000000302</v>
      </c>
      <c r="AV161" s="173" t="str">
        <f>IFERROR(VLOOKUP(AU161,'CRUCE OPORTUNIDADES'!$C$10:$D$18,2,FALSE),"")</f>
        <v/>
      </c>
      <c r="AW161" s="173">
        <v>19.770000000000401</v>
      </c>
      <c r="AX161" s="173" t="str">
        <f>IFERROR(VLOOKUP(AW161,'CRUCE OPORTUNIDADES'!$C$10:$D$18,2,FALSE),"")</f>
        <v/>
      </c>
      <c r="AY161" s="173">
        <v>20.770000000000401</v>
      </c>
      <c r="AZ161" s="173" t="str">
        <f>IFERROR(VLOOKUP(AY161,'CRUCE OPORTUNIDADES'!$C$10:$D$18,2,FALSE),"")</f>
        <v/>
      </c>
      <c r="BA161" s="173">
        <v>21.770000000000401</v>
      </c>
      <c r="BB161" s="173" t="str">
        <f>IFERROR(VLOOKUP(BA161,'CRUCE OPORTUNIDADES'!$C$10:$D$18,2,FALSE),"")</f>
        <v/>
      </c>
      <c r="BC161" s="173">
        <v>22.770000000000401</v>
      </c>
      <c r="BD161" s="173" t="str">
        <f>IFERROR(VLOOKUP(BC161,'CRUCE OPORTUNIDADES'!$C$10:$D$18,2,FALSE),"")</f>
        <v/>
      </c>
      <c r="BE161" s="173">
        <v>23.770000000000401</v>
      </c>
      <c r="BF161" s="173" t="str">
        <f>IFERROR(VLOOKUP(BE161,'CRUCE OPORTUNIDADES'!$C$10:$D$18,2,FALSE),"")</f>
        <v/>
      </c>
      <c r="BG161" s="173">
        <v>24.770000000000501</v>
      </c>
      <c r="BH161" s="173" t="str">
        <f>IFERROR(VLOOKUP(BG161,'CRUCE OPORTUNIDADES'!$C$10:$D$18,2,FALSE),"")</f>
        <v/>
      </c>
      <c r="BI161" s="173">
        <v>25.770000000000501</v>
      </c>
      <c r="BJ161" s="173" t="str">
        <f>IFERROR(VLOOKUP(BI161,'CRUCE OPORTUNIDADES'!$C$10:$D$18,2,FALSE),"")</f>
        <v/>
      </c>
    </row>
    <row r="162" spans="13:62" x14ac:dyDescent="0.25">
      <c r="N162" s="173" t="str">
        <f>IF(N163&lt;&gt;""," -O","")</f>
        <v/>
      </c>
      <c r="P162" s="173" t="str">
        <f>IF(P163&lt;&gt;""," -O","")</f>
        <v/>
      </c>
      <c r="R162" s="173" t="str">
        <f>IF(R163&lt;&gt;""," -O","")</f>
        <v/>
      </c>
      <c r="T162" s="173" t="str">
        <f>IF(T163&lt;&gt;""," -O","")</f>
        <v/>
      </c>
      <c r="V162" s="173" t="str">
        <f>IF(V163&lt;&gt;""," -O","")</f>
        <v/>
      </c>
      <c r="X162" s="173" t="str">
        <f>IF(X163&lt;&gt;""," -O","")</f>
        <v/>
      </c>
      <c r="Z162" s="173" t="str">
        <f>IF(Z163&lt;&gt;""," -O","")</f>
        <v/>
      </c>
      <c r="AB162" s="173" t="str">
        <f>IF(AB163&lt;&gt;""," -O","")</f>
        <v/>
      </c>
      <c r="AD162" s="173" t="str">
        <f>IF(AD163&lt;&gt;""," -O","")</f>
        <v/>
      </c>
      <c r="AF162" s="173" t="str">
        <f>IF(AF163&lt;&gt;""," -O","")</f>
        <v/>
      </c>
      <c r="AH162" s="173" t="str">
        <f>IF(AH163&lt;&gt;""," -O","")</f>
        <v/>
      </c>
      <c r="AJ162" s="173" t="str">
        <f>IF(AJ163&lt;&gt;""," -O","")</f>
        <v/>
      </c>
      <c r="AL162" s="173" t="str">
        <f>IF(AL163&lt;&gt;""," -O","")</f>
        <v/>
      </c>
      <c r="AN162" s="173" t="str">
        <f>IF(AN163&lt;&gt;""," -O","")</f>
        <v/>
      </c>
      <c r="AP162" s="173" t="str">
        <f>IF(AP163&lt;&gt;""," -O","")</f>
        <v/>
      </c>
      <c r="AR162" s="173" t="str">
        <f>IF(AR163&lt;&gt;""," -O","")</f>
        <v/>
      </c>
      <c r="AT162" s="173" t="str">
        <f>IF(AT163&lt;&gt;""," -O","")</f>
        <v/>
      </c>
      <c r="AV162" s="173" t="str">
        <f>IF(AV163&lt;&gt;""," -O","")</f>
        <v/>
      </c>
      <c r="AX162" s="173" t="str">
        <f>IF(AX163&lt;&gt;""," -O","")</f>
        <v/>
      </c>
      <c r="AZ162" s="173" t="str">
        <f>IF(AZ163&lt;&gt;""," -O","")</f>
        <v/>
      </c>
      <c r="BB162" s="173" t="str">
        <f>IF(BB163&lt;&gt;""," -O","")</f>
        <v/>
      </c>
      <c r="BD162" s="173" t="str">
        <f>IF(BD163&lt;&gt;""," -O","")</f>
        <v/>
      </c>
      <c r="BF162" s="173" t="str">
        <f>IF(BF163&lt;&gt;""," -O","")</f>
        <v/>
      </c>
      <c r="BH162" s="173" t="str">
        <f>IF(BH163&lt;&gt;""," -O","")</f>
        <v/>
      </c>
      <c r="BJ162" s="173" t="str">
        <f>IF(BJ163&lt;&gt;""," -O","")</f>
        <v/>
      </c>
    </row>
    <row r="163" spans="13:62" x14ac:dyDescent="0.25">
      <c r="M163" s="173">
        <v>1.78</v>
      </c>
      <c r="N163" s="173" t="str">
        <f>IFERROR(VLOOKUP(M163,'CRUCE OPORTUNIDADES'!$C$10:$D$18,2,FALSE),"")</f>
        <v/>
      </c>
      <c r="O163" s="173">
        <v>2.7800000000000198</v>
      </c>
      <c r="P163" s="173" t="str">
        <f>IFERROR(VLOOKUP(O163,'CRUCE OPORTUNIDADES'!$C$10:$D$18,2,FALSE),"")</f>
        <v/>
      </c>
      <c r="Q163" s="173">
        <v>3.7800000000000402</v>
      </c>
      <c r="R163" s="173" t="str">
        <f>IFERROR(VLOOKUP(Q163,'CRUCE OPORTUNIDADES'!$C$10:$D$18,2,FALSE),"")</f>
        <v/>
      </c>
      <c r="S163" s="173">
        <v>4.7800000000000598</v>
      </c>
      <c r="T163" s="173" t="str">
        <f>IFERROR(VLOOKUP(S163,'CRUCE OPORTUNIDADES'!$C$10:$D$18,2,FALSE),"")</f>
        <v/>
      </c>
      <c r="U163" s="173">
        <v>5.7800000000000802</v>
      </c>
      <c r="V163" s="173" t="str">
        <f>IFERROR(VLOOKUP(U163,'CRUCE OPORTUNIDADES'!$C$10:$D$18,2,FALSE),"")</f>
        <v/>
      </c>
      <c r="W163" s="173">
        <v>6.7800000000000997</v>
      </c>
      <c r="X163" s="173" t="str">
        <f>IFERROR(VLOOKUP(W163,'CRUCE OPORTUNIDADES'!$C$10:$D$18,2,FALSE),"")</f>
        <v/>
      </c>
      <c r="Y163" s="173">
        <v>7.7800000000001202</v>
      </c>
      <c r="Z163" s="173" t="str">
        <f>IFERROR(VLOOKUP(Y163,'CRUCE OPORTUNIDADES'!$C$10:$D$18,2,FALSE),"")</f>
        <v/>
      </c>
      <c r="AA163" s="173">
        <v>8.7800000000001397</v>
      </c>
      <c r="AB163" s="173" t="str">
        <f>IFERROR(VLOOKUP(AA163,'CRUCE OPORTUNIDADES'!$C$10:$D$18,2,FALSE),"")</f>
        <v/>
      </c>
      <c r="AC163" s="173">
        <v>9.7800000000001592</v>
      </c>
      <c r="AD163" s="173" t="str">
        <f>IFERROR(VLOOKUP(AC163,'CRUCE OPORTUNIDADES'!$C$10:$D$18,2,FALSE),"")</f>
        <v/>
      </c>
      <c r="AE163" s="173">
        <v>10.7800000000002</v>
      </c>
      <c r="AF163" s="173" t="str">
        <f>IFERROR(VLOOKUP(AE163,'CRUCE OPORTUNIDADES'!$C$10:$D$18,2,FALSE),"")</f>
        <v/>
      </c>
      <c r="AG163" s="173">
        <v>11.7800000000002</v>
      </c>
      <c r="AH163" s="173" t="str">
        <f>IFERROR(VLOOKUP(AG163,'CRUCE OPORTUNIDADES'!$C$10:$D$18,2,FALSE),"")</f>
        <v/>
      </c>
      <c r="AI163" s="173">
        <v>12.7800000000002</v>
      </c>
      <c r="AJ163" s="173" t="str">
        <f>IFERROR(VLOOKUP(AI163,'CRUCE OPORTUNIDADES'!$C$10:$D$18,2,FALSE),"")</f>
        <v/>
      </c>
      <c r="AK163" s="173">
        <v>13.7800000000002</v>
      </c>
      <c r="AL163" s="173" t="str">
        <f>IFERROR(VLOOKUP(AK163,'CRUCE OPORTUNIDADES'!$C$10:$D$18,2,FALSE),"")</f>
        <v/>
      </c>
      <c r="AM163" s="173">
        <v>14.7800000000003</v>
      </c>
      <c r="AN163" s="173" t="str">
        <f>IFERROR(VLOOKUP(AM163,'CRUCE OPORTUNIDADES'!$C$10:$D$18,2,FALSE),"")</f>
        <v/>
      </c>
      <c r="AO163" s="173">
        <v>15.7800000000003</v>
      </c>
      <c r="AP163" s="173" t="str">
        <f>IFERROR(VLOOKUP(AO163,'CRUCE OPORTUNIDADES'!$C$10:$D$18,2,FALSE),"")</f>
        <v/>
      </c>
      <c r="AQ163" s="173">
        <v>16.7800000000003</v>
      </c>
      <c r="AR163" s="173" t="str">
        <f>IFERROR(VLOOKUP(AQ163,'CRUCE OPORTUNIDADES'!$C$10:$D$18,2,FALSE),"")</f>
        <v/>
      </c>
      <c r="AS163" s="173">
        <v>17.7800000000003</v>
      </c>
      <c r="AT163" s="173" t="str">
        <f>IFERROR(VLOOKUP(AS163,'CRUCE OPORTUNIDADES'!$C$10:$D$18,2,FALSE),"")</f>
        <v/>
      </c>
      <c r="AU163" s="173">
        <v>18.7800000000003</v>
      </c>
      <c r="AV163" s="173" t="str">
        <f>IFERROR(VLOOKUP(AU163,'CRUCE OPORTUNIDADES'!$C$10:$D$18,2,FALSE),"")</f>
        <v/>
      </c>
      <c r="AW163" s="173">
        <v>19.780000000000399</v>
      </c>
      <c r="AX163" s="173" t="str">
        <f>IFERROR(VLOOKUP(AW163,'CRUCE OPORTUNIDADES'!$C$10:$D$18,2,FALSE),"")</f>
        <v/>
      </c>
      <c r="AY163" s="173">
        <v>20.780000000000399</v>
      </c>
      <c r="AZ163" s="173" t="str">
        <f>IFERROR(VLOOKUP(AY163,'CRUCE OPORTUNIDADES'!$C$10:$D$18,2,FALSE),"")</f>
        <v/>
      </c>
      <c r="BA163" s="173">
        <v>21.780000000000399</v>
      </c>
      <c r="BB163" s="173" t="str">
        <f>IFERROR(VLOOKUP(BA163,'CRUCE OPORTUNIDADES'!$C$10:$D$18,2,FALSE),"")</f>
        <v/>
      </c>
      <c r="BC163" s="173">
        <v>22.780000000000399</v>
      </c>
      <c r="BD163" s="173" t="str">
        <f>IFERROR(VLOOKUP(BC163,'CRUCE OPORTUNIDADES'!$C$10:$D$18,2,FALSE),"")</f>
        <v/>
      </c>
      <c r="BE163" s="173">
        <v>23.780000000000399</v>
      </c>
      <c r="BF163" s="173" t="str">
        <f>IFERROR(VLOOKUP(BE163,'CRUCE OPORTUNIDADES'!$C$10:$D$18,2,FALSE),"")</f>
        <v/>
      </c>
      <c r="BG163" s="173">
        <v>24.780000000000499</v>
      </c>
      <c r="BH163" s="173" t="str">
        <f>IFERROR(VLOOKUP(BG163,'CRUCE OPORTUNIDADES'!$C$10:$D$18,2,FALSE),"")</f>
        <v/>
      </c>
      <c r="BI163" s="173">
        <v>25.780000000000499</v>
      </c>
      <c r="BJ163" s="173" t="str">
        <f>IFERROR(VLOOKUP(BI163,'CRUCE OPORTUNIDADES'!$C$10:$D$18,2,FALSE),"")</f>
        <v/>
      </c>
    </row>
    <row r="164" spans="13:62" x14ac:dyDescent="0.25">
      <c r="N164" s="173" t="str">
        <f>IF(N165&lt;&gt;""," -O","")</f>
        <v/>
      </c>
      <c r="P164" s="173" t="str">
        <f>IF(P165&lt;&gt;""," -O","")</f>
        <v/>
      </c>
      <c r="R164" s="173" t="str">
        <f>IF(R165&lt;&gt;""," -O","")</f>
        <v/>
      </c>
      <c r="T164" s="173" t="str">
        <f>IF(T165&lt;&gt;""," -O","")</f>
        <v/>
      </c>
      <c r="V164" s="173" t="str">
        <f>IF(V165&lt;&gt;""," -O","")</f>
        <v/>
      </c>
      <c r="X164" s="173" t="str">
        <f>IF(X165&lt;&gt;""," -O","")</f>
        <v/>
      </c>
      <c r="Z164" s="173" t="str">
        <f>IF(Z165&lt;&gt;""," -O","")</f>
        <v/>
      </c>
      <c r="AB164" s="173" t="str">
        <f>IF(AB165&lt;&gt;""," -O","")</f>
        <v/>
      </c>
      <c r="AD164" s="173" t="str">
        <f>IF(AD165&lt;&gt;""," -O","")</f>
        <v/>
      </c>
      <c r="AF164" s="173" t="str">
        <f>IF(AF165&lt;&gt;""," -O","")</f>
        <v/>
      </c>
      <c r="AH164" s="173" t="str">
        <f>IF(AH165&lt;&gt;""," -O","")</f>
        <v/>
      </c>
      <c r="AJ164" s="173" t="str">
        <f>IF(AJ165&lt;&gt;""," -O","")</f>
        <v/>
      </c>
      <c r="AL164" s="173" t="str">
        <f>IF(AL165&lt;&gt;""," -O","")</f>
        <v/>
      </c>
      <c r="AN164" s="173" t="str">
        <f>IF(AN165&lt;&gt;""," -O","")</f>
        <v/>
      </c>
      <c r="AP164" s="173" t="str">
        <f>IF(AP165&lt;&gt;""," -O","")</f>
        <v/>
      </c>
      <c r="AR164" s="173" t="str">
        <f>IF(AR165&lt;&gt;""," -O","")</f>
        <v/>
      </c>
      <c r="AT164" s="173" t="str">
        <f>IF(AT165&lt;&gt;""," -O","")</f>
        <v/>
      </c>
      <c r="AV164" s="173" t="str">
        <f>IF(AV165&lt;&gt;""," -O","")</f>
        <v/>
      </c>
      <c r="AX164" s="173" t="str">
        <f>IF(AX165&lt;&gt;""," -O","")</f>
        <v/>
      </c>
      <c r="AZ164" s="173" t="str">
        <f>IF(AZ165&lt;&gt;""," -O","")</f>
        <v/>
      </c>
      <c r="BB164" s="173" t="str">
        <f>IF(BB165&lt;&gt;""," -O","")</f>
        <v/>
      </c>
      <c r="BD164" s="173" t="str">
        <f>IF(BD165&lt;&gt;""," -O","")</f>
        <v/>
      </c>
      <c r="BF164" s="173" t="str">
        <f>IF(BF165&lt;&gt;""," -O","")</f>
        <v/>
      </c>
      <c r="BH164" s="173" t="str">
        <f>IF(BH165&lt;&gt;""," -O","")</f>
        <v/>
      </c>
      <c r="BJ164" s="173" t="str">
        <f>IF(BJ165&lt;&gt;""," -O","")</f>
        <v/>
      </c>
    </row>
    <row r="165" spans="13:62" x14ac:dyDescent="0.25">
      <c r="M165" s="173">
        <v>1.79</v>
      </c>
      <c r="N165" s="173" t="str">
        <f>IFERROR(VLOOKUP(M165,'CRUCE OPORTUNIDADES'!$C$10:$D$18,2,FALSE),"")</f>
        <v/>
      </c>
      <c r="O165" s="173">
        <v>2.79000000000002</v>
      </c>
      <c r="P165" s="173" t="str">
        <f>IFERROR(VLOOKUP(O165,'CRUCE OPORTUNIDADES'!$C$10:$D$18,2,FALSE),"")</f>
        <v/>
      </c>
      <c r="Q165" s="173">
        <v>3.79000000000004</v>
      </c>
      <c r="R165" s="173" t="str">
        <f>IFERROR(VLOOKUP(Q165,'CRUCE OPORTUNIDADES'!$C$10:$D$18,2,FALSE),"")</f>
        <v/>
      </c>
      <c r="S165" s="173">
        <v>4.7900000000000604</v>
      </c>
      <c r="T165" s="173" t="str">
        <f>IFERROR(VLOOKUP(S165,'CRUCE OPORTUNIDADES'!$C$10:$D$18,2,FALSE),"")</f>
        <v/>
      </c>
      <c r="U165" s="173">
        <v>5.79000000000008</v>
      </c>
      <c r="V165" s="173" t="str">
        <f>IFERROR(VLOOKUP(U165,'CRUCE OPORTUNIDADES'!$C$10:$D$18,2,FALSE),"")</f>
        <v/>
      </c>
      <c r="W165" s="173">
        <v>6.7900000000001004</v>
      </c>
      <c r="X165" s="173" t="str">
        <f>IFERROR(VLOOKUP(W165,'CRUCE OPORTUNIDADES'!$C$10:$D$18,2,FALSE),"")</f>
        <v/>
      </c>
      <c r="Y165" s="173">
        <v>7.7900000000001199</v>
      </c>
      <c r="Z165" s="173" t="str">
        <f>IFERROR(VLOOKUP(Y165,'CRUCE OPORTUNIDADES'!$C$10:$D$18,2,FALSE),"")</f>
        <v/>
      </c>
      <c r="AA165" s="173">
        <v>8.7900000000001395</v>
      </c>
      <c r="AB165" s="173" t="str">
        <f>IFERROR(VLOOKUP(AA165,'CRUCE OPORTUNIDADES'!$C$10:$D$18,2,FALSE),"")</f>
        <v/>
      </c>
      <c r="AC165" s="173">
        <v>9.7900000000001608</v>
      </c>
      <c r="AD165" s="173" t="str">
        <f>IFERROR(VLOOKUP(AC165,'CRUCE OPORTUNIDADES'!$C$10:$D$18,2,FALSE),"")</f>
        <v/>
      </c>
      <c r="AE165" s="173">
        <v>10.7900000000002</v>
      </c>
      <c r="AF165" s="173" t="str">
        <f>IFERROR(VLOOKUP(AE165,'CRUCE OPORTUNIDADES'!$C$10:$D$18,2,FALSE),"")</f>
        <v/>
      </c>
      <c r="AG165" s="173">
        <v>11.7900000000002</v>
      </c>
      <c r="AH165" s="173" t="str">
        <f>IFERROR(VLOOKUP(AG165,'CRUCE OPORTUNIDADES'!$C$10:$D$18,2,FALSE),"")</f>
        <v/>
      </c>
      <c r="AI165" s="173">
        <v>12.7900000000002</v>
      </c>
      <c r="AJ165" s="173" t="str">
        <f>IFERROR(VLOOKUP(AI165,'CRUCE OPORTUNIDADES'!$C$10:$D$18,2,FALSE),"")</f>
        <v/>
      </c>
      <c r="AK165" s="173">
        <v>13.7900000000002</v>
      </c>
      <c r="AL165" s="173" t="str">
        <f>IFERROR(VLOOKUP(AK165,'CRUCE OPORTUNIDADES'!$C$10:$D$18,2,FALSE),"")</f>
        <v/>
      </c>
      <c r="AM165" s="173">
        <v>14.790000000000299</v>
      </c>
      <c r="AN165" s="173" t="str">
        <f>IFERROR(VLOOKUP(AM165,'CRUCE OPORTUNIDADES'!$C$10:$D$18,2,FALSE),"")</f>
        <v/>
      </c>
      <c r="AO165" s="173">
        <v>15.790000000000299</v>
      </c>
      <c r="AP165" s="173" t="str">
        <f>IFERROR(VLOOKUP(AO165,'CRUCE OPORTUNIDADES'!$C$10:$D$18,2,FALSE),"")</f>
        <v/>
      </c>
      <c r="AQ165" s="173">
        <v>16.790000000000301</v>
      </c>
      <c r="AR165" s="173" t="str">
        <f>IFERROR(VLOOKUP(AQ165,'CRUCE OPORTUNIDADES'!$C$10:$D$18,2,FALSE),"")</f>
        <v/>
      </c>
      <c r="AS165" s="173">
        <v>17.790000000000301</v>
      </c>
      <c r="AT165" s="173" t="str">
        <f>IFERROR(VLOOKUP(AS165,'CRUCE OPORTUNIDADES'!$C$10:$D$18,2,FALSE),"")</f>
        <v/>
      </c>
      <c r="AU165" s="173">
        <v>18.790000000000301</v>
      </c>
      <c r="AV165" s="173" t="str">
        <f>IFERROR(VLOOKUP(AU165,'CRUCE OPORTUNIDADES'!$C$10:$D$18,2,FALSE),"")</f>
        <v/>
      </c>
      <c r="AW165" s="173">
        <v>19.790000000000401</v>
      </c>
      <c r="AX165" s="173" t="str">
        <f>IFERROR(VLOOKUP(AW165,'CRUCE OPORTUNIDADES'!$C$10:$D$18,2,FALSE),"")</f>
        <v/>
      </c>
      <c r="AY165" s="173">
        <v>20.790000000000401</v>
      </c>
      <c r="AZ165" s="173" t="str">
        <f>IFERROR(VLOOKUP(AY165,'CRUCE OPORTUNIDADES'!$C$10:$D$18,2,FALSE),"")</f>
        <v/>
      </c>
      <c r="BA165" s="173">
        <v>21.790000000000401</v>
      </c>
      <c r="BB165" s="173" t="str">
        <f>IFERROR(VLOOKUP(BA165,'CRUCE OPORTUNIDADES'!$C$10:$D$18,2,FALSE),"")</f>
        <v/>
      </c>
      <c r="BC165" s="173">
        <v>22.790000000000401</v>
      </c>
      <c r="BD165" s="173" t="str">
        <f>IFERROR(VLOOKUP(BC165,'CRUCE OPORTUNIDADES'!$C$10:$D$18,2,FALSE),"")</f>
        <v/>
      </c>
      <c r="BE165" s="173">
        <v>23.790000000000401</v>
      </c>
      <c r="BF165" s="173" t="str">
        <f>IFERROR(VLOOKUP(BE165,'CRUCE OPORTUNIDADES'!$C$10:$D$18,2,FALSE),"")</f>
        <v/>
      </c>
      <c r="BG165" s="173">
        <v>24.7900000000005</v>
      </c>
      <c r="BH165" s="173" t="str">
        <f>IFERROR(VLOOKUP(BG165,'CRUCE OPORTUNIDADES'!$C$10:$D$18,2,FALSE),"")</f>
        <v/>
      </c>
      <c r="BI165" s="173">
        <v>25.7900000000005</v>
      </c>
      <c r="BJ165" s="173" t="str">
        <f>IFERROR(VLOOKUP(BI165,'CRUCE OPORTUNIDADES'!$C$10:$D$18,2,FALSE),"")</f>
        <v/>
      </c>
    </row>
    <row r="166" spans="13:62" x14ac:dyDescent="0.25">
      <c r="N166" s="173" t="str">
        <f>IF(N167&lt;&gt;""," -O","")</f>
        <v/>
      </c>
      <c r="P166" s="173" t="str">
        <f>IF(P167&lt;&gt;""," -O","")</f>
        <v/>
      </c>
      <c r="R166" s="173" t="str">
        <f>IF(R167&lt;&gt;""," -O","")</f>
        <v/>
      </c>
      <c r="T166" s="173" t="str">
        <f>IF(T167&lt;&gt;""," -O","")</f>
        <v/>
      </c>
      <c r="V166" s="173" t="str">
        <f>IF(V167&lt;&gt;""," -O","")</f>
        <v/>
      </c>
      <c r="X166" s="173" t="str">
        <f>IF(X167&lt;&gt;""," -O","")</f>
        <v/>
      </c>
      <c r="Z166" s="173" t="str">
        <f>IF(Z167&lt;&gt;""," -O","")</f>
        <v/>
      </c>
      <c r="AB166" s="173" t="str">
        <f>IF(AB167&lt;&gt;""," -O","")</f>
        <v/>
      </c>
      <c r="AD166" s="173" t="str">
        <f>IF(AD167&lt;&gt;""," -O","")</f>
        <v/>
      </c>
      <c r="AF166" s="173" t="str">
        <f>IF(AF167&lt;&gt;""," -O","")</f>
        <v/>
      </c>
      <c r="AH166" s="173" t="str">
        <f>IF(AH167&lt;&gt;""," -O","")</f>
        <v/>
      </c>
      <c r="AJ166" s="173" t="str">
        <f>IF(AJ167&lt;&gt;""," -O","")</f>
        <v/>
      </c>
      <c r="AL166" s="173" t="str">
        <f>IF(AL167&lt;&gt;""," -O","")</f>
        <v/>
      </c>
      <c r="AN166" s="173" t="str">
        <f>IF(AN167&lt;&gt;""," -O","")</f>
        <v/>
      </c>
      <c r="AP166" s="173" t="str">
        <f>IF(AP167&lt;&gt;""," -O","")</f>
        <v/>
      </c>
      <c r="AR166" s="173" t="str">
        <f>IF(AR167&lt;&gt;""," -O","")</f>
        <v/>
      </c>
      <c r="AT166" s="173" t="str">
        <f>IF(AT167&lt;&gt;""," -O","")</f>
        <v/>
      </c>
      <c r="AV166" s="173" t="str">
        <f>IF(AV167&lt;&gt;""," -O","")</f>
        <v/>
      </c>
      <c r="AX166" s="173" t="str">
        <f>IF(AX167&lt;&gt;""," -O","")</f>
        <v/>
      </c>
      <c r="AZ166" s="173" t="str">
        <f>IF(AZ167&lt;&gt;""," -O","")</f>
        <v/>
      </c>
      <c r="BB166" s="173" t="str">
        <f>IF(BB167&lt;&gt;""," -O","")</f>
        <v/>
      </c>
      <c r="BD166" s="173" t="str">
        <f>IF(BD167&lt;&gt;""," -O","")</f>
        <v/>
      </c>
      <c r="BF166" s="173" t="str">
        <f>IF(BF167&lt;&gt;""," -O","")</f>
        <v/>
      </c>
      <c r="BH166" s="173" t="str">
        <f>IF(BH167&lt;&gt;""," -O","")</f>
        <v/>
      </c>
      <c r="BJ166" s="173" t="str">
        <f>IF(BJ167&lt;&gt;""," -O","")</f>
        <v/>
      </c>
    </row>
    <row r="167" spans="13:62" x14ac:dyDescent="0.25">
      <c r="M167" s="173">
        <v>1.8</v>
      </c>
      <c r="N167" s="173" t="str">
        <f>IFERROR(VLOOKUP(M167,'CRUCE OPORTUNIDADES'!$C$10:$D$18,2,FALSE),"")</f>
        <v/>
      </c>
      <c r="O167" s="173">
        <v>2.8000000000000198</v>
      </c>
      <c r="P167" s="173" t="str">
        <f>IFERROR(VLOOKUP(O167,'CRUCE OPORTUNIDADES'!$C$10:$D$18,2,FALSE),"")</f>
        <v/>
      </c>
      <c r="Q167" s="173">
        <v>3.8000000000000398</v>
      </c>
      <c r="R167" s="173" t="str">
        <f>IFERROR(VLOOKUP(Q167,'CRUCE OPORTUNIDADES'!$C$10:$D$18,2,FALSE),"")</f>
        <v/>
      </c>
      <c r="S167" s="173">
        <v>4.8000000000000602</v>
      </c>
      <c r="T167" s="173" t="str">
        <f>IFERROR(VLOOKUP(S167,'CRUCE OPORTUNIDADES'!$C$10:$D$18,2,FALSE),"")</f>
        <v/>
      </c>
      <c r="U167" s="173">
        <v>5.8000000000000798</v>
      </c>
      <c r="V167" s="173" t="str">
        <f>IFERROR(VLOOKUP(U167,'CRUCE OPORTUNIDADES'!$C$10:$D$18,2,FALSE),"")</f>
        <v/>
      </c>
      <c r="W167" s="173">
        <v>6.8000000000001002</v>
      </c>
      <c r="X167" s="173" t="str">
        <f>IFERROR(VLOOKUP(W167,'CRUCE OPORTUNIDADES'!$C$10:$D$18,2,FALSE),"")</f>
        <v/>
      </c>
      <c r="Y167" s="173">
        <v>7.8000000000001197</v>
      </c>
      <c r="Z167" s="173" t="str">
        <f>IFERROR(VLOOKUP(Y167,'CRUCE OPORTUNIDADES'!$C$10:$D$18,2,FALSE),"")</f>
        <v/>
      </c>
      <c r="AA167" s="173">
        <v>8.8000000000001393</v>
      </c>
      <c r="AB167" s="173" t="str">
        <f>IFERROR(VLOOKUP(AA167,'CRUCE OPORTUNIDADES'!$C$10:$D$18,2,FALSE),"")</f>
        <v/>
      </c>
      <c r="AC167" s="173">
        <v>9.8000000000001606</v>
      </c>
      <c r="AD167" s="173" t="str">
        <f>IFERROR(VLOOKUP(AC167,'CRUCE OPORTUNIDADES'!$C$10:$D$18,2,FALSE),"")</f>
        <v/>
      </c>
      <c r="AE167" s="173">
        <v>10.8000000000002</v>
      </c>
      <c r="AF167" s="173" t="str">
        <f>IFERROR(VLOOKUP(AE167,'CRUCE OPORTUNIDADES'!$C$10:$D$18,2,FALSE),"")</f>
        <v/>
      </c>
      <c r="AG167" s="173">
        <v>11.8000000000002</v>
      </c>
      <c r="AH167" s="173" t="str">
        <f>IFERROR(VLOOKUP(AG167,'CRUCE OPORTUNIDADES'!$C$10:$D$18,2,FALSE),"")</f>
        <v/>
      </c>
      <c r="AI167" s="173">
        <v>12.8000000000002</v>
      </c>
      <c r="AJ167" s="173" t="str">
        <f>IFERROR(VLOOKUP(AI167,'CRUCE OPORTUNIDADES'!$C$10:$D$18,2,FALSE),"")</f>
        <v/>
      </c>
      <c r="AK167" s="173">
        <v>13.8000000000002</v>
      </c>
      <c r="AL167" s="173" t="str">
        <f>IFERROR(VLOOKUP(AK167,'CRUCE OPORTUNIDADES'!$C$10:$D$18,2,FALSE),"")</f>
        <v/>
      </c>
      <c r="AM167" s="173">
        <v>14.800000000000299</v>
      </c>
      <c r="AN167" s="173" t="str">
        <f>IFERROR(VLOOKUP(AM167,'CRUCE OPORTUNIDADES'!$C$10:$D$18,2,FALSE),"")</f>
        <v/>
      </c>
      <c r="AO167" s="173">
        <v>15.800000000000299</v>
      </c>
      <c r="AP167" s="173" t="str">
        <f>IFERROR(VLOOKUP(AO167,'CRUCE OPORTUNIDADES'!$C$10:$D$18,2,FALSE),"")</f>
        <v/>
      </c>
      <c r="AQ167" s="173">
        <v>16.800000000000299</v>
      </c>
      <c r="AR167" s="173" t="str">
        <f>IFERROR(VLOOKUP(AQ167,'CRUCE OPORTUNIDADES'!$C$10:$D$18,2,FALSE),"")</f>
        <v/>
      </c>
      <c r="AS167" s="173">
        <v>17.800000000000299</v>
      </c>
      <c r="AT167" s="173" t="str">
        <f>IFERROR(VLOOKUP(AS167,'CRUCE OPORTUNIDADES'!$C$10:$D$18,2,FALSE),"")</f>
        <v/>
      </c>
      <c r="AU167" s="173">
        <v>18.800000000000299</v>
      </c>
      <c r="AV167" s="173" t="str">
        <f>IFERROR(VLOOKUP(AU167,'CRUCE OPORTUNIDADES'!$C$10:$D$18,2,FALSE),"")</f>
        <v/>
      </c>
      <c r="AW167" s="173">
        <v>19.800000000000399</v>
      </c>
      <c r="AX167" s="173" t="str">
        <f>IFERROR(VLOOKUP(AW167,'CRUCE OPORTUNIDADES'!$C$10:$D$18,2,FALSE),"")</f>
        <v/>
      </c>
      <c r="AY167" s="173">
        <v>20.800000000000399</v>
      </c>
      <c r="AZ167" s="173" t="str">
        <f>IFERROR(VLOOKUP(AY167,'CRUCE OPORTUNIDADES'!$C$10:$D$18,2,FALSE),"")</f>
        <v/>
      </c>
      <c r="BA167" s="173">
        <v>21.800000000000399</v>
      </c>
      <c r="BB167" s="173" t="str">
        <f>IFERROR(VLOOKUP(BA167,'CRUCE OPORTUNIDADES'!$C$10:$D$18,2,FALSE),"")</f>
        <v/>
      </c>
      <c r="BC167" s="173">
        <v>22.800000000000399</v>
      </c>
      <c r="BD167" s="173" t="str">
        <f>IFERROR(VLOOKUP(BC167,'CRUCE OPORTUNIDADES'!$C$10:$D$18,2,FALSE),"")</f>
        <v/>
      </c>
      <c r="BE167" s="173">
        <v>23.800000000000399</v>
      </c>
      <c r="BF167" s="173" t="str">
        <f>IFERROR(VLOOKUP(BE167,'CRUCE OPORTUNIDADES'!$C$10:$D$18,2,FALSE),"")</f>
        <v/>
      </c>
      <c r="BG167" s="173">
        <v>24.800000000000502</v>
      </c>
      <c r="BH167" s="173" t="str">
        <f>IFERROR(VLOOKUP(BG167,'CRUCE OPORTUNIDADES'!$C$10:$D$18,2,FALSE),"")</f>
        <v/>
      </c>
      <c r="BI167" s="173">
        <v>25.800000000000502</v>
      </c>
      <c r="BJ167" s="173" t="str">
        <f>IFERROR(VLOOKUP(BI167,'CRUCE OPORTUNIDADES'!$C$10:$D$18,2,FALSE),"")</f>
        <v/>
      </c>
    </row>
    <row r="168" spans="13:62" x14ac:dyDescent="0.25">
      <c r="N168" s="173" t="str">
        <f>IF(N169&lt;&gt;""," -O","")</f>
        <v/>
      </c>
      <c r="P168" s="173" t="str">
        <f>IF(P169&lt;&gt;""," -O","")</f>
        <v/>
      </c>
      <c r="R168" s="173" t="str">
        <f>IF(R169&lt;&gt;""," -O","")</f>
        <v/>
      </c>
      <c r="T168" s="173" t="str">
        <f>IF(T169&lt;&gt;""," -O","")</f>
        <v/>
      </c>
      <c r="V168" s="173" t="str">
        <f>IF(V169&lt;&gt;""," -O","")</f>
        <v/>
      </c>
      <c r="X168" s="173" t="str">
        <f>IF(X169&lt;&gt;""," -O","")</f>
        <v/>
      </c>
      <c r="Z168" s="173" t="str">
        <f>IF(Z169&lt;&gt;""," -O","")</f>
        <v/>
      </c>
      <c r="AB168" s="173" t="str">
        <f>IF(AB169&lt;&gt;""," -O","")</f>
        <v/>
      </c>
      <c r="AD168" s="173" t="str">
        <f>IF(AD169&lt;&gt;""," -O","")</f>
        <v/>
      </c>
      <c r="AF168" s="173" t="str">
        <f>IF(AF169&lt;&gt;""," -O","")</f>
        <v/>
      </c>
      <c r="AH168" s="173" t="str">
        <f>IF(AH169&lt;&gt;""," -O","")</f>
        <v/>
      </c>
      <c r="AJ168" s="173" t="str">
        <f>IF(AJ169&lt;&gt;""," -O","")</f>
        <v/>
      </c>
      <c r="AL168" s="173" t="str">
        <f>IF(AL169&lt;&gt;""," -O","")</f>
        <v/>
      </c>
      <c r="AN168" s="173" t="str">
        <f>IF(AN169&lt;&gt;""," -O","")</f>
        <v/>
      </c>
      <c r="AP168" s="173" t="str">
        <f>IF(AP169&lt;&gt;""," -O","")</f>
        <v/>
      </c>
      <c r="AR168" s="173" t="str">
        <f>IF(AR169&lt;&gt;""," -O","")</f>
        <v/>
      </c>
      <c r="AT168" s="173" t="str">
        <f>IF(AT169&lt;&gt;""," -O","")</f>
        <v/>
      </c>
      <c r="AV168" s="173" t="str">
        <f>IF(AV169&lt;&gt;""," -O","")</f>
        <v/>
      </c>
      <c r="AX168" s="173" t="str">
        <f>IF(AX169&lt;&gt;""," -O","")</f>
        <v/>
      </c>
      <c r="AZ168" s="173" t="str">
        <f>IF(AZ169&lt;&gt;""," -O","")</f>
        <v/>
      </c>
      <c r="BB168" s="173" t="str">
        <f>IF(BB169&lt;&gt;""," -O","")</f>
        <v/>
      </c>
      <c r="BD168" s="173" t="str">
        <f>IF(BD169&lt;&gt;""," -O","")</f>
        <v/>
      </c>
      <c r="BF168" s="173" t="str">
        <f>IF(BF169&lt;&gt;""," -O","")</f>
        <v/>
      </c>
      <c r="BH168" s="173" t="str">
        <f>IF(BH169&lt;&gt;""," -O","")</f>
        <v/>
      </c>
      <c r="BJ168" s="173" t="str">
        <f>IF(BJ169&lt;&gt;""," -O","")</f>
        <v/>
      </c>
    </row>
    <row r="169" spans="13:62" x14ac:dyDescent="0.25">
      <c r="M169" s="173">
        <v>1.81</v>
      </c>
      <c r="N169" s="173" t="str">
        <f>IFERROR(VLOOKUP(M169,'CRUCE OPORTUNIDADES'!$C$10:$D$18,2,FALSE),"")</f>
        <v/>
      </c>
      <c r="O169" s="173">
        <v>2.81000000000002</v>
      </c>
      <c r="P169" s="173" t="str">
        <f>IFERROR(VLOOKUP(O169,'CRUCE OPORTUNIDADES'!$C$10:$D$18,2,FALSE),"")</f>
        <v/>
      </c>
      <c r="Q169" s="173">
        <v>3.81000000000004</v>
      </c>
      <c r="R169" s="173" t="str">
        <f>IFERROR(VLOOKUP(Q169,'CRUCE OPORTUNIDADES'!$C$10:$D$18,2,FALSE),"")</f>
        <v/>
      </c>
      <c r="S169" s="173">
        <v>4.81000000000006</v>
      </c>
      <c r="T169" s="173" t="str">
        <f>IFERROR(VLOOKUP(S169,'CRUCE OPORTUNIDADES'!$C$10:$D$18,2,FALSE),"")</f>
        <v/>
      </c>
      <c r="U169" s="173">
        <v>5.8100000000000804</v>
      </c>
      <c r="V169" s="173" t="str">
        <f>IFERROR(VLOOKUP(U169,'CRUCE OPORTUNIDADES'!$C$10:$D$18,2,FALSE),"")</f>
        <v/>
      </c>
      <c r="W169" s="173">
        <v>6.8100000000001</v>
      </c>
      <c r="X169" s="173" t="str">
        <f>IFERROR(VLOOKUP(W169,'CRUCE OPORTUNIDADES'!$C$10:$D$18,2,FALSE),"")</f>
        <v/>
      </c>
      <c r="Y169" s="173">
        <v>7.8100000000001204</v>
      </c>
      <c r="Z169" s="173" t="str">
        <f>IFERROR(VLOOKUP(Y169,'CRUCE OPORTUNIDADES'!$C$10:$D$18,2,FALSE),"")</f>
        <v/>
      </c>
      <c r="AA169" s="173">
        <v>8.8100000000001408</v>
      </c>
      <c r="AB169" s="173" t="str">
        <f>IFERROR(VLOOKUP(AA169,'CRUCE OPORTUNIDADES'!$C$10:$D$18,2,FALSE),"")</f>
        <v/>
      </c>
      <c r="AC169" s="173">
        <v>9.8100000000001604</v>
      </c>
      <c r="AD169" s="173" t="str">
        <f>IFERROR(VLOOKUP(AC169,'CRUCE OPORTUNIDADES'!$C$10:$D$18,2,FALSE),"")</f>
        <v/>
      </c>
      <c r="AE169" s="173">
        <v>10.810000000000199</v>
      </c>
      <c r="AF169" s="173" t="str">
        <f>IFERROR(VLOOKUP(AE169,'CRUCE OPORTUNIDADES'!$C$10:$D$18,2,FALSE),"")</f>
        <v/>
      </c>
      <c r="AG169" s="173">
        <v>11.810000000000199</v>
      </c>
      <c r="AH169" s="173" t="str">
        <f>IFERROR(VLOOKUP(AG169,'CRUCE OPORTUNIDADES'!$C$10:$D$18,2,FALSE),"")</f>
        <v/>
      </c>
      <c r="AI169" s="173">
        <v>12.810000000000199</v>
      </c>
      <c r="AJ169" s="173" t="str">
        <f>IFERROR(VLOOKUP(AI169,'CRUCE OPORTUNIDADES'!$C$10:$D$18,2,FALSE),"")</f>
        <v/>
      </c>
      <c r="AK169" s="173">
        <v>13.810000000000199</v>
      </c>
      <c r="AL169" s="173" t="str">
        <f>IFERROR(VLOOKUP(AK169,'CRUCE OPORTUNIDADES'!$C$10:$D$18,2,FALSE),"")</f>
        <v/>
      </c>
      <c r="AM169" s="173">
        <v>14.810000000000301</v>
      </c>
      <c r="AN169" s="173" t="str">
        <f>IFERROR(VLOOKUP(AM169,'CRUCE OPORTUNIDADES'!$C$10:$D$18,2,FALSE),"")</f>
        <v/>
      </c>
      <c r="AO169" s="173">
        <v>15.810000000000301</v>
      </c>
      <c r="AP169" s="173" t="str">
        <f>IFERROR(VLOOKUP(AO169,'CRUCE OPORTUNIDADES'!$C$10:$D$18,2,FALSE),"")</f>
        <v/>
      </c>
      <c r="AQ169" s="173">
        <v>16.810000000000301</v>
      </c>
      <c r="AR169" s="173" t="str">
        <f>IFERROR(VLOOKUP(AQ169,'CRUCE OPORTUNIDADES'!$C$10:$D$18,2,FALSE),"")</f>
        <v/>
      </c>
      <c r="AS169" s="173">
        <v>17.810000000000301</v>
      </c>
      <c r="AT169" s="173" t="str">
        <f>IFERROR(VLOOKUP(AS169,'CRUCE OPORTUNIDADES'!$C$10:$D$18,2,FALSE),"")</f>
        <v/>
      </c>
      <c r="AU169" s="173">
        <v>18.810000000000301</v>
      </c>
      <c r="AV169" s="173" t="str">
        <f>IFERROR(VLOOKUP(AU169,'CRUCE OPORTUNIDADES'!$C$10:$D$18,2,FALSE),"")</f>
        <v/>
      </c>
      <c r="AW169" s="173">
        <v>19.8100000000004</v>
      </c>
      <c r="AX169" s="173" t="str">
        <f>IFERROR(VLOOKUP(AW169,'CRUCE OPORTUNIDADES'!$C$10:$D$18,2,FALSE),"")</f>
        <v/>
      </c>
      <c r="AY169" s="173">
        <v>20.8100000000004</v>
      </c>
      <c r="AZ169" s="173" t="str">
        <f>IFERROR(VLOOKUP(AY169,'CRUCE OPORTUNIDADES'!$C$10:$D$18,2,FALSE),"")</f>
        <v/>
      </c>
      <c r="BA169" s="173">
        <v>21.8100000000004</v>
      </c>
      <c r="BB169" s="173" t="str">
        <f>IFERROR(VLOOKUP(BA169,'CRUCE OPORTUNIDADES'!$C$10:$D$18,2,FALSE),"")</f>
        <v/>
      </c>
      <c r="BC169" s="173">
        <v>22.8100000000004</v>
      </c>
      <c r="BD169" s="173" t="str">
        <f>IFERROR(VLOOKUP(BC169,'CRUCE OPORTUNIDADES'!$C$10:$D$18,2,FALSE),"")</f>
        <v/>
      </c>
      <c r="BE169" s="173">
        <v>23.8100000000004</v>
      </c>
      <c r="BF169" s="173" t="str">
        <f>IFERROR(VLOOKUP(BE169,'CRUCE OPORTUNIDADES'!$C$10:$D$18,2,FALSE),"")</f>
        <v/>
      </c>
      <c r="BG169" s="173">
        <v>24.8100000000005</v>
      </c>
      <c r="BH169" s="173" t="str">
        <f>IFERROR(VLOOKUP(BG169,'CRUCE OPORTUNIDADES'!$C$10:$D$18,2,FALSE),"")</f>
        <v/>
      </c>
      <c r="BI169" s="173">
        <v>25.8100000000005</v>
      </c>
      <c r="BJ169" s="173" t="str">
        <f>IFERROR(VLOOKUP(BI169,'CRUCE OPORTUNIDADES'!$C$10:$D$18,2,FALSE),"")</f>
        <v/>
      </c>
    </row>
    <row r="170" spans="13:62" x14ac:dyDescent="0.25">
      <c r="N170" s="173" t="str">
        <f>IF(N171&lt;&gt;""," -O","")</f>
        <v/>
      </c>
      <c r="P170" s="173" t="str">
        <f>IF(P171&lt;&gt;""," -O","")</f>
        <v/>
      </c>
      <c r="R170" s="173" t="str">
        <f>IF(R171&lt;&gt;""," -O","")</f>
        <v/>
      </c>
      <c r="T170" s="173" t="str">
        <f>IF(T171&lt;&gt;""," -O","")</f>
        <v/>
      </c>
      <c r="V170" s="173" t="str">
        <f>IF(V171&lt;&gt;""," -O","")</f>
        <v/>
      </c>
      <c r="X170" s="173" t="str">
        <f>IF(X171&lt;&gt;""," -O","")</f>
        <v/>
      </c>
      <c r="Z170" s="173" t="str">
        <f>IF(Z171&lt;&gt;""," -O","")</f>
        <v/>
      </c>
      <c r="AB170" s="173" t="str">
        <f>IF(AB171&lt;&gt;""," -O","")</f>
        <v/>
      </c>
      <c r="AD170" s="173" t="str">
        <f>IF(AD171&lt;&gt;""," -O","")</f>
        <v/>
      </c>
      <c r="AF170" s="173" t="str">
        <f>IF(AF171&lt;&gt;""," -O","")</f>
        <v/>
      </c>
      <c r="AH170" s="173" t="str">
        <f>IF(AH171&lt;&gt;""," -O","")</f>
        <v/>
      </c>
      <c r="AJ170" s="173" t="str">
        <f>IF(AJ171&lt;&gt;""," -O","")</f>
        <v/>
      </c>
      <c r="AL170" s="173" t="str">
        <f>IF(AL171&lt;&gt;""," -O","")</f>
        <v/>
      </c>
      <c r="AN170" s="173" t="str">
        <f>IF(AN171&lt;&gt;""," -O","")</f>
        <v/>
      </c>
      <c r="AP170" s="173" t="str">
        <f>IF(AP171&lt;&gt;""," -O","")</f>
        <v/>
      </c>
      <c r="AR170" s="173" t="str">
        <f>IF(AR171&lt;&gt;""," -O","")</f>
        <v/>
      </c>
      <c r="AT170" s="173" t="str">
        <f>IF(AT171&lt;&gt;""," -O","")</f>
        <v/>
      </c>
      <c r="AV170" s="173" t="str">
        <f>IF(AV171&lt;&gt;""," -O","")</f>
        <v/>
      </c>
      <c r="AX170" s="173" t="str">
        <f>IF(AX171&lt;&gt;""," -O","")</f>
        <v/>
      </c>
      <c r="AZ170" s="173" t="str">
        <f>IF(AZ171&lt;&gt;""," -O","")</f>
        <v/>
      </c>
      <c r="BB170" s="173" t="str">
        <f>IF(BB171&lt;&gt;""," -O","")</f>
        <v/>
      </c>
      <c r="BD170" s="173" t="str">
        <f>IF(BD171&lt;&gt;""," -O","")</f>
        <v/>
      </c>
      <c r="BF170" s="173" t="str">
        <f>IF(BF171&lt;&gt;""," -O","")</f>
        <v/>
      </c>
      <c r="BH170" s="173" t="str">
        <f>IF(BH171&lt;&gt;""," -O","")</f>
        <v/>
      </c>
      <c r="BJ170" s="173" t="str">
        <f>IF(BJ171&lt;&gt;""," -O","")</f>
        <v/>
      </c>
    </row>
    <row r="171" spans="13:62" x14ac:dyDescent="0.25">
      <c r="M171" s="173">
        <v>1.82</v>
      </c>
      <c r="N171" s="173" t="str">
        <f>IFERROR(VLOOKUP(M171,'CRUCE OPORTUNIDADES'!$C$10:$D$18,2,FALSE),"")</f>
        <v/>
      </c>
      <c r="O171" s="173">
        <v>2.8200000000000198</v>
      </c>
      <c r="P171" s="173" t="str">
        <f>IFERROR(VLOOKUP(O171,'CRUCE OPORTUNIDADES'!$C$10:$D$18,2,FALSE),"")</f>
        <v/>
      </c>
      <c r="Q171" s="173">
        <v>3.8200000000000398</v>
      </c>
      <c r="R171" s="173" t="str">
        <f>IFERROR(VLOOKUP(Q171,'CRUCE OPORTUNIDADES'!$C$10:$D$18,2,FALSE),"")</f>
        <v/>
      </c>
      <c r="S171" s="173">
        <v>4.8200000000000598</v>
      </c>
      <c r="T171" s="173" t="str">
        <f>IFERROR(VLOOKUP(S171,'CRUCE OPORTUNIDADES'!$C$10:$D$18,2,FALSE),"")</f>
        <v/>
      </c>
      <c r="U171" s="173">
        <v>5.8200000000000802</v>
      </c>
      <c r="V171" s="173" t="str">
        <f>IFERROR(VLOOKUP(U171,'CRUCE OPORTUNIDADES'!$C$10:$D$18,2,FALSE),"")</f>
        <v/>
      </c>
      <c r="W171" s="173">
        <v>6.8200000000000998</v>
      </c>
      <c r="X171" s="173" t="str">
        <f>IFERROR(VLOOKUP(W171,'CRUCE OPORTUNIDADES'!$C$10:$D$18,2,FALSE),"")</f>
        <v/>
      </c>
      <c r="Y171" s="173">
        <v>7.8200000000001202</v>
      </c>
      <c r="Z171" s="173" t="str">
        <f>IFERROR(VLOOKUP(Y171,'CRUCE OPORTUNIDADES'!$C$10:$D$18,2,FALSE),"")</f>
        <v/>
      </c>
      <c r="AA171" s="173">
        <v>8.8200000000001406</v>
      </c>
      <c r="AB171" s="173" t="str">
        <f>IFERROR(VLOOKUP(AA171,'CRUCE OPORTUNIDADES'!$C$10:$D$18,2,FALSE),"")</f>
        <v/>
      </c>
      <c r="AC171" s="173">
        <v>9.8200000000001602</v>
      </c>
      <c r="AD171" s="173" t="str">
        <f>IFERROR(VLOOKUP(AC171,'CRUCE OPORTUNIDADES'!$C$10:$D$18,2,FALSE),"")</f>
        <v/>
      </c>
      <c r="AE171" s="173">
        <v>10.820000000000199</v>
      </c>
      <c r="AF171" s="173" t="str">
        <f>IFERROR(VLOOKUP(AE171,'CRUCE OPORTUNIDADES'!$C$10:$D$18,2,FALSE),"")</f>
        <v/>
      </c>
      <c r="AG171" s="173">
        <v>11.820000000000199</v>
      </c>
      <c r="AH171" s="173" t="str">
        <f>IFERROR(VLOOKUP(AG171,'CRUCE OPORTUNIDADES'!$C$10:$D$18,2,FALSE),"")</f>
        <v/>
      </c>
      <c r="AI171" s="173">
        <v>12.820000000000199</v>
      </c>
      <c r="AJ171" s="173" t="str">
        <f>IFERROR(VLOOKUP(AI171,'CRUCE OPORTUNIDADES'!$C$10:$D$18,2,FALSE),"")</f>
        <v/>
      </c>
      <c r="AK171" s="173">
        <v>13.820000000000199</v>
      </c>
      <c r="AL171" s="173" t="str">
        <f>IFERROR(VLOOKUP(AK171,'CRUCE OPORTUNIDADES'!$C$10:$D$18,2,FALSE),"")</f>
        <v/>
      </c>
      <c r="AM171" s="173">
        <v>14.8200000000003</v>
      </c>
      <c r="AN171" s="173" t="str">
        <f>IFERROR(VLOOKUP(AM171,'CRUCE OPORTUNIDADES'!$C$10:$D$18,2,FALSE),"")</f>
        <v/>
      </c>
      <c r="AO171" s="173">
        <v>15.8200000000003</v>
      </c>
      <c r="AP171" s="173" t="str">
        <f>IFERROR(VLOOKUP(AO171,'CRUCE OPORTUNIDADES'!$C$10:$D$18,2,FALSE),"")</f>
        <v/>
      </c>
      <c r="AQ171" s="173">
        <v>16.820000000000299</v>
      </c>
      <c r="AR171" s="173" t="str">
        <f>IFERROR(VLOOKUP(AQ171,'CRUCE OPORTUNIDADES'!$C$10:$D$18,2,FALSE),"")</f>
        <v/>
      </c>
      <c r="AS171" s="173">
        <v>17.820000000000299</v>
      </c>
      <c r="AT171" s="173" t="str">
        <f>IFERROR(VLOOKUP(AS171,'CRUCE OPORTUNIDADES'!$C$10:$D$18,2,FALSE),"")</f>
        <v/>
      </c>
      <c r="AU171" s="173">
        <v>18.820000000000299</v>
      </c>
      <c r="AV171" s="173" t="str">
        <f>IFERROR(VLOOKUP(AU171,'CRUCE OPORTUNIDADES'!$C$10:$D$18,2,FALSE),"")</f>
        <v/>
      </c>
      <c r="AW171" s="173">
        <v>19.820000000000402</v>
      </c>
      <c r="AX171" s="173" t="str">
        <f>IFERROR(VLOOKUP(AW171,'CRUCE OPORTUNIDADES'!$C$10:$D$18,2,FALSE),"")</f>
        <v/>
      </c>
      <c r="AY171" s="173">
        <v>20.820000000000402</v>
      </c>
      <c r="AZ171" s="173" t="str">
        <f>IFERROR(VLOOKUP(AY171,'CRUCE OPORTUNIDADES'!$C$10:$D$18,2,FALSE),"")</f>
        <v/>
      </c>
      <c r="BA171" s="173">
        <v>21.820000000000402</v>
      </c>
      <c r="BB171" s="173" t="str">
        <f>IFERROR(VLOOKUP(BA171,'CRUCE OPORTUNIDADES'!$C$10:$D$18,2,FALSE),"")</f>
        <v/>
      </c>
      <c r="BC171" s="173">
        <v>22.820000000000402</v>
      </c>
      <c r="BD171" s="173" t="str">
        <f>IFERROR(VLOOKUP(BC171,'CRUCE OPORTUNIDADES'!$C$10:$D$18,2,FALSE),"")</f>
        <v/>
      </c>
      <c r="BE171" s="173">
        <v>23.820000000000402</v>
      </c>
      <c r="BF171" s="173" t="str">
        <f>IFERROR(VLOOKUP(BE171,'CRUCE OPORTUNIDADES'!$C$10:$D$18,2,FALSE),"")</f>
        <v/>
      </c>
      <c r="BG171" s="173">
        <v>24.820000000000501</v>
      </c>
      <c r="BH171" s="173" t="str">
        <f>IFERROR(VLOOKUP(BG171,'CRUCE OPORTUNIDADES'!$C$10:$D$18,2,FALSE),"")</f>
        <v/>
      </c>
      <c r="BI171" s="173">
        <v>25.820000000000501</v>
      </c>
      <c r="BJ171" s="173" t="str">
        <f>IFERROR(VLOOKUP(BI171,'CRUCE OPORTUNIDADES'!$C$10:$D$18,2,FALSE),"")</f>
        <v/>
      </c>
    </row>
    <row r="172" spans="13:62" x14ac:dyDescent="0.25">
      <c r="N172" s="173" t="str">
        <f>IF(N173&lt;&gt;""," -O","")</f>
        <v/>
      </c>
      <c r="P172" s="173" t="str">
        <f>IF(P173&lt;&gt;""," -O","")</f>
        <v/>
      </c>
      <c r="R172" s="173" t="str">
        <f>IF(R173&lt;&gt;""," -O","")</f>
        <v/>
      </c>
      <c r="T172" s="173" t="str">
        <f>IF(T173&lt;&gt;""," -O","")</f>
        <v/>
      </c>
      <c r="V172" s="173" t="str">
        <f>IF(V173&lt;&gt;""," -O","")</f>
        <v/>
      </c>
      <c r="X172" s="173" t="str">
        <f>IF(X173&lt;&gt;""," -O","")</f>
        <v/>
      </c>
      <c r="Z172" s="173" t="str">
        <f>IF(Z173&lt;&gt;""," -O","")</f>
        <v/>
      </c>
      <c r="AB172" s="173" t="str">
        <f>IF(AB173&lt;&gt;""," -O","")</f>
        <v/>
      </c>
      <c r="AD172" s="173" t="str">
        <f>IF(AD173&lt;&gt;""," -O","")</f>
        <v/>
      </c>
      <c r="AF172" s="173" t="str">
        <f>IF(AF173&lt;&gt;""," -O","")</f>
        <v/>
      </c>
      <c r="AH172" s="173" t="str">
        <f>IF(AH173&lt;&gt;""," -O","")</f>
        <v/>
      </c>
      <c r="AJ172" s="173" t="str">
        <f>IF(AJ173&lt;&gt;""," -O","")</f>
        <v/>
      </c>
      <c r="AL172" s="173" t="str">
        <f>IF(AL173&lt;&gt;""," -O","")</f>
        <v/>
      </c>
      <c r="AN172" s="173" t="str">
        <f>IF(AN173&lt;&gt;""," -O","")</f>
        <v/>
      </c>
      <c r="AP172" s="173" t="str">
        <f>IF(AP173&lt;&gt;""," -O","")</f>
        <v/>
      </c>
      <c r="AR172" s="173" t="str">
        <f>IF(AR173&lt;&gt;""," -O","")</f>
        <v/>
      </c>
      <c r="AT172" s="173" t="str">
        <f>IF(AT173&lt;&gt;""," -O","")</f>
        <v/>
      </c>
      <c r="AV172" s="173" t="str">
        <f>IF(AV173&lt;&gt;""," -O","")</f>
        <v/>
      </c>
      <c r="AX172" s="173" t="str">
        <f>IF(AX173&lt;&gt;""," -O","")</f>
        <v/>
      </c>
      <c r="AZ172" s="173" t="str">
        <f>IF(AZ173&lt;&gt;""," -O","")</f>
        <v/>
      </c>
      <c r="BB172" s="173" t="str">
        <f>IF(BB173&lt;&gt;""," -O","")</f>
        <v/>
      </c>
      <c r="BD172" s="173" t="str">
        <f>IF(BD173&lt;&gt;""," -O","")</f>
        <v/>
      </c>
      <c r="BF172" s="173" t="str">
        <f>IF(BF173&lt;&gt;""," -O","")</f>
        <v/>
      </c>
      <c r="BH172" s="173" t="str">
        <f>IF(BH173&lt;&gt;""," -O","")</f>
        <v/>
      </c>
      <c r="BJ172" s="173" t="str">
        <f>IF(BJ173&lt;&gt;""," -O","")</f>
        <v/>
      </c>
    </row>
    <row r="173" spans="13:62" x14ac:dyDescent="0.25">
      <c r="M173" s="173">
        <v>1.83</v>
      </c>
      <c r="N173" s="173" t="str">
        <f>IFERROR(VLOOKUP(M173,'CRUCE OPORTUNIDADES'!$C$10:$D$18,2,FALSE),"")</f>
        <v/>
      </c>
      <c r="O173" s="173">
        <v>2.8300000000000201</v>
      </c>
      <c r="P173" s="173" t="str">
        <f>IFERROR(VLOOKUP(O173,'CRUCE OPORTUNIDADES'!$C$10:$D$18,2,FALSE),"")</f>
        <v/>
      </c>
      <c r="Q173" s="173">
        <v>3.83000000000004</v>
      </c>
      <c r="R173" s="173" t="str">
        <f>IFERROR(VLOOKUP(Q173,'CRUCE OPORTUNIDADES'!$C$10:$D$18,2,FALSE),"")</f>
        <v/>
      </c>
      <c r="S173" s="173">
        <v>4.8300000000000596</v>
      </c>
      <c r="T173" s="173" t="str">
        <f>IFERROR(VLOOKUP(S173,'CRUCE OPORTUNIDADES'!$C$10:$D$18,2,FALSE),"")</f>
        <v/>
      </c>
      <c r="U173" s="173">
        <v>5.83000000000008</v>
      </c>
      <c r="V173" s="173" t="str">
        <f>IFERROR(VLOOKUP(U173,'CRUCE OPORTUNIDADES'!$C$10:$D$18,2,FALSE),"")</f>
        <v/>
      </c>
      <c r="W173" s="173">
        <v>6.8300000000001004</v>
      </c>
      <c r="X173" s="173" t="str">
        <f>IFERROR(VLOOKUP(W173,'CRUCE OPORTUNIDADES'!$C$10:$D$18,2,FALSE),"")</f>
        <v/>
      </c>
      <c r="Y173" s="173">
        <v>7.83000000000012</v>
      </c>
      <c r="Z173" s="173" t="str">
        <f>IFERROR(VLOOKUP(Y173,'CRUCE OPORTUNIDADES'!$C$10:$D$18,2,FALSE),"")</f>
        <v/>
      </c>
      <c r="AA173" s="173">
        <v>8.8300000000001404</v>
      </c>
      <c r="AB173" s="173" t="str">
        <f>IFERROR(VLOOKUP(AA173,'CRUCE OPORTUNIDADES'!$C$10:$D$18,2,FALSE),"")</f>
        <v/>
      </c>
      <c r="AC173" s="173">
        <v>9.8300000000001599</v>
      </c>
      <c r="AD173" s="173" t="str">
        <f>IFERROR(VLOOKUP(AC173,'CRUCE OPORTUNIDADES'!$C$10:$D$18,2,FALSE),"")</f>
        <v/>
      </c>
      <c r="AE173" s="173">
        <v>10.830000000000201</v>
      </c>
      <c r="AF173" s="173" t="str">
        <f>IFERROR(VLOOKUP(AE173,'CRUCE OPORTUNIDADES'!$C$10:$D$18,2,FALSE),"")</f>
        <v/>
      </c>
      <c r="AG173" s="173">
        <v>11.830000000000201</v>
      </c>
      <c r="AH173" s="173" t="str">
        <f>IFERROR(VLOOKUP(AG173,'CRUCE OPORTUNIDADES'!$C$10:$D$18,2,FALSE),"")</f>
        <v/>
      </c>
      <c r="AI173" s="173">
        <v>12.830000000000201</v>
      </c>
      <c r="AJ173" s="173" t="str">
        <f>IFERROR(VLOOKUP(AI173,'CRUCE OPORTUNIDADES'!$C$10:$D$18,2,FALSE),"")</f>
        <v/>
      </c>
      <c r="AK173" s="173">
        <v>13.830000000000201</v>
      </c>
      <c r="AL173" s="173" t="str">
        <f>IFERROR(VLOOKUP(AK173,'CRUCE OPORTUNIDADES'!$C$10:$D$18,2,FALSE),"")</f>
        <v/>
      </c>
      <c r="AM173" s="173">
        <v>14.8300000000003</v>
      </c>
      <c r="AN173" s="173" t="str">
        <f>IFERROR(VLOOKUP(AM173,'CRUCE OPORTUNIDADES'!$C$10:$D$18,2,FALSE),"")</f>
        <v/>
      </c>
      <c r="AO173" s="173">
        <v>15.8300000000003</v>
      </c>
      <c r="AP173" s="173" t="str">
        <f>IFERROR(VLOOKUP(AO173,'CRUCE OPORTUNIDADES'!$C$10:$D$18,2,FALSE),"")</f>
        <v/>
      </c>
      <c r="AQ173" s="173">
        <v>16.8300000000003</v>
      </c>
      <c r="AR173" s="173" t="str">
        <f>IFERROR(VLOOKUP(AQ173,'CRUCE OPORTUNIDADES'!$C$10:$D$18,2,FALSE),"")</f>
        <v/>
      </c>
      <c r="AS173" s="173">
        <v>17.8300000000003</v>
      </c>
      <c r="AT173" s="173" t="str">
        <f>IFERROR(VLOOKUP(AS173,'CRUCE OPORTUNIDADES'!$C$10:$D$18,2,FALSE),"")</f>
        <v/>
      </c>
      <c r="AU173" s="173">
        <v>18.8300000000003</v>
      </c>
      <c r="AV173" s="173" t="str">
        <f>IFERROR(VLOOKUP(AU173,'CRUCE OPORTUNIDADES'!$C$10:$D$18,2,FALSE),"")</f>
        <v/>
      </c>
      <c r="AW173" s="173">
        <v>19.8300000000004</v>
      </c>
      <c r="AX173" s="173" t="str">
        <f>IFERROR(VLOOKUP(AW173,'CRUCE OPORTUNIDADES'!$C$10:$D$18,2,FALSE),"")</f>
        <v/>
      </c>
      <c r="AY173" s="173">
        <v>20.8300000000004</v>
      </c>
      <c r="AZ173" s="173" t="str">
        <f>IFERROR(VLOOKUP(AY173,'CRUCE OPORTUNIDADES'!$C$10:$D$18,2,FALSE),"")</f>
        <v/>
      </c>
      <c r="BA173" s="173">
        <v>21.8300000000004</v>
      </c>
      <c r="BB173" s="173" t="str">
        <f>IFERROR(VLOOKUP(BA173,'CRUCE OPORTUNIDADES'!$C$10:$D$18,2,FALSE),"")</f>
        <v/>
      </c>
      <c r="BC173" s="173">
        <v>22.8300000000004</v>
      </c>
      <c r="BD173" s="173" t="str">
        <f>IFERROR(VLOOKUP(BC173,'CRUCE OPORTUNIDADES'!$C$10:$D$18,2,FALSE),"")</f>
        <v/>
      </c>
      <c r="BE173" s="173">
        <v>23.8300000000004</v>
      </c>
      <c r="BF173" s="173" t="str">
        <f>IFERROR(VLOOKUP(BE173,'CRUCE OPORTUNIDADES'!$C$10:$D$18,2,FALSE),"")</f>
        <v/>
      </c>
      <c r="BG173" s="173">
        <v>24.830000000000499</v>
      </c>
      <c r="BH173" s="173" t="str">
        <f>IFERROR(VLOOKUP(BG173,'CRUCE OPORTUNIDADES'!$C$10:$D$18,2,FALSE),"")</f>
        <v/>
      </c>
      <c r="BI173" s="173">
        <v>25.830000000000499</v>
      </c>
      <c r="BJ173" s="173" t="str">
        <f>IFERROR(VLOOKUP(BI173,'CRUCE OPORTUNIDADES'!$C$10:$D$18,2,FALSE),"")</f>
        <v/>
      </c>
    </row>
    <row r="174" spans="13:62" x14ac:dyDescent="0.25">
      <c r="N174" s="173" t="str">
        <f>IF(N175&lt;&gt;""," -O","")</f>
        <v/>
      </c>
      <c r="P174" s="173" t="str">
        <f>IF(P175&lt;&gt;""," -O","")</f>
        <v/>
      </c>
      <c r="R174" s="173" t="str">
        <f>IF(R175&lt;&gt;""," -O","")</f>
        <v/>
      </c>
      <c r="T174" s="173" t="str">
        <f>IF(T175&lt;&gt;""," -O","")</f>
        <v/>
      </c>
      <c r="V174" s="173" t="str">
        <f>IF(V175&lt;&gt;""," -O","")</f>
        <v/>
      </c>
      <c r="X174" s="173" t="str">
        <f>IF(X175&lt;&gt;""," -O","")</f>
        <v/>
      </c>
      <c r="Z174" s="173" t="str">
        <f>IF(Z175&lt;&gt;""," -O","")</f>
        <v/>
      </c>
      <c r="AB174" s="173" t="str">
        <f>IF(AB175&lt;&gt;""," -O","")</f>
        <v/>
      </c>
      <c r="AD174" s="173" t="str">
        <f>IF(AD175&lt;&gt;""," -O","")</f>
        <v/>
      </c>
      <c r="AF174" s="173" t="str">
        <f>IF(AF175&lt;&gt;""," -O","")</f>
        <v/>
      </c>
      <c r="AH174" s="173" t="str">
        <f>IF(AH175&lt;&gt;""," -O","")</f>
        <v/>
      </c>
      <c r="AJ174" s="173" t="str">
        <f>IF(AJ175&lt;&gt;""," -O","")</f>
        <v/>
      </c>
      <c r="AL174" s="173" t="str">
        <f>IF(AL175&lt;&gt;""," -O","")</f>
        <v/>
      </c>
      <c r="AN174" s="173" t="str">
        <f>IF(AN175&lt;&gt;""," -O","")</f>
        <v/>
      </c>
      <c r="AP174" s="173" t="str">
        <f>IF(AP175&lt;&gt;""," -O","")</f>
        <v/>
      </c>
      <c r="AR174" s="173" t="str">
        <f>IF(AR175&lt;&gt;""," -O","")</f>
        <v/>
      </c>
      <c r="AT174" s="173" t="str">
        <f>IF(AT175&lt;&gt;""," -O","")</f>
        <v/>
      </c>
      <c r="AV174" s="173" t="str">
        <f>IF(AV175&lt;&gt;""," -O","")</f>
        <v/>
      </c>
      <c r="AX174" s="173" t="str">
        <f>IF(AX175&lt;&gt;""," -O","")</f>
        <v/>
      </c>
      <c r="AZ174" s="173" t="str">
        <f>IF(AZ175&lt;&gt;""," -O","")</f>
        <v/>
      </c>
      <c r="BB174" s="173" t="str">
        <f>IF(BB175&lt;&gt;""," -O","")</f>
        <v/>
      </c>
      <c r="BD174" s="173" t="str">
        <f>IF(BD175&lt;&gt;""," -O","")</f>
        <v/>
      </c>
      <c r="BF174" s="173" t="str">
        <f>IF(BF175&lt;&gt;""," -O","")</f>
        <v/>
      </c>
      <c r="BH174" s="173" t="str">
        <f>IF(BH175&lt;&gt;""," -O","")</f>
        <v/>
      </c>
      <c r="BJ174" s="173" t="str">
        <f>IF(BJ175&lt;&gt;""," -O","")</f>
        <v/>
      </c>
    </row>
    <row r="175" spans="13:62" x14ac:dyDescent="0.25">
      <c r="M175" s="173">
        <v>1.84</v>
      </c>
      <c r="N175" s="173" t="str">
        <f>IFERROR(VLOOKUP(M175,'CRUCE OPORTUNIDADES'!$C$10:$D$18,2,FALSE),"")</f>
        <v/>
      </c>
      <c r="O175" s="173">
        <v>2.8400000000000198</v>
      </c>
      <c r="P175" s="173" t="str">
        <f>IFERROR(VLOOKUP(O175,'CRUCE OPORTUNIDADES'!$C$10:$D$18,2,FALSE),"")</f>
        <v/>
      </c>
      <c r="Q175" s="173">
        <v>3.8400000000000398</v>
      </c>
      <c r="R175" s="173" t="str">
        <f>IFERROR(VLOOKUP(Q175,'CRUCE OPORTUNIDADES'!$C$10:$D$18,2,FALSE),"")</f>
        <v/>
      </c>
      <c r="S175" s="173">
        <v>4.8400000000000603</v>
      </c>
      <c r="T175" s="173" t="str">
        <f>IFERROR(VLOOKUP(S175,'CRUCE OPORTUNIDADES'!$C$10:$D$18,2,FALSE),"")</f>
        <v/>
      </c>
      <c r="U175" s="173">
        <v>5.8400000000000798</v>
      </c>
      <c r="V175" s="173" t="str">
        <f>IFERROR(VLOOKUP(U175,'CRUCE OPORTUNIDADES'!$C$10:$D$18,2,FALSE),"")</f>
        <v/>
      </c>
      <c r="W175" s="173">
        <v>6.8400000000001002</v>
      </c>
      <c r="X175" s="173" t="str">
        <f>IFERROR(VLOOKUP(W175,'CRUCE OPORTUNIDADES'!$C$10:$D$18,2,FALSE),"")</f>
        <v/>
      </c>
      <c r="Y175" s="173">
        <v>7.8400000000001198</v>
      </c>
      <c r="Z175" s="173" t="str">
        <f>IFERROR(VLOOKUP(Y175,'CRUCE OPORTUNIDADES'!$C$10:$D$18,2,FALSE),"")</f>
        <v/>
      </c>
      <c r="AA175" s="173">
        <v>8.8400000000001402</v>
      </c>
      <c r="AB175" s="173" t="str">
        <f>IFERROR(VLOOKUP(AA175,'CRUCE OPORTUNIDADES'!$C$10:$D$18,2,FALSE),"")</f>
        <v/>
      </c>
      <c r="AC175" s="173">
        <v>9.8400000000001597</v>
      </c>
      <c r="AD175" s="173" t="str">
        <f>IFERROR(VLOOKUP(AC175,'CRUCE OPORTUNIDADES'!$C$10:$D$18,2,FALSE),"")</f>
        <v/>
      </c>
      <c r="AE175" s="173">
        <v>10.840000000000201</v>
      </c>
      <c r="AF175" s="173" t="str">
        <f>IFERROR(VLOOKUP(AE175,'CRUCE OPORTUNIDADES'!$C$10:$D$18,2,FALSE),"")</f>
        <v/>
      </c>
      <c r="AG175" s="173">
        <v>11.840000000000201</v>
      </c>
      <c r="AH175" s="173" t="str">
        <f>IFERROR(VLOOKUP(AG175,'CRUCE OPORTUNIDADES'!$C$10:$D$18,2,FALSE),"")</f>
        <v/>
      </c>
      <c r="AI175" s="173">
        <v>12.840000000000201</v>
      </c>
      <c r="AJ175" s="173" t="str">
        <f>IFERROR(VLOOKUP(AI175,'CRUCE OPORTUNIDADES'!$C$10:$D$18,2,FALSE),"")</f>
        <v/>
      </c>
      <c r="AK175" s="173">
        <v>13.840000000000201</v>
      </c>
      <c r="AL175" s="173" t="str">
        <f>IFERROR(VLOOKUP(AK175,'CRUCE OPORTUNIDADES'!$C$10:$D$18,2,FALSE),"")</f>
        <v/>
      </c>
      <c r="AM175" s="173">
        <v>14.8400000000003</v>
      </c>
      <c r="AN175" s="173" t="str">
        <f>IFERROR(VLOOKUP(AM175,'CRUCE OPORTUNIDADES'!$C$10:$D$18,2,FALSE),"")</f>
        <v/>
      </c>
      <c r="AO175" s="173">
        <v>15.8400000000003</v>
      </c>
      <c r="AP175" s="173" t="str">
        <f>IFERROR(VLOOKUP(AO175,'CRUCE OPORTUNIDADES'!$C$10:$D$18,2,FALSE),"")</f>
        <v/>
      </c>
      <c r="AQ175" s="173">
        <v>16.840000000000298</v>
      </c>
      <c r="AR175" s="173" t="str">
        <f>IFERROR(VLOOKUP(AQ175,'CRUCE OPORTUNIDADES'!$C$10:$D$18,2,FALSE),"")</f>
        <v/>
      </c>
      <c r="AS175" s="173">
        <v>17.840000000000298</v>
      </c>
      <c r="AT175" s="173" t="str">
        <f>IFERROR(VLOOKUP(AS175,'CRUCE OPORTUNIDADES'!$C$10:$D$18,2,FALSE),"")</f>
        <v/>
      </c>
      <c r="AU175" s="173">
        <v>18.840000000000298</v>
      </c>
      <c r="AV175" s="173" t="str">
        <f>IFERROR(VLOOKUP(AU175,'CRUCE OPORTUNIDADES'!$C$10:$D$18,2,FALSE),"")</f>
        <v/>
      </c>
      <c r="AW175" s="173">
        <v>19.840000000000401</v>
      </c>
      <c r="AX175" s="173" t="str">
        <f>IFERROR(VLOOKUP(AW175,'CRUCE OPORTUNIDADES'!$C$10:$D$18,2,FALSE),"")</f>
        <v/>
      </c>
      <c r="AY175" s="173">
        <v>20.840000000000401</v>
      </c>
      <c r="AZ175" s="173" t="str">
        <f>IFERROR(VLOOKUP(AY175,'CRUCE OPORTUNIDADES'!$C$10:$D$18,2,FALSE),"")</f>
        <v/>
      </c>
      <c r="BA175" s="173">
        <v>21.840000000000401</v>
      </c>
      <c r="BB175" s="173" t="str">
        <f>IFERROR(VLOOKUP(BA175,'CRUCE OPORTUNIDADES'!$C$10:$D$18,2,FALSE),"")</f>
        <v/>
      </c>
      <c r="BC175" s="173">
        <v>22.840000000000401</v>
      </c>
      <c r="BD175" s="173" t="str">
        <f>IFERROR(VLOOKUP(BC175,'CRUCE OPORTUNIDADES'!$C$10:$D$18,2,FALSE),"")</f>
        <v/>
      </c>
      <c r="BE175" s="173">
        <v>23.840000000000401</v>
      </c>
      <c r="BF175" s="173" t="str">
        <f>IFERROR(VLOOKUP(BE175,'CRUCE OPORTUNIDADES'!$C$10:$D$18,2,FALSE),"")</f>
        <v/>
      </c>
      <c r="BG175" s="173">
        <v>24.840000000000501</v>
      </c>
      <c r="BH175" s="173" t="str">
        <f>IFERROR(VLOOKUP(BG175,'CRUCE OPORTUNIDADES'!$C$10:$D$18,2,FALSE),"")</f>
        <v/>
      </c>
      <c r="BI175" s="173">
        <v>25.840000000000501</v>
      </c>
      <c r="BJ175" s="173" t="str">
        <f>IFERROR(VLOOKUP(BI175,'CRUCE OPORTUNIDADES'!$C$10:$D$18,2,FALSE),"")</f>
        <v/>
      </c>
    </row>
    <row r="176" spans="13:62" x14ac:dyDescent="0.25">
      <c r="N176" s="173" t="str">
        <f>IF(N177&lt;&gt;""," -O","")</f>
        <v/>
      </c>
      <c r="P176" s="173" t="str">
        <f>IF(P177&lt;&gt;""," -O","")</f>
        <v/>
      </c>
      <c r="R176" s="173" t="str">
        <f>IF(R177&lt;&gt;""," -O","")</f>
        <v/>
      </c>
      <c r="T176" s="173" t="str">
        <f>IF(T177&lt;&gt;""," -O","")</f>
        <v/>
      </c>
      <c r="V176" s="173" t="str">
        <f>IF(V177&lt;&gt;""," -O","")</f>
        <v/>
      </c>
      <c r="X176" s="173" t="str">
        <f>IF(X177&lt;&gt;""," -O","")</f>
        <v/>
      </c>
      <c r="Z176" s="173" t="str">
        <f>IF(Z177&lt;&gt;""," -O","")</f>
        <v/>
      </c>
      <c r="AB176" s="173" t="str">
        <f>IF(AB177&lt;&gt;""," -O","")</f>
        <v/>
      </c>
      <c r="AD176" s="173" t="str">
        <f>IF(AD177&lt;&gt;""," -O","")</f>
        <v/>
      </c>
      <c r="AF176" s="173" t="str">
        <f>IF(AF177&lt;&gt;""," -O","")</f>
        <v/>
      </c>
      <c r="AH176" s="173" t="str">
        <f>IF(AH177&lt;&gt;""," -O","")</f>
        <v/>
      </c>
      <c r="AJ176" s="173" t="str">
        <f>IF(AJ177&lt;&gt;""," -O","")</f>
        <v/>
      </c>
      <c r="AL176" s="173" t="str">
        <f>IF(AL177&lt;&gt;""," -O","")</f>
        <v/>
      </c>
      <c r="AN176" s="173" t="str">
        <f>IF(AN177&lt;&gt;""," -O","")</f>
        <v/>
      </c>
      <c r="AP176" s="173" t="str">
        <f>IF(AP177&lt;&gt;""," -O","")</f>
        <v/>
      </c>
      <c r="AR176" s="173" t="str">
        <f>IF(AR177&lt;&gt;""," -O","")</f>
        <v/>
      </c>
      <c r="AT176" s="173" t="str">
        <f>IF(AT177&lt;&gt;""," -O","")</f>
        <v/>
      </c>
      <c r="AV176" s="173" t="str">
        <f>IF(AV177&lt;&gt;""," -O","")</f>
        <v/>
      </c>
      <c r="AX176" s="173" t="str">
        <f>IF(AX177&lt;&gt;""," -O","")</f>
        <v/>
      </c>
      <c r="AZ176" s="173" t="str">
        <f>IF(AZ177&lt;&gt;""," -O","")</f>
        <v/>
      </c>
      <c r="BB176" s="173" t="str">
        <f>IF(BB177&lt;&gt;""," -O","")</f>
        <v/>
      </c>
      <c r="BD176" s="173" t="str">
        <f>IF(BD177&lt;&gt;""," -O","")</f>
        <v/>
      </c>
      <c r="BF176" s="173" t="str">
        <f>IF(BF177&lt;&gt;""," -O","")</f>
        <v/>
      </c>
      <c r="BH176" s="173" t="str">
        <f>IF(BH177&lt;&gt;""," -O","")</f>
        <v/>
      </c>
      <c r="BJ176" s="173" t="str">
        <f>IF(BJ177&lt;&gt;""," -O","")</f>
        <v/>
      </c>
    </row>
    <row r="177" spans="13:62" x14ac:dyDescent="0.25">
      <c r="M177" s="173">
        <v>1.85</v>
      </c>
      <c r="N177" s="173" t="str">
        <f>IFERROR(VLOOKUP(M177,'CRUCE OPORTUNIDADES'!$C$10:$D$18,2,FALSE),"")</f>
        <v/>
      </c>
      <c r="O177" s="173">
        <v>2.8500000000000201</v>
      </c>
      <c r="P177" s="173" t="str">
        <f>IFERROR(VLOOKUP(O177,'CRUCE OPORTUNIDADES'!$C$10:$D$18,2,FALSE),"")</f>
        <v/>
      </c>
      <c r="Q177" s="173">
        <v>3.8500000000000401</v>
      </c>
      <c r="R177" s="173" t="str">
        <f>IFERROR(VLOOKUP(Q177,'CRUCE OPORTUNIDADES'!$C$10:$D$18,2,FALSE),"")</f>
        <v/>
      </c>
      <c r="S177" s="173">
        <v>4.85000000000006</v>
      </c>
      <c r="T177" s="173" t="str">
        <f>IFERROR(VLOOKUP(S177,'CRUCE OPORTUNIDADES'!$C$10:$D$18,2,FALSE),"")</f>
        <v/>
      </c>
      <c r="U177" s="173">
        <v>5.8500000000000796</v>
      </c>
      <c r="V177" s="173" t="str">
        <f>IFERROR(VLOOKUP(U177,'CRUCE OPORTUNIDADES'!$C$10:$D$18,2,FALSE),"")</f>
        <v/>
      </c>
      <c r="W177" s="173">
        <v>6.8500000000001</v>
      </c>
      <c r="X177" s="173" t="str">
        <f>IFERROR(VLOOKUP(W177,'CRUCE OPORTUNIDADES'!$C$10:$D$18,2,FALSE),"")</f>
        <v/>
      </c>
      <c r="Y177" s="173">
        <v>7.8500000000001204</v>
      </c>
      <c r="Z177" s="173" t="str">
        <f>IFERROR(VLOOKUP(Y177,'CRUCE OPORTUNIDADES'!$C$10:$D$18,2,FALSE),"")</f>
        <v/>
      </c>
      <c r="AA177" s="173">
        <v>8.85000000000014</v>
      </c>
      <c r="AB177" s="173" t="str">
        <f>IFERROR(VLOOKUP(AA177,'CRUCE OPORTUNIDADES'!$C$10:$D$18,2,FALSE),"")</f>
        <v/>
      </c>
      <c r="AC177" s="173">
        <v>9.8500000000001595</v>
      </c>
      <c r="AD177" s="173" t="str">
        <f>IFERROR(VLOOKUP(AC177,'CRUCE OPORTUNIDADES'!$C$10:$D$18,2,FALSE),"")</f>
        <v/>
      </c>
      <c r="AE177" s="173">
        <v>10.8500000000002</v>
      </c>
      <c r="AF177" s="173" t="str">
        <f>IFERROR(VLOOKUP(AE177,'CRUCE OPORTUNIDADES'!$C$10:$D$18,2,FALSE),"")</f>
        <v/>
      </c>
      <c r="AG177" s="173">
        <v>11.8500000000002</v>
      </c>
      <c r="AH177" s="173" t="str">
        <f>IFERROR(VLOOKUP(AG177,'CRUCE OPORTUNIDADES'!$C$10:$D$18,2,FALSE),"")</f>
        <v/>
      </c>
      <c r="AI177" s="173">
        <v>12.8500000000002</v>
      </c>
      <c r="AJ177" s="173" t="str">
        <f>IFERROR(VLOOKUP(AI177,'CRUCE OPORTUNIDADES'!$C$10:$D$18,2,FALSE),"")</f>
        <v/>
      </c>
      <c r="AK177" s="173">
        <v>13.8500000000002</v>
      </c>
      <c r="AL177" s="173" t="str">
        <f>IFERROR(VLOOKUP(AK177,'CRUCE OPORTUNIDADES'!$C$10:$D$18,2,FALSE),"")</f>
        <v/>
      </c>
      <c r="AM177" s="173">
        <v>14.8500000000003</v>
      </c>
      <c r="AN177" s="173" t="str">
        <f>IFERROR(VLOOKUP(AM177,'CRUCE OPORTUNIDADES'!$C$10:$D$18,2,FALSE),"")</f>
        <v/>
      </c>
      <c r="AO177" s="173">
        <v>15.8500000000003</v>
      </c>
      <c r="AP177" s="173" t="str">
        <f>IFERROR(VLOOKUP(AO177,'CRUCE OPORTUNIDADES'!$C$10:$D$18,2,FALSE),"")</f>
        <v/>
      </c>
      <c r="AQ177" s="173">
        <v>16.8500000000003</v>
      </c>
      <c r="AR177" s="173" t="str">
        <f>IFERROR(VLOOKUP(AQ177,'CRUCE OPORTUNIDADES'!$C$10:$D$18,2,FALSE),"")</f>
        <v/>
      </c>
      <c r="AS177" s="173">
        <v>17.8500000000003</v>
      </c>
      <c r="AT177" s="173" t="str">
        <f>IFERROR(VLOOKUP(AS177,'CRUCE OPORTUNIDADES'!$C$10:$D$18,2,FALSE),"")</f>
        <v/>
      </c>
      <c r="AU177" s="173">
        <v>18.8500000000003</v>
      </c>
      <c r="AV177" s="173" t="str">
        <f>IFERROR(VLOOKUP(AU177,'CRUCE OPORTUNIDADES'!$C$10:$D$18,2,FALSE),"")</f>
        <v/>
      </c>
      <c r="AW177" s="173">
        <v>19.850000000000399</v>
      </c>
      <c r="AX177" s="173" t="str">
        <f>IFERROR(VLOOKUP(AW177,'CRUCE OPORTUNIDADES'!$C$10:$D$18,2,FALSE),"")</f>
        <v/>
      </c>
      <c r="AY177" s="173">
        <v>20.850000000000399</v>
      </c>
      <c r="AZ177" s="173" t="str">
        <f>IFERROR(VLOOKUP(AY177,'CRUCE OPORTUNIDADES'!$C$10:$D$18,2,FALSE),"")</f>
        <v/>
      </c>
      <c r="BA177" s="173">
        <v>21.850000000000399</v>
      </c>
      <c r="BB177" s="173" t="str">
        <f>IFERROR(VLOOKUP(BA177,'CRUCE OPORTUNIDADES'!$C$10:$D$18,2,FALSE),"")</f>
        <v/>
      </c>
      <c r="BC177" s="173">
        <v>22.850000000000399</v>
      </c>
      <c r="BD177" s="173" t="str">
        <f>IFERROR(VLOOKUP(BC177,'CRUCE OPORTUNIDADES'!$C$10:$D$18,2,FALSE),"")</f>
        <v/>
      </c>
      <c r="BE177" s="173">
        <v>23.850000000000399</v>
      </c>
      <c r="BF177" s="173" t="str">
        <f>IFERROR(VLOOKUP(BE177,'CRUCE OPORTUNIDADES'!$C$10:$D$18,2,FALSE),"")</f>
        <v/>
      </c>
      <c r="BG177" s="173">
        <v>24.850000000000499</v>
      </c>
      <c r="BH177" s="173" t="str">
        <f>IFERROR(VLOOKUP(BG177,'CRUCE OPORTUNIDADES'!$C$10:$D$18,2,FALSE),"")</f>
        <v/>
      </c>
      <c r="BI177" s="173">
        <v>25.850000000000499</v>
      </c>
      <c r="BJ177" s="173" t="str">
        <f>IFERROR(VLOOKUP(BI177,'CRUCE OPORTUNIDADES'!$C$10:$D$18,2,FALSE),"")</f>
        <v/>
      </c>
    </row>
    <row r="178" spans="13:62" x14ac:dyDescent="0.25">
      <c r="N178" s="173" t="str">
        <f>IF(N179&lt;&gt;""," -O","")</f>
        <v/>
      </c>
      <c r="P178" s="173" t="str">
        <f>IF(P179&lt;&gt;""," -O","")</f>
        <v/>
      </c>
      <c r="R178" s="173" t="str">
        <f>IF(R179&lt;&gt;""," -O","")</f>
        <v/>
      </c>
      <c r="T178" s="173" t="str">
        <f>IF(T179&lt;&gt;""," -O","")</f>
        <v/>
      </c>
      <c r="V178" s="173" t="str">
        <f>IF(V179&lt;&gt;""," -O","")</f>
        <v/>
      </c>
      <c r="X178" s="173" t="str">
        <f>IF(X179&lt;&gt;""," -O","")</f>
        <v/>
      </c>
      <c r="Z178" s="173" t="str">
        <f>IF(Z179&lt;&gt;""," -O","")</f>
        <v/>
      </c>
      <c r="AB178" s="173" t="str">
        <f>IF(AB179&lt;&gt;""," -O","")</f>
        <v/>
      </c>
      <c r="AD178" s="173" t="str">
        <f>IF(AD179&lt;&gt;""," -O","")</f>
        <v/>
      </c>
      <c r="AF178" s="173" t="str">
        <f>IF(AF179&lt;&gt;""," -O","")</f>
        <v/>
      </c>
      <c r="AH178" s="173" t="str">
        <f>IF(AH179&lt;&gt;""," -O","")</f>
        <v/>
      </c>
      <c r="AJ178" s="173" t="str">
        <f>IF(AJ179&lt;&gt;""," -O","")</f>
        <v/>
      </c>
      <c r="AL178" s="173" t="str">
        <f>IF(AL179&lt;&gt;""," -O","")</f>
        <v/>
      </c>
      <c r="AN178" s="173" t="str">
        <f>IF(AN179&lt;&gt;""," -O","")</f>
        <v/>
      </c>
      <c r="AP178" s="173" t="str">
        <f>IF(AP179&lt;&gt;""," -O","")</f>
        <v/>
      </c>
      <c r="AR178" s="173" t="str">
        <f>IF(AR179&lt;&gt;""," -O","")</f>
        <v/>
      </c>
      <c r="AT178" s="173" t="str">
        <f>IF(AT179&lt;&gt;""," -O","")</f>
        <v/>
      </c>
      <c r="AV178" s="173" t="str">
        <f>IF(AV179&lt;&gt;""," -O","")</f>
        <v/>
      </c>
      <c r="AX178" s="173" t="str">
        <f>IF(AX179&lt;&gt;""," -O","")</f>
        <v/>
      </c>
      <c r="AZ178" s="173" t="str">
        <f>IF(AZ179&lt;&gt;""," -O","")</f>
        <v/>
      </c>
      <c r="BB178" s="173" t="str">
        <f>IF(BB179&lt;&gt;""," -O","")</f>
        <v/>
      </c>
      <c r="BD178" s="173" t="str">
        <f>IF(BD179&lt;&gt;""," -O","")</f>
        <v/>
      </c>
      <c r="BF178" s="173" t="str">
        <f>IF(BF179&lt;&gt;""," -O","")</f>
        <v/>
      </c>
      <c r="BH178" s="173" t="str">
        <f>IF(BH179&lt;&gt;""," -O","")</f>
        <v/>
      </c>
      <c r="BJ178" s="173" t="str">
        <f>IF(BJ179&lt;&gt;""," -O","")</f>
        <v/>
      </c>
    </row>
    <row r="179" spans="13:62" x14ac:dyDescent="0.25">
      <c r="M179" s="173">
        <v>1.86</v>
      </c>
      <c r="N179" s="173" t="str">
        <f>IFERROR(VLOOKUP(M179,'CRUCE OPORTUNIDADES'!$C$10:$D$18,2,FALSE),"")</f>
        <v/>
      </c>
      <c r="O179" s="173">
        <v>2.8600000000000199</v>
      </c>
      <c r="P179" s="173" t="str">
        <f>IFERROR(VLOOKUP(O179,'CRUCE OPORTUNIDADES'!$C$10:$D$18,2,FALSE),"")</f>
        <v/>
      </c>
      <c r="Q179" s="173">
        <v>3.8600000000000398</v>
      </c>
      <c r="R179" s="173" t="str">
        <f>IFERROR(VLOOKUP(Q179,'CRUCE OPORTUNIDADES'!$C$10:$D$18,2,FALSE),"")</f>
        <v/>
      </c>
      <c r="S179" s="173">
        <v>4.8600000000000598</v>
      </c>
      <c r="T179" s="173" t="str">
        <f>IFERROR(VLOOKUP(S179,'CRUCE OPORTUNIDADES'!$C$10:$D$18,2,FALSE),"")</f>
        <v/>
      </c>
      <c r="U179" s="173">
        <v>5.8600000000000803</v>
      </c>
      <c r="V179" s="173" t="str">
        <f>IFERROR(VLOOKUP(U179,'CRUCE OPORTUNIDADES'!$C$10:$D$18,2,FALSE),"")</f>
        <v/>
      </c>
      <c r="W179" s="173">
        <v>6.8600000000000998</v>
      </c>
      <c r="X179" s="173" t="str">
        <f>IFERROR(VLOOKUP(W179,'CRUCE OPORTUNIDADES'!$C$10:$D$18,2,FALSE),"")</f>
        <v/>
      </c>
      <c r="Y179" s="173">
        <v>7.8600000000001202</v>
      </c>
      <c r="Z179" s="173" t="str">
        <f>IFERROR(VLOOKUP(Y179,'CRUCE OPORTUNIDADES'!$C$10:$D$18,2,FALSE),"")</f>
        <v/>
      </c>
      <c r="AA179" s="173">
        <v>8.8600000000001398</v>
      </c>
      <c r="AB179" s="173" t="str">
        <f>IFERROR(VLOOKUP(AA179,'CRUCE OPORTUNIDADES'!$C$10:$D$18,2,FALSE),"")</f>
        <v/>
      </c>
      <c r="AC179" s="173">
        <v>9.8600000000001593</v>
      </c>
      <c r="AD179" s="173" t="str">
        <f>IFERROR(VLOOKUP(AC179,'CRUCE OPORTUNIDADES'!$C$10:$D$18,2,FALSE),"")</f>
        <v/>
      </c>
      <c r="AE179" s="173">
        <v>10.8600000000002</v>
      </c>
      <c r="AF179" s="173" t="str">
        <f>IFERROR(VLOOKUP(AE179,'CRUCE OPORTUNIDADES'!$C$10:$D$18,2,FALSE),"")</f>
        <v/>
      </c>
      <c r="AG179" s="173">
        <v>11.8600000000002</v>
      </c>
      <c r="AH179" s="173" t="str">
        <f>IFERROR(VLOOKUP(AG179,'CRUCE OPORTUNIDADES'!$C$10:$D$18,2,FALSE),"")</f>
        <v/>
      </c>
      <c r="AI179" s="173">
        <v>12.8600000000002</v>
      </c>
      <c r="AJ179" s="173" t="str">
        <f>IFERROR(VLOOKUP(AI179,'CRUCE OPORTUNIDADES'!$C$10:$D$18,2,FALSE),"")</f>
        <v/>
      </c>
      <c r="AK179" s="173">
        <v>13.8600000000002</v>
      </c>
      <c r="AL179" s="173" t="str">
        <f>IFERROR(VLOOKUP(AK179,'CRUCE OPORTUNIDADES'!$C$10:$D$18,2,FALSE),"")</f>
        <v/>
      </c>
      <c r="AM179" s="173">
        <v>14.8600000000003</v>
      </c>
      <c r="AN179" s="173" t="str">
        <f>IFERROR(VLOOKUP(AM179,'CRUCE OPORTUNIDADES'!$C$10:$D$18,2,FALSE),"")</f>
        <v/>
      </c>
      <c r="AO179" s="173">
        <v>15.8600000000003</v>
      </c>
      <c r="AP179" s="173" t="str">
        <f>IFERROR(VLOOKUP(AO179,'CRUCE OPORTUNIDADES'!$C$10:$D$18,2,FALSE),"")</f>
        <v/>
      </c>
      <c r="AQ179" s="173">
        <v>16.860000000000301</v>
      </c>
      <c r="AR179" s="173" t="str">
        <f>IFERROR(VLOOKUP(AQ179,'CRUCE OPORTUNIDADES'!$C$10:$D$18,2,FALSE),"")</f>
        <v/>
      </c>
      <c r="AS179" s="173">
        <v>17.860000000000301</v>
      </c>
      <c r="AT179" s="173" t="str">
        <f>IFERROR(VLOOKUP(AS179,'CRUCE OPORTUNIDADES'!$C$10:$D$18,2,FALSE),"")</f>
        <v/>
      </c>
      <c r="AU179" s="173">
        <v>18.860000000000301</v>
      </c>
      <c r="AV179" s="173" t="str">
        <f>IFERROR(VLOOKUP(AU179,'CRUCE OPORTUNIDADES'!$C$10:$D$18,2,FALSE),"")</f>
        <v/>
      </c>
      <c r="AW179" s="173">
        <v>19.860000000000401</v>
      </c>
      <c r="AX179" s="173" t="str">
        <f>IFERROR(VLOOKUP(AW179,'CRUCE OPORTUNIDADES'!$C$10:$D$18,2,FALSE),"")</f>
        <v/>
      </c>
      <c r="AY179" s="173">
        <v>20.860000000000401</v>
      </c>
      <c r="AZ179" s="173" t="str">
        <f>IFERROR(VLOOKUP(AY179,'CRUCE OPORTUNIDADES'!$C$10:$D$18,2,FALSE),"")</f>
        <v/>
      </c>
      <c r="BA179" s="173">
        <v>21.860000000000401</v>
      </c>
      <c r="BB179" s="173" t="str">
        <f>IFERROR(VLOOKUP(BA179,'CRUCE OPORTUNIDADES'!$C$10:$D$18,2,FALSE),"")</f>
        <v/>
      </c>
      <c r="BC179" s="173">
        <v>22.860000000000401</v>
      </c>
      <c r="BD179" s="173" t="str">
        <f>IFERROR(VLOOKUP(BC179,'CRUCE OPORTUNIDADES'!$C$10:$D$18,2,FALSE),"")</f>
        <v/>
      </c>
      <c r="BE179" s="173">
        <v>23.860000000000401</v>
      </c>
      <c r="BF179" s="173" t="str">
        <f>IFERROR(VLOOKUP(BE179,'CRUCE OPORTUNIDADES'!$C$10:$D$18,2,FALSE),"")</f>
        <v/>
      </c>
      <c r="BG179" s="173">
        <v>24.8600000000005</v>
      </c>
      <c r="BH179" s="173" t="str">
        <f>IFERROR(VLOOKUP(BG179,'CRUCE OPORTUNIDADES'!$C$10:$D$18,2,FALSE),"")</f>
        <v/>
      </c>
      <c r="BI179" s="173">
        <v>25.8600000000005</v>
      </c>
      <c r="BJ179" s="173" t="str">
        <f>IFERROR(VLOOKUP(BI179,'CRUCE OPORTUNIDADES'!$C$10:$D$18,2,FALSE),"")</f>
        <v/>
      </c>
    </row>
    <row r="180" spans="13:62" x14ac:dyDescent="0.25">
      <c r="N180" s="173" t="str">
        <f>IF(N181&lt;&gt;""," -O","")</f>
        <v/>
      </c>
      <c r="P180" s="173" t="str">
        <f>IF(P181&lt;&gt;""," -O","")</f>
        <v/>
      </c>
      <c r="R180" s="173" t="str">
        <f>IF(R181&lt;&gt;""," -O","")</f>
        <v/>
      </c>
      <c r="T180" s="173" t="str">
        <f>IF(T181&lt;&gt;""," -O","")</f>
        <v/>
      </c>
      <c r="V180" s="173" t="str">
        <f>IF(V181&lt;&gt;""," -O","")</f>
        <v/>
      </c>
      <c r="X180" s="173" t="str">
        <f>IF(X181&lt;&gt;""," -O","")</f>
        <v/>
      </c>
      <c r="Z180" s="173" t="str">
        <f>IF(Z181&lt;&gt;""," -O","")</f>
        <v/>
      </c>
      <c r="AB180" s="173" t="str">
        <f>IF(AB181&lt;&gt;""," -O","")</f>
        <v/>
      </c>
      <c r="AD180" s="173" t="str">
        <f>IF(AD181&lt;&gt;""," -O","")</f>
        <v/>
      </c>
      <c r="AF180" s="173" t="str">
        <f>IF(AF181&lt;&gt;""," -O","")</f>
        <v/>
      </c>
      <c r="AH180" s="173" t="str">
        <f>IF(AH181&lt;&gt;""," -O","")</f>
        <v/>
      </c>
      <c r="AJ180" s="173" t="str">
        <f>IF(AJ181&lt;&gt;""," -O","")</f>
        <v/>
      </c>
      <c r="AL180" s="173" t="str">
        <f>IF(AL181&lt;&gt;""," -O","")</f>
        <v/>
      </c>
      <c r="AN180" s="173" t="str">
        <f>IF(AN181&lt;&gt;""," -O","")</f>
        <v/>
      </c>
      <c r="AP180" s="173" t="str">
        <f>IF(AP181&lt;&gt;""," -O","")</f>
        <v/>
      </c>
      <c r="AR180" s="173" t="str">
        <f>IF(AR181&lt;&gt;""," -O","")</f>
        <v/>
      </c>
      <c r="AT180" s="173" t="str">
        <f>IF(AT181&lt;&gt;""," -O","")</f>
        <v/>
      </c>
      <c r="AV180" s="173" t="str">
        <f>IF(AV181&lt;&gt;""," -O","")</f>
        <v/>
      </c>
      <c r="AX180" s="173" t="str">
        <f>IF(AX181&lt;&gt;""," -O","")</f>
        <v/>
      </c>
      <c r="AZ180" s="173" t="str">
        <f>IF(AZ181&lt;&gt;""," -O","")</f>
        <v/>
      </c>
      <c r="BB180" s="173" t="str">
        <f>IF(BB181&lt;&gt;""," -O","")</f>
        <v/>
      </c>
      <c r="BD180" s="173" t="str">
        <f>IF(BD181&lt;&gt;""," -O","")</f>
        <v/>
      </c>
      <c r="BF180" s="173" t="str">
        <f>IF(BF181&lt;&gt;""," -O","")</f>
        <v/>
      </c>
      <c r="BH180" s="173" t="str">
        <f>IF(BH181&lt;&gt;""," -O","")</f>
        <v/>
      </c>
      <c r="BJ180" s="173" t="str">
        <f>IF(BJ181&lt;&gt;""," -O","")</f>
        <v/>
      </c>
    </row>
    <row r="181" spans="13:62" x14ac:dyDescent="0.25">
      <c r="M181" s="173">
        <v>1.87</v>
      </c>
      <c r="N181" s="173" t="str">
        <f>IFERROR(VLOOKUP(M181,'CRUCE OPORTUNIDADES'!$C$10:$D$18,2,FALSE),"")</f>
        <v/>
      </c>
      <c r="O181" s="173">
        <v>2.8700000000000201</v>
      </c>
      <c r="P181" s="173" t="str">
        <f>IFERROR(VLOOKUP(O181,'CRUCE OPORTUNIDADES'!$C$10:$D$18,2,FALSE),"")</f>
        <v/>
      </c>
      <c r="Q181" s="173">
        <v>3.8700000000000401</v>
      </c>
      <c r="R181" s="173" t="str">
        <f>IFERROR(VLOOKUP(Q181,'CRUCE OPORTUNIDADES'!$C$10:$D$18,2,FALSE),"")</f>
        <v/>
      </c>
      <c r="S181" s="173">
        <v>4.8700000000000596</v>
      </c>
      <c r="T181" s="173" t="str">
        <f>IFERROR(VLOOKUP(S181,'CRUCE OPORTUNIDADES'!$C$10:$D$18,2,FALSE),"")</f>
        <v/>
      </c>
      <c r="U181" s="173">
        <v>5.87000000000008</v>
      </c>
      <c r="V181" s="173" t="str">
        <f>IFERROR(VLOOKUP(U181,'CRUCE OPORTUNIDADES'!$C$10:$D$18,2,FALSE),"")</f>
        <v/>
      </c>
      <c r="W181" s="173">
        <v>6.8700000000000996</v>
      </c>
      <c r="X181" s="173" t="str">
        <f>IFERROR(VLOOKUP(W181,'CRUCE OPORTUNIDADES'!$C$10:$D$18,2,FALSE),"")</f>
        <v/>
      </c>
      <c r="Y181" s="173">
        <v>7.87000000000012</v>
      </c>
      <c r="Z181" s="173" t="str">
        <f>IFERROR(VLOOKUP(Y181,'CRUCE OPORTUNIDADES'!$C$10:$D$18,2,FALSE),"")</f>
        <v/>
      </c>
      <c r="AA181" s="173">
        <v>8.8700000000001396</v>
      </c>
      <c r="AB181" s="173" t="str">
        <f>IFERROR(VLOOKUP(AA181,'CRUCE OPORTUNIDADES'!$C$10:$D$18,2,FALSE),"")</f>
        <v/>
      </c>
      <c r="AC181" s="173">
        <v>9.8700000000001609</v>
      </c>
      <c r="AD181" s="173" t="str">
        <f>IFERROR(VLOOKUP(AC181,'CRUCE OPORTUNIDADES'!$C$10:$D$18,2,FALSE),"")</f>
        <v/>
      </c>
      <c r="AE181" s="173">
        <v>10.8700000000002</v>
      </c>
      <c r="AF181" s="173" t="str">
        <f>IFERROR(VLOOKUP(AE181,'CRUCE OPORTUNIDADES'!$C$10:$D$18,2,FALSE),"")</f>
        <v/>
      </c>
      <c r="AG181" s="173">
        <v>11.8700000000002</v>
      </c>
      <c r="AH181" s="173" t="str">
        <f>IFERROR(VLOOKUP(AG181,'CRUCE OPORTUNIDADES'!$C$10:$D$18,2,FALSE),"")</f>
        <v/>
      </c>
      <c r="AI181" s="173">
        <v>12.8700000000002</v>
      </c>
      <c r="AJ181" s="173" t="str">
        <f>IFERROR(VLOOKUP(AI181,'CRUCE OPORTUNIDADES'!$C$10:$D$18,2,FALSE),"")</f>
        <v/>
      </c>
      <c r="AK181" s="173">
        <v>13.8700000000002</v>
      </c>
      <c r="AL181" s="173" t="str">
        <f>IFERROR(VLOOKUP(AK181,'CRUCE OPORTUNIDADES'!$C$10:$D$18,2,FALSE),"")</f>
        <v/>
      </c>
      <c r="AM181" s="173">
        <v>14.870000000000299</v>
      </c>
      <c r="AN181" s="173" t="str">
        <f>IFERROR(VLOOKUP(AM181,'CRUCE OPORTUNIDADES'!$C$10:$D$18,2,FALSE),"")</f>
        <v/>
      </c>
      <c r="AO181" s="173">
        <v>15.870000000000299</v>
      </c>
      <c r="AP181" s="173" t="str">
        <f>IFERROR(VLOOKUP(AO181,'CRUCE OPORTUNIDADES'!$C$10:$D$18,2,FALSE),"")</f>
        <v/>
      </c>
      <c r="AQ181" s="173">
        <v>16.870000000000299</v>
      </c>
      <c r="AR181" s="173" t="str">
        <f>IFERROR(VLOOKUP(AQ181,'CRUCE OPORTUNIDADES'!$C$10:$D$18,2,FALSE),"")</f>
        <v/>
      </c>
      <c r="AS181" s="173">
        <v>17.870000000000299</v>
      </c>
      <c r="AT181" s="173" t="str">
        <f>IFERROR(VLOOKUP(AS181,'CRUCE OPORTUNIDADES'!$C$10:$D$18,2,FALSE),"")</f>
        <v/>
      </c>
      <c r="AU181" s="173">
        <v>18.870000000000299</v>
      </c>
      <c r="AV181" s="173" t="str">
        <f>IFERROR(VLOOKUP(AU181,'CRUCE OPORTUNIDADES'!$C$10:$D$18,2,FALSE),"")</f>
        <v/>
      </c>
      <c r="AW181" s="173">
        <v>19.870000000000399</v>
      </c>
      <c r="AX181" s="173" t="str">
        <f>IFERROR(VLOOKUP(AW181,'CRUCE OPORTUNIDADES'!$C$10:$D$18,2,FALSE),"")</f>
        <v/>
      </c>
      <c r="AY181" s="173">
        <v>20.870000000000399</v>
      </c>
      <c r="AZ181" s="173" t="str">
        <f>IFERROR(VLOOKUP(AY181,'CRUCE OPORTUNIDADES'!$C$10:$D$18,2,FALSE),"")</f>
        <v/>
      </c>
      <c r="BA181" s="173">
        <v>21.870000000000399</v>
      </c>
      <c r="BB181" s="173" t="str">
        <f>IFERROR(VLOOKUP(BA181,'CRUCE OPORTUNIDADES'!$C$10:$D$18,2,FALSE),"")</f>
        <v/>
      </c>
      <c r="BC181" s="173">
        <v>22.870000000000399</v>
      </c>
      <c r="BD181" s="173" t="str">
        <f>IFERROR(VLOOKUP(BC181,'CRUCE OPORTUNIDADES'!$C$10:$D$18,2,FALSE),"")</f>
        <v/>
      </c>
      <c r="BE181" s="173">
        <v>23.870000000000399</v>
      </c>
      <c r="BF181" s="173" t="str">
        <f>IFERROR(VLOOKUP(BE181,'CRUCE OPORTUNIDADES'!$C$10:$D$18,2,FALSE),"")</f>
        <v/>
      </c>
      <c r="BG181" s="173">
        <v>24.870000000000498</v>
      </c>
      <c r="BH181" s="173" t="str">
        <f>IFERROR(VLOOKUP(BG181,'CRUCE OPORTUNIDADES'!$C$10:$D$18,2,FALSE),"")</f>
        <v/>
      </c>
      <c r="BI181" s="173">
        <v>25.870000000000498</v>
      </c>
      <c r="BJ181" s="173" t="str">
        <f>IFERROR(VLOOKUP(BI181,'CRUCE OPORTUNIDADES'!$C$10:$D$18,2,FALSE),"")</f>
        <v/>
      </c>
    </row>
    <row r="182" spans="13:62" x14ac:dyDescent="0.25">
      <c r="N182" s="173" t="str">
        <f>IF(N183&lt;&gt;""," -O","")</f>
        <v/>
      </c>
      <c r="P182" s="173" t="str">
        <f>IF(P183&lt;&gt;""," -O","")</f>
        <v/>
      </c>
      <c r="R182" s="173" t="str">
        <f>IF(R183&lt;&gt;""," -O","")</f>
        <v/>
      </c>
      <c r="T182" s="173" t="str">
        <f>IF(T183&lt;&gt;""," -O","")</f>
        <v/>
      </c>
      <c r="V182" s="173" t="str">
        <f>IF(V183&lt;&gt;""," -O","")</f>
        <v/>
      </c>
      <c r="X182" s="173" t="str">
        <f>IF(X183&lt;&gt;""," -O","")</f>
        <v/>
      </c>
      <c r="Z182" s="173" t="str">
        <f>IF(Z183&lt;&gt;""," -O","")</f>
        <v/>
      </c>
      <c r="AB182" s="173" t="str">
        <f>IF(AB183&lt;&gt;""," -O","")</f>
        <v/>
      </c>
      <c r="AD182" s="173" t="str">
        <f>IF(AD183&lt;&gt;""," -O","")</f>
        <v/>
      </c>
      <c r="AF182" s="173" t="str">
        <f>IF(AF183&lt;&gt;""," -O","")</f>
        <v/>
      </c>
      <c r="AH182" s="173" t="str">
        <f>IF(AH183&lt;&gt;""," -O","")</f>
        <v/>
      </c>
      <c r="AJ182" s="173" t="str">
        <f>IF(AJ183&lt;&gt;""," -O","")</f>
        <v/>
      </c>
      <c r="AL182" s="173" t="str">
        <f>IF(AL183&lt;&gt;""," -O","")</f>
        <v/>
      </c>
      <c r="AN182" s="173" t="str">
        <f>IF(AN183&lt;&gt;""," -O","")</f>
        <v/>
      </c>
      <c r="AP182" s="173" t="str">
        <f>IF(AP183&lt;&gt;""," -O","")</f>
        <v/>
      </c>
      <c r="AR182" s="173" t="str">
        <f>IF(AR183&lt;&gt;""," -O","")</f>
        <v/>
      </c>
      <c r="AT182" s="173" t="str">
        <f>IF(AT183&lt;&gt;""," -O","")</f>
        <v/>
      </c>
      <c r="AV182" s="173" t="str">
        <f>IF(AV183&lt;&gt;""," -O","")</f>
        <v/>
      </c>
      <c r="AX182" s="173" t="str">
        <f>IF(AX183&lt;&gt;""," -O","")</f>
        <v/>
      </c>
      <c r="AZ182" s="173" t="str">
        <f>IF(AZ183&lt;&gt;""," -O","")</f>
        <v/>
      </c>
      <c r="BB182" s="173" t="str">
        <f>IF(BB183&lt;&gt;""," -O","")</f>
        <v/>
      </c>
      <c r="BD182" s="173" t="str">
        <f>IF(BD183&lt;&gt;""," -O","")</f>
        <v/>
      </c>
      <c r="BF182" s="173" t="str">
        <f>IF(BF183&lt;&gt;""," -O","")</f>
        <v/>
      </c>
      <c r="BH182" s="173" t="str">
        <f>IF(BH183&lt;&gt;""," -O","")</f>
        <v/>
      </c>
      <c r="BJ182" s="173" t="str">
        <f>IF(BJ183&lt;&gt;""," -O","")</f>
        <v/>
      </c>
    </row>
    <row r="183" spans="13:62" x14ac:dyDescent="0.25">
      <c r="M183" s="173">
        <v>1.88</v>
      </c>
      <c r="N183" s="173" t="str">
        <f>IFERROR(VLOOKUP(M183,'CRUCE OPORTUNIDADES'!$C$10:$D$18,2,FALSE),"")</f>
        <v/>
      </c>
      <c r="O183" s="173">
        <v>2.8800000000000199</v>
      </c>
      <c r="P183" s="173" t="str">
        <f>IFERROR(VLOOKUP(O183,'CRUCE OPORTUNIDADES'!$C$10:$D$18,2,FALSE),"")</f>
        <v/>
      </c>
      <c r="Q183" s="173">
        <v>3.8800000000000399</v>
      </c>
      <c r="R183" s="173" t="str">
        <f>IFERROR(VLOOKUP(Q183,'CRUCE OPORTUNIDADES'!$C$10:$D$18,2,FALSE),"")</f>
        <v/>
      </c>
      <c r="S183" s="173">
        <v>4.8800000000000603</v>
      </c>
      <c r="T183" s="173" t="str">
        <f>IFERROR(VLOOKUP(S183,'CRUCE OPORTUNIDADES'!$C$10:$D$18,2,FALSE),"")</f>
        <v/>
      </c>
      <c r="U183" s="173">
        <v>5.8800000000000798</v>
      </c>
      <c r="V183" s="173" t="str">
        <f>IFERROR(VLOOKUP(U183,'CRUCE OPORTUNIDADES'!$C$10:$D$18,2,FALSE),"")</f>
        <v/>
      </c>
      <c r="W183" s="173">
        <v>6.8800000000001003</v>
      </c>
      <c r="X183" s="173" t="str">
        <f>IFERROR(VLOOKUP(W183,'CRUCE OPORTUNIDADES'!$C$10:$D$18,2,FALSE),"")</f>
        <v/>
      </c>
      <c r="Y183" s="173">
        <v>7.8800000000001198</v>
      </c>
      <c r="Z183" s="173" t="str">
        <f>IFERROR(VLOOKUP(Y183,'CRUCE OPORTUNIDADES'!$C$10:$D$18,2,FALSE),"")</f>
        <v/>
      </c>
      <c r="AA183" s="173">
        <v>8.8800000000001393</v>
      </c>
      <c r="AB183" s="173" t="str">
        <f>IFERROR(VLOOKUP(AA183,'CRUCE OPORTUNIDADES'!$C$10:$D$18,2,FALSE),"")</f>
        <v/>
      </c>
      <c r="AC183" s="173">
        <v>9.8800000000001607</v>
      </c>
      <c r="AD183" s="173" t="str">
        <f>IFERROR(VLOOKUP(AC183,'CRUCE OPORTUNIDADES'!$C$10:$D$18,2,FALSE),"")</f>
        <v/>
      </c>
      <c r="AE183" s="173">
        <v>10.8800000000002</v>
      </c>
      <c r="AF183" s="173" t="str">
        <f>IFERROR(VLOOKUP(AE183,'CRUCE OPORTUNIDADES'!$C$10:$D$18,2,FALSE),"")</f>
        <v/>
      </c>
      <c r="AG183" s="173">
        <v>11.8800000000002</v>
      </c>
      <c r="AH183" s="173" t="str">
        <f>IFERROR(VLOOKUP(AG183,'CRUCE OPORTUNIDADES'!$C$10:$D$18,2,FALSE),"")</f>
        <v/>
      </c>
      <c r="AI183" s="173">
        <v>12.8800000000002</v>
      </c>
      <c r="AJ183" s="173" t="str">
        <f>IFERROR(VLOOKUP(AI183,'CRUCE OPORTUNIDADES'!$C$10:$D$18,2,FALSE),"")</f>
        <v/>
      </c>
      <c r="AK183" s="173">
        <v>13.8800000000002</v>
      </c>
      <c r="AL183" s="173" t="str">
        <f>IFERROR(VLOOKUP(AK183,'CRUCE OPORTUNIDADES'!$C$10:$D$18,2,FALSE),"")</f>
        <v/>
      </c>
      <c r="AM183" s="173">
        <v>14.880000000000299</v>
      </c>
      <c r="AN183" s="173" t="str">
        <f>IFERROR(VLOOKUP(AM183,'CRUCE OPORTUNIDADES'!$C$10:$D$18,2,FALSE),"")</f>
        <v/>
      </c>
      <c r="AO183" s="173">
        <v>15.880000000000299</v>
      </c>
      <c r="AP183" s="173" t="str">
        <f>IFERROR(VLOOKUP(AO183,'CRUCE OPORTUNIDADES'!$C$10:$D$18,2,FALSE),"")</f>
        <v/>
      </c>
      <c r="AQ183" s="173">
        <v>16.880000000000301</v>
      </c>
      <c r="AR183" s="173" t="str">
        <f>IFERROR(VLOOKUP(AQ183,'CRUCE OPORTUNIDADES'!$C$10:$D$18,2,FALSE),"")</f>
        <v/>
      </c>
      <c r="AS183" s="173">
        <v>17.880000000000301</v>
      </c>
      <c r="AT183" s="173" t="str">
        <f>IFERROR(VLOOKUP(AS183,'CRUCE OPORTUNIDADES'!$C$10:$D$18,2,FALSE),"")</f>
        <v/>
      </c>
      <c r="AU183" s="173">
        <v>18.880000000000301</v>
      </c>
      <c r="AV183" s="173" t="str">
        <f>IFERROR(VLOOKUP(AU183,'CRUCE OPORTUNIDADES'!$C$10:$D$18,2,FALSE),"")</f>
        <v/>
      </c>
      <c r="AW183" s="173">
        <v>19.8800000000004</v>
      </c>
      <c r="AX183" s="173" t="str">
        <f>IFERROR(VLOOKUP(AW183,'CRUCE OPORTUNIDADES'!$C$10:$D$18,2,FALSE),"")</f>
        <v/>
      </c>
      <c r="AY183" s="173">
        <v>20.8800000000004</v>
      </c>
      <c r="AZ183" s="173" t="str">
        <f>IFERROR(VLOOKUP(AY183,'CRUCE OPORTUNIDADES'!$C$10:$D$18,2,FALSE),"")</f>
        <v/>
      </c>
      <c r="BA183" s="173">
        <v>21.8800000000004</v>
      </c>
      <c r="BB183" s="173" t="str">
        <f>IFERROR(VLOOKUP(BA183,'CRUCE OPORTUNIDADES'!$C$10:$D$18,2,FALSE),"")</f>
        <v/>
      </c>
      <c r="BC183" s="173">
        <v>22.8800000000004</v>
      </c>
      <c r="BD183" s="173" t="str">
        <f>IFERROR(VLOOKUP(BC183,'CRUCE OPORTUNIDADES'!$C$10:$D$18,2,FALSE),"")</f>
        <v/>
      </c>
      <c r="BE183" s="173">
        <v>23.8800000000004</v>
      </c>
      <c r="BF183" s="173" t="str">
        <f>IFERROR(VLOOKUP(BE183,'CRUCE OPORTUNIDADES'!$C$10:$D$18,2,FALSE),"")</f>
        <v/>
      </c>
      <c r="BG183" s="173">
        <v>24.8800000000005</v>
      </c>
      <c r="BH183" s="173" t="str">
        <f>IFERROR(VLOOKUP(BG183,'CRUCE OPORTUNIDADES'!$C$10:$D$18,2,FALSE),"")</f>
        <v/>
      </c>
      <c r="BI183" s="173">
        <v>25.8800000000005</v>
      </c>
      <c r="BJ183" s="173" t="str">
        <f>IFERROR(VLOOKUP(BI183,'CRUCE OPORTUNIDADES'!$C$10:$D$18,2,FALSE),"")</f>
        <v/>
      </c>
    </row>
    <row r="184" spans="13:62" x14ac:dyDescent="0.25">
      <c r="N184" s="173" t="str">
        <f>IF(N185&lt;&gt;""," -O","")</f>
        <v/>
      </c>
      <c r="P184" s="173" t="str">
        <f>IF(P185&lt;&gt;""," -O","")</f>
        <v/>
      </c>
      <c r="R184" s="173" t="str">
        <f>IF(R185&lt;&gt;""," -O","")</f>
        <v/>
      </c>
      <c r="T184" s="173" t="str">
        <f>IF(T185&lt;&gt;""," -O","")</f>
        <v/>
      </c>
      <c r="V184" s="173" t="str">
        <f>IF(V185&lt;&gt;""," -O","")</f>
        <v/>
      </c>
      <c r="X184" s="173" t="str">
        <f>IF(X185&lt;&gt;""," -O","")</f>
        <v/>
      </c>
      <c r="Z184" s="173" t="str">
        <f>IF(Z185&lt;&gt;""," -O","")</f>
        <v/>
      </c>
      <c r="AB184" s="173" t="str">
        <f>IF(AB185&lt;&gt;""," -O","")</f>
        <v/>
      </c>
      <c r="AD184" s="173" t="str">
        <f>IF(AD185&lt;&gt;""," -O","")</f>
        <v/>
      </c>
      <c r="AF184" s="173" t="str">
        <f>IF(AF185&lt;&gt;""," -O","")</f>
        <v/>
      </c>
      <c r="AH184" s="173" t="str">
        <f>IF(AH185&lt;&gt;""," -O","")</f>
        <v/>
      </c>
      <c r="AJ184" s="173" t="str">
        <f>IF(AJ185&lt;&gt;""," -O","")</f>
        <v/>
      </c>
      <c r="AL184" s="173" t="str">
        <f>IF(AL185&lt;&gt;""," -O","")</f>
        <v/>
      </c>
      <c r="AN184" s="173" t="str">
        <f>IF(AN185&lt;&gt;""," -O","")</f>
        <v/>
      </c>
      <c r="AP184" s="173" t="str">
        <f>IF(AP185&lt;&gt;""," -O","")</f>
        <v/>
      </c>
      <c r="AR184" s="173" t="str">
        <f>IF(AR185&lt;&gt;""," -O","")</f>
        <v/>
      </c>
      <c r="AT184" s="173" t="str">
        <f>IF(AT185&lt;&gt;""," -O","")</f>
        <v/>
      </c>
      <c r="AV184" s="173" t="str">
        <f>IF(AV185&lt;&gt;""," -O","")</f>
        <v/>
      </c>
      <c r="AX184" s="173" t="str">
        <f>IF(AX185&lt;&gt;""," -O","")</f>
        <v/>
      </c>
      <c r="AZ184" s="173" t="str">
        <f>IF(AZ185&lt;&gt;""," -O","")</f>
        <v/>
      </c>
      <c r="BB184" s="173" t="str">
        <f>IF(BB185&lt;&gt;""," -O","")</f>
        <v/>
      </c>
      <c r="BD184" s="173" t="str">
        <f>IF(BD185&lt;&gt;""," -O","")</f>
        <v/>
      </c>
      <c r="BF184" s="173" t="str">
        <f>IF(BF185&lt;&gt;""," -O","")</f>
        <v/>
      </c>
      <c r="BH184" s="173" t="str">
        <f>IF(BH185&lt;&gt;""," -O","")</f>
        <v/>
      </c>
      <c r="BJ184" s="173" t="str">
        <f>IF(BJ185&lt;&gt;""," -O","")</f>
        <v/>
      </c>
    </row>
    <row r="185" spans="13:62" x14ac:dyDescent="0.25">
      <c r="M185" s="173">
        <v>1.89</v>
      </c>
      <c r="N185" s="173" t="str">
        <f>IFERROR(VLOOKUP(M185,'CRUCE OPORTUNIDADES'!$C$10:$D$18,2,FALSE),"")</f>
        <v/>
      </c>
      <c r="O185" s="173">
        <v>2.8900000000000201</v>
      </c>
      <c r="P185" s="173" t="str">
        <f>IFERROR(VLOOKUP(O185,'CRUCE OPORTUNIDADES'!$C$10:$D$18,2,FALSE),"")</f>
        <v/>
      </c>
      <c r="Q185" s="173">
        <v>3.8900000000000401</v>
      </c>
      <c r="R185" s="173" t="str">
        <f>IFERROR(VLOOKUP(Q185,'CRUCE OPORTUNIDADES'!$C$10:$D$18,2,FALSE),"")</f>
        <v/>
      </c>
      <c r="S185" s="173">
        <v>4.8900000000000601</v>
      </c>
      <c r="T185" s="173" t="str">
        <f>IFERROR(VLOOKUP(S185,'CRUCE OPORTUNIDADES'!$C$10:$D$18,2,FALSE),"")</f>
        <v/>
      </c>
      <c r="U185" s="173">
        <v>5.8900000000000796</v>
      </c>
      <c r="V185" s="173" t="str">
        <f>IFERROR(VLOOKUP(U185,'CRUCE OPORTUNIDADES'!$C$10:$D$18,2,FALSE),"")</f>
        <v/>
      </c>
      <c r="W185" s="173">
        <v>6.8900000000001</v>
      </c>
      <c r="X185" s="173" t="str">
        <f>IFERROR(VLOOKUP(W185,'CRUCE OPORTUNIDADES'!$C$10:$D$18,2,FALSE),"")</f>
        <v/>
      </c>
      <c r="Y185" s="173">
        <v>7.8900000000001196</v>
      </c>
      <c r="Z185" s="173" t="str">
        <f>IFERROR(VLOOKUP(Y185,'CRUCE OPORTUNIDADES'!$C$10:$D$18,2,FALSE),"")</f>
        <v/>
      </c>
      <c r="AA185" s="173">
        <v>8.8900000000001391</v>
      </c>
      <c r="AB185" s="173" t="str">
        <f>IFERROR(VLOOKUP(AA185,'CRUCE OPORTUNIDADES'!$C$10:$D$18,2,FALSE),"")</f>
        <v/>
      </c>
      <c r="AC185" s="173">
        <v>9.8900000000001604</v>
      </c>
      <c r="AD185" s="173" t="str">
        <f>IFERROR(VLOOKUP(AC185,'CRUCE OPORTUNIDADES'!$C$10:$D$18,2,FALSE),"")</f>
        <v/>
      </c>
      <c r="AE185" s="173">
        <v>10.8900000000002</v>
      </c>
      <c r="AF185" s="173" t="str">
        <f>IFERROR(VLOOKUP(AE185,'CRUCE OPORTUNIDADES'!$C$10:$D$18,2,FALSE),"")</f>
        <v/>
      </c>
      <c r="AG185" s="173">
        <v>11.8900000000002</v>
      </c>
      <c r="AH185" s="173" t="str">
        <f>IFERROR(VLOOKUP(AG185,'CRUCE OPORTUNIDADES'!$C$10:$D$18,2,FALSE),"")</f>
        <v/>
      </c>
      <c r="AI185" s="173">
        <v>12.8900000000002</v>
      </c>
      <c r="AJ185" s="173" t="str">
        <f>IFERROR(VLOOKUP(AI185,'CRUCE OPORTUNIDADES'!$C$10:$D$18,2,FALSE),"")</f>
        <v/>
      </c>
      <c r="AK185" s="173">
        <v>13.8900000000002</v>
      </c>
      <c r="AL185" s="173" t="str">
        <f>IFERROR(VLOOKUP(AK185,'CRUCE OPORTUNIDADES'!$C$10:$D$18,2,FALSE),"")</f>
        <v/>
      </c>
      <c r="AM185" s="173">
        <v>14.890000000000301</v>
      </c>
      <c r="AN185" s="173" t="str">
        <f>IFERROR(VLOOKUP(AM185,'CRUCE OPORTUNIDADES'!$C$10:$D$18,2,FALSE),"")</f>
        <v/>
      </c>
      <c r="AO185" s="173">
        <v>15.890000000000301</v>
      </c>
      <c r="AP185" s="173" t="str">
        <f>IFERROR(VLOOKUP(AO185,'CRUCE OPORTUNIDADES'!$C$10:$D$18,2,FALSE),"")</f>
        <v/>
      </c>
      <c r="AQ185" s="173">
        <v>16.890000000000299</v>
      </c>
      <c r="AR185" s="173" t="str">
        <f>IFERROR(VLOOKUP(AQ185,'CRUCE OPORTUNIDADES'!$C$10:$D$18,2,FALSE),"")</f>
        <v/>
      </c>
      <c r="AS185" s="173">
        <v>17.890000000000299</v>
      </c>
      <c r="AT185" s="173" t="str">
        <f>IFERROR(VLOOKUP(AS185,'CRUCE OPORTUNIDADES'!$C$10:$D$18,2,FALSE),"")</f>
        <v/>
      </c>
      <c r="AU185" s="173">
        <v>18.890000000000299</v>
      </c>
      <c r="AV185" s="173" t="str">
        <f>IFERROR(VLOOKUP(AU185,'CRUCE OPORTUNIDADES'!$C$10:$D$18,2,FALSE),"")</f>
        <v/>
      </c>
      <c r="AW185" s="173">
        <v>19.890000000000398</v>
      </c>
      <c r="AX185" s="173" t="str">
        <f>IFERROR(VLOOKUP(AW185,'CRUCE OPORTUNIDADES'!$C$10:$D$18,2,FALSE),"")</f>
        <v/>
      </c>
      <c r="AY185" s="173">
        <v>20.890000000000398</v>
      </c>
      <c r="AZ185" s="173" t="str">
        <f>IFERROR(VLOOKUP(AY185,'CRUCE OPORTUNIDADES'!$C$10:$D$18,2,FALSE),"")</f>
        <v/>
      </c>
      <c r="BA185" s="173">
        <v>21.890000000000398</v>
      </c>
      <c r="BB185" s="173" t="str">
        <f>IFERROR(VLOOKUP(BA185,'CRUCE OPORTUNIDADES'!$C$10:$D$18,2,FALSE),"")</f>
        <v/>
      </c>
      <c r="BC185" s="173">
        <v>22.890000000000398</v>
      </c>
      <c r="BD185" s="173" t="str">
        <f>IFERROR(VLOOKUP(BC185,'CRUCE OPORTUNIDADES'!$C$10:$D$18,2,FALSE),"")</f>
        <v/>
      </c>
      <c r="BE185" s="173">
        <v>23.890000000000398</v>
      </c>
      <c r="BF185" s="173" t="str">
        <f>IFERROR(VLOOKUP(BE185,'CRUCE OPORTUNIDADES'!$C$10:$D$18,2,FALSE),"")</f>
        <v/>
      </c>
      <c r="BG185" s="173">
        <v>24.890000000000502</v>
      </c>
      <c r="BH185" s="173" t="str">
        <f>IFERROR(VLOOKUP(BG185,'CRUCE OPORTUNIDADES'!$C$10:$D$18,2,FALSE),"")</f>
        <v/>
      </c>
      <c r="BI185" s="173">
        <v>25.890000000000502</v>
      </c>
      <c r="BJ185" s="173" t="str">
        <f>IFERROR(VLOOKUP(BI185,'CRUCE OPORTUNIDADES'!$C$10:$D$18,2,FALSE),"")</f>
        <v/>
      </c>
    </row>
    <row r="186" spans="13:62" x14ac:dyDescent="0.25">
      <c r="N186" s="173" t="str">
        <f>IF(N187&lt;&gt;""," -O","")</f>
        <v/>
      </c>
      <c r="P186" s="173" t="str">
        <f>IF(P187&lt;&gt;""," -O","")</f>
        <v/>
      </c>
      <c r="R186" s="173" t="str">
        <f>IF(R187&lt;&gt;""," -O","")</f>
        <v/>
      </c>
      <c r="T186" s="173" t="str">
        <f>IF(T187&lt;&gt;""," -O","")</f>
        <v/>
      </c>
      <c r="V186" s="173" t="str">
        <f>IF(V187&lt;&gt;""," -O","")</f>
        <v/>
      </c>
      <c r="X186" s="173" t="str">
        <f>IF(X187&lt;&gt;""," -O","")</f>
        <v/>
      </c>
      <c r="Z186" s="173" t="str">
        <f>IF(Z187&lt;&gt;""," -O","")</f>
        <v/>
      </c>
      <c r="AB186" s="173" t="str">
        <f>IF(AB187&lt;&gt;""," -O","")</f>
        <v/>
      </c>
      <c r="AD186" s="173" t="str">
        <f>IF(AD187&lt;&gt;""," -O","")</f>
        <v/>
      </c>
      <c r="AF186" s="173" t="str">
        <f>IF(AF187&lt;&gt;""," -O","")</f>
        <v/>
      </c>
      <c r="AH186" s="173" t="str">
        <f>IF(AH187&lt;&gt;""," -O","")</f>
        <v/>
      </c>
      <c r="AJ186" s="173" t="str">
        <f>IF(AJ187&lt;&gt;""," -O","")</f>
        <v/>
      </c>
      <c r="AL186" s="173" t="str">
        <f>IF(AL187&lt;&gt;""," -O","")</f>
        <v/>
      </c>
      <c r="AN186" s="173" t="str">
        <f>IF(AN187&lt;&gt;""," -O","")</f>
        <v/>
      </c>
      <c r="AP186" s="173" t="str">
        <f>IF(AP187&lt;&gt;""," -O","")</f>
        <v/>
      </c>
      <c r="AR186" s="173" t="str">
        <f>IF(AR187&lt;&gt;""," -O","")</f>
        <v/>
      </c>
      <c r="AT186" s="173" t="str">
        <f>IF(AT187&lt;&gt;""," -O","")</f>
        <v/>
      </c>
      <c r="AV186" s="173" t="str">
        <f>IF(AV187&lt;&gt;""," -O","")</f>
        <v/>
      </c>
      <c r="AX186" s="173" t="str">
        <f>IF(AX187&lt;&gt;""," -O","")</f>
        <v/>
      </c>
      <c r="AZ186" s="173" t="str">
        <f>IF(AZ187&lt;&gt;""," -O","")</f>
        <v/>
      </c>
      <c r="BB186" s="173" t="str">
        <f>IF(BB187&lt;&gt;""," -O","")</f>
        <v/>
      </c>
      <c r="BD186" s="173" t="str">
        <f>IF(BD187&lt;&gt;""," -O","")</f>
        <v/>
      </c>
      <c r="BF186" s="173" t="str">
        <f>IF(BF187&lt;&gt;""," -O","")</f>
        <v/>
      </c>
      <c r="BH186" s="173" t="str">
        <f>IF(BH187&lt;&gt;""," -O","")</f>
        <v/>
      </c>
      <c r="BJ186" s="173" t="str">
        <f>IF(BJ187&lt;&gt;""," -O","")</f>
        <v/>
      </c>
    </row>
    <row r="187" spans="13:62" x14ac:dyDescent="0.25">
      <c r="M187" s="173">
        <v>1.9</v>
      </c>
      <c r="N187" s="173" t="str">
        <f>IFERROR(VLOOKUP(M187,'CRUCE OPORTUNIDADES'!$C$10:$D$18,2,FALSE),"")</f>
        <v/>
      </c>
      <c r="O187" s="173">
        <v>2.9000000000000199</v>
      </c>
      <c r="P187" s="173" t="str">
        <f>IFERROR(VLOOKUP(O187,'CRUCE OPORTUNIDADES'!$C$10:$D$18,2,FALSE),"")</f>
        <v/>
      </c>
      <c r="Q187" s="173">
        <v>3.9000000000000399</v>
      </c>
      <c r="R187" s="173" t="str">
        <f>IFERROR(VLOOKUP(Q187,'CRUCE OPORTUNIDADES'!$C$10:$D$18,2,FALSE),"")</f>
        <v/>
      </c>
      <c r="S187" s="173">
        <v>4.9000000000000599</v>
      </c>
      <c r="T187" s="173" t="str">
        <f>IFERROR(VLOOKUP(S187,'CRUCE OPORTUNIDADES'!$C$10:$D$18,2,FALSE),"")</f>
        <v/>
      </c>
      <c r="U187" s="173">
        <v>5.9000000000000803</v>
      </c>
      <c r="V187" s="173" t="str">
        <f>IFERROR(VLOOKUP(U187,'CRUCE OPORTUNIDADES'!$C$10:$D$18,2,FALSE),"")</f>
        <v/>
      </c>
      <c r="W187" s="173">
        <v>6.9000000000000998</v>
      </c>
      <c r="X187" s="173" t="str">
        <f>IFERROR(VLOOKUP(W187,'CRUCE OPORTUNIDADES'!$C$10:$D$18,2,FALSE),"")</f>
        <v/>
      </c>
      <c r="Y187" s="173">
        <v>7.9000000000001203</v>
      </c>
      <c r="Z187" s="173" t="str">
        <f>IFERROR(VLOOKUP(Y187,'CRUCE OPORTUNIDADES'!$C$10:$D$18,2,FALSE),"")</f>
        <v/>
      </c>
      <c r="AA187" s="173">
        <v>8.9000000000001407</v>
      </c>
      <c r="AB187" s="173" t="str">
        <f>IFERROR(VLOOKUP(AA187,'CRUCE OPORTUNIDADES'!$C$10:$D$18,2,FALSE),"")</f>
        <v/>
      </c>
      <c r="AC187" s="173">
        <v>9.9000000000001602</v>
      </c>
      <c r="AD187" s="173" t="str">
        <f>IFERROR(VLOOKUP(AC187,'CRUCE OPORTUNIDADES'!$C$10:$D$18,2,FALSE),"")</f>
        <v/>
      </c>
      <c r="AE187" s="173">
        <v>10.900000000000199</v>
      </c>
      <c r="AF187" s="173" t="str">
        <f>IFERROR(VLOOKUP(AE187,'CRUCE OPORTUNIDADES'!$C$10:$D$18,2,FALSE),"")</f>
        <v/>
      </c>
      <c r="AG187" s="173">
        <v>11.900000000000199</v>
      </c>
      <c r="AH187" s="173" t="str">
        <f>IFERROR(VLOOKUP(AG187,'CRUCE OPORTUNIDADES'!$C$10:$D$18,2,FALSE),"")</f>
        <v/>
      </c>
      <c r="AI187" s="173">
        <v>12.900000000000199</v>
      </c>
      <c r="AJ187" s="173" t="str">
        <f>IFERROR(VLOOKUP(AI187,'CRUCE OPORTUNIDADES'!$C$10:$D$18,2,FALSE),"")</f>
        <v/>
      </c>
      <c r="AK187" s="173">
        <v>13.900000000000199</v>
      </c>
      <c r="AL187" s="173" t="str">
        <f>IFERROR(VLOOKUP(AK187,'CRUCE OPORTUNIDADES'!$C$10:$D$18,2,FALSE),"")</f>
        <v/>
      </c>
      <c r="AM187" s="173">
        <v>14.900000000000301</v>
      </c>
      <c r="AN187" s="173" t="str">
        <f>IFERROR(VLOOKUP(AM187,'CRUCE OPORTUNIDADES'!$C$10:$D$18,2,FALSE),"")</f>
        <v/>
      </c>
      <c r="AO187" s="173">
        <v>15.900000000000301</v>
      </c>
      <c r="AP187" s="173" t="str">
        <f>IFERROR(VLOOKUP(AO187,'CRUCE OPORTUNIDADES'!$C$10:$D$18,2,FALSE),"")</f>
        <v/>
      </c>
      <c r="AQ187" s="173">
        <v>16.900000000000301</v>
      </c>
      <c r="AR187" s="173" t="str">
        <f>IFERROR(VLOOKUP(AQ187,'CRUCE OPORTUNIDADES'!$C$10:$D$18,2,FALSE),"")</f>
        <v/>
      </c>
      <c r="AS187" s="173">
        <v>17.900000000000301</v>
      </c>
      <c r="AT187" s="173" t="str">
        <f>IFERROR(VLOOKUP(AS187,'CRUCE OPORTUNIDADES'!$C$10:$D$18,2,FALSE),"")</f>
        <v/>
      </c>
      <c r="AU187" s="173">
        <v>18.900000000000301</v>
      </c>
      <c r="AV187" s="173" t="str">
        <f>IFERROR(VLOOKUP(AU187,'CRUCE OPORTUNIDADES'!$C$10:$D$18,2,FALSE),"")</f>
        <v/>
      </c>
      <c r="AW187" s="173">
        <v>19.9000000000004</v>
      </c>
      <c r="AX187" s="173" t="str">
        <f>IFERROR(VLOOKUP(AW187,'CRUCE OPORTUNIDADES'!$C$10:$D$18,2,FALSE),"")</f>
        <v/>
      </c>
      <c r="AY187" s="173">
        <v>20.9000000000004</v>
      </c>
      <c r="AZ187" s="173" t="str">
        <f>IFERROR(VLOOKUP(AY187,'CRUCE OPORTUNIDADES'!$C$10:$D$18,2,FALSE),"")</f>
        <v/>
      </c>
      <c r="BA187" s="173">
        <v>21.9000000000004</v>
      </c>
      <c r="BB187" s="173" t="str">
        <f>IFERROR(VLOOKUP(BA187,'CRUCE OPORTUNIDADES'!$C$10:$D$18,2,FALSE),"")</f>
        <v/>
      </c>
      <c r="BC187" s="173">
        <v>22.9000000000004</v>
      </c>
      <c r="BD187" s="173" t="str">
        <f>IFERROR(VLOOKUP(BC187,'CRUCE OPORTUNIDADES'!$C$10:$D$18,2,FALSE),"")</f>
        <v/>
      </c>
      <c r="BE187" s="173">
        <v>23.9000000000004</v>
      </c>
      <c r="BF187" s="173" t="str">
        <f>IFERROR(VLOOKUP(BE187,'CRUCE OPORTUNIDADES'!$C$10:$D$18,2,FALSE),"")</f>
        <v/>
      </c>
      <c r="BG187" s="173">
        <v>24.9000000000005</v>
      </c>
      <c r="BH187" s="173" t="str">
        <f>IFERROR(VLOOKUP(BG187,'CRUCE OPORTUNIDADES'!$C$10:$D$18,2,FALSE),"")</f>
        <v/>
      </c>
      <c r="BI187" s="173">
        <v>25.9000000000005</v>
      </c>
      <c r="BJ187" s="173" t="str">
        <f>IFERROR(VLOOKUP(BI187,'CRUCE OPORTUNIDADES'!$C$10:$D$18,2,FALSE),"")</f>
        <v/>
      </c>
    </row>
    <row r="188" spans="13:62" x14ac:dyDescent="0.25">
      <c r="N188" s="173" t="str">
        <f>IF(N189&lt;&gt;""," -O","")</f>
        <v/>
      </c>
      <c r="P188" s="173" t="str">
        <f>IF(P189&lt;&gt;""," -O","")</f>
        <v/>
      </c>
      <c r="R188" s="173" t="str">
        <f>IF(R189&lt;&gt;""," -O","")</f>
        <v/>
      </c>
      <c r="T188" s="173" t="str">
        <f>IF(T189&lt;&gt;""," -O","")</f>
        <v/>
      </c>
      <c r="V188" s="173" t="str">
        <f>IF(V189&lt;&gt;""," -O","")</f>
        <v/>
      </c>
      <c r="X188" s="173" t="str">
        <f>IF(X189&lt;&gt;""," -O","")</f>
        <v/>
      </c>
      <c r="Z188" s="173" t="str">
        <f>IF(Z189&lt;&gt;""," -O","")</f>
        <v/>
      </c>
      <c r="AB188" s="173" t="str">
        <f>IF(AB189&lt;&gt;""," -O","")</f>
        <v/>
      </c>
      <c r="AD188" s="173" t="str">
        <f>IF(AD189&lt;&gt;""," -O","")</f>
        <v/>
      </c>
      <c r="AF188" s="173" t="str">
        <f>IF(AF189&lt;&gt;""," -O","")</f>
        <v/>
      </c>
      <c r="AH188" s="173" t="str">
        <f>IF(AH189&lt;&gt;""," -O","")</f>
        <v/>
      </c>
      <c r="AJ188" s="173" t="str">
        <f>IF(AJ189&lt;&gt;""," -O","")</f>
        <v/>
      </c>
      <c r="AL188" s="173" t="str">
        <f>IF(AL189&lt;&gt;""," -O","")</f>
        <v/>
      </c>
      <c r="AN188" s="173" t="str">
        <f>IF(AN189&lt;&gt;""," -O","")</f>
        <v/>
      </c>
      <c r="AP188" s="173" t="str">
        <f>IF(AP189&lt;&gt;""," -O","")</f>
        <v/>
      </c>
      <c r="AR188" s="173" t="str">
        <f>IF(AR189&lt;&gt;""," -O","")</f>
        <v/>
      </c>
      <c r="AT188" s="173" t="str">
        <f>IF(AT189&lt;&gt;""," -O","")</f>
        <v/>
      </c>
      <c r="AV188" s="173" t="str">
        <f>IF(AV189&lt;&gt;""," -O","")</f>
        <v/>
      </c>
      <c r="AX188" s="173" t="str">
        <f>IF(AX189&lt;&gt;""," -O","")</f>
        <v/>
      </c>
      <c r="AZ188" s="173" t="str">
        <f>IF(AZ189&lt;&gt;""," -O","")</f>
        <v/>
      </c>
      <c r="BB188" s="173" t="str">
        <f>IF(BB189&lt;&gt;""," -O","")</f>
        <v/>
      </c>
      <c r="BD188" s="173" t="str">
        <f>IF(BD189&lt;&gt;""," -O","")</f>
        <v/>
      </c>
      <c r="BF188" s="173" t="str">
        <f>IF(BF189&lt;&gt;""," -O","")</f>
        <v/>
      </c>
      <c r="BH188" s="173" t="str">
        <f>IF(BH189&lt;&gt;""," -O","")</f>
        <v/>
      </c>
      <c r="BJ188" s="173" t="str">
        <f>IF(BJ189&lt;&gt;""," -O","")</f>
        <v/>
      </c>
    </row>
    <row r="189" spans="13:62" x14ac:dyDescent="0.25">
      <c r="M189" s="173">
        <v>1.91</v>
      </c>
      <c r="N189" s="173" t="str">
        <f>IFERROR(VLOOKUP(M189,'CRUCE OPORTUNIDADES'!$C$10:$D$18,2,FALSE),"")</f>
        <v/>
      </c>
      <c r="O189" s="173">
        <v>2.9100000000000201</v>
      </c>
      <c r="P189" s="173" t="str">
        <f>IFERROR(VLOOKUP(O189,'CRUCE OPORTUNIDADES'!$C$10:$D$18,2,FALSE),"")</f>
        <v/>
      </c>
      <c r="Q189" s="173">
        <v>3.9100000000000401</v>
      </c>
      <c r="R189" s="173" t="str">
        <f>IFERROR(VLOOKUP(Q189,'CRUCE OPORTUNIDADES'!$C$10:$D$18,2,FALSE),"")</f>
        <v/>
      </c>
      <c r="S189" s="173">
        <v>4.9100000000000597</v>
      </c>
      <c r="T189" s="173" t="str">
        <f>IFERROR(VLOOKUP(S189,'CRUCE OPORTUNIDADES'!$C$10:$D$18,2,FALSE),"")</f>
        <v/>
      </c>
      <c r="U189" s="173">
        <v>5.9100000000000801</v>
      </c>
      <c r="V189" s="173" t="str">
        <f>IFERROR(VLOOKUP(U189,'CRUCE OPORTUNIDADES'!$C$10:$D$18,2,FALSE),"")</f>
        <v/>
      </c>
      <c r="W189" s="173">
        <v>6.9100000000000996</v>
      </c>
      <c r="X189" s="173" t="str">
        <f>IFERROR(VLOOKUP(W189,'CRUCE OPORTUNIDADES'!$C$10:$D$18,2,FALSE),"")</f>
        <v/>
      </c>
      <c r="Y189" s="173">
        <v>7.91000000000012</v>
      </c>
      <c r="Z189" s="173" t="str">
        <f>IFERROR(VLOOKUP(Y189,'CRUCE OPORTUNIDADES'!$C$10:$D$18,2,FALSE),"")</f>
        <v/>
      </c>
      <c r="AA189" s="173">
        <v>8.9100000000001405</v>
      </c>
      <c r="AB189" s="173" t="str">
        <f>IFERROR(VLOOKUP(AA189,'CRUCE OPORTUNIDADES'!$C$10:$D$18,2,FALSE),"")</f>
        <v/>
      </c>
      <c r="AC189" s="173">
        <v>9.91000000000016</v>
      </c>
      <c r="AD189" s="173" t="str">
        <f>IFERROR(VLOOKUP(AC189,'CRUCE OPORTUNIDADES'!$C$10:$D$18,2,FALSE),"")</f>
        <v/>
      </c>
      <c r="AE189" s="173">
        <v>10.910000000000201</v>
      </c>
      <c r="AF189" s="173" t="str">
        <f>IFERROR(VLOOKUP(AE189,'CRUCE OPORTUNIDADES'!$C$10:$D$18,2,FALSE),"")</f>
        <v/>
      </c>
      <c r="AG189" s="173">
        <v>11.910000000000201</v>
      </c>
      <c r="AH189" s="173" t="str">
        <f>IFERROR(VLOOKUP(AG189,'CRUCE OPORTUNIDADES'!$C$10:$D$18,2,FALSE),"")</f>
        <v/>
      </c>
      <c r="AI189" s="173">
        <v>12.910000000000201</v>
      </c>
      <c r="AJ189" s="173" t="str">
        <f>IFERROR(VLOOKUP(AI189,'CRUCE OPORTUNIDADES'!$C$10:$D$18,2,FALSE),"")</f>
        <v/>
      </c>
      <c r="AK189" s="173">
        <v>13.910000000000201</v>
      </c>
      <c r="AL189" s="173" t="str">
        <f>IFERROR(VLOOKUP(AK189,'CRUCE OPORTUNIDADES'!$C$10:$D$18,2,FALSE),"")</f>
        <v/>
      </c>
      <c r="AM189" s="173">
        <v>14.9100000000003</v>
      </c>
      <c r="AN189" s="173" t="str">
        <f>IFERROR(VLOOKUP(AM189,'CRUCE OPORTUNIDADES'!$C$10:$D$18,2,FALSE),"")</f>
        <v/>
      </c>
      <c r="AO189" s="173">
        <v>15.9100000000003</v>
      </c>
      <c r="AP189" s="173" t="str">
        <f>IFERROR(VLOOKUP(AO189,'CRUCE OPORTUNIDADES'!$C$10:$D$18,2,FALSE),"")</f>
        <v/>
      </c>
      <c r="AQ189" s="173">
        <v>16.910000000000299</v>
      </c>
      <c r="AR189" s="173" t="str">
        <f>IFERROR(VLOOKUP(AQ189,'CRUCE OPORTUNIDADES'!$C$10:$D$18,2,FALSE),"")</f>
        <v/>
      </c>
      <c r="AS189" s="173">
        <v>17.910000000000299</v>
      </c>
      <c r="AT189" s="173" t="str">
        <f>IFERROR(VLOOKUP(AS189,'CRUCE OPORTUNIDADES'!$C$10:$D$18,2,FALSE),"")</f>
        <v/>
      </c>
      <c r="AU189" s="173">
        <v>18.910000000000299</v>
      </c>
      <c r="AV189" s="173" t="str">
        <f>IFERROR(VLOOKUP(AU189,'CRUCE OPORTUNIDADES'!$C$10:$D$18,2,FALSE),"")</f>
        <v/>
      </c>
      <c r="AW189" s="173">
        <v>19.910000000000402</v>
      </c>
      <c r="AX189" s="173" t="str">
        <f>IFERROR(VLOOKUP(AW189,'CRUCE OPORTUNIDADES'!$C$10:$D$18,2,FALSE),"")</f>
        <v/>
      </c>
      <c r="AY189" s="173">
        <v>20.910000000000402</v>
      </c>
      <c r="AZ189" s="173" t="str">
        <f>IFERROR(VLOOKUP(AY189,'CRUCE OPORTUNIDADES'!$C$10:$D$18,2,FALSE),"")</f>
        <v/>
      </c>
      <c r="BA189" s="173">
        <v>21.910000000000402</v>
      </c>
      <c r="BB189" s="173" t="str">
        <f>IFERROR(VLOOKUP(BA189,'CRUCE OPORTUNIDADES'!$C$10:$D$18,2,FALSE),"")</f>
        <v/>
      </c>
      <c r="BC189" s="173">
        <v>22.910000000000402</v>
      </c>
      <c r="BD189" s="173" t="str">
        <f>IFERROR(VLOOKUP(BC189,'CRUCE OPORTUNIDADES'!$C$10:$D$18,2,FALSE),"")</f>
        <v/>
      </c>
      <c r="BE189" s="173">
        <v>23.910000000000402</v>
      </c>
      <c r="BF189" s="173" t="str">
        <f>IFERROR(VLOOKUP(BE189,'CRUCE OPORTUNIDADES'!$C$10:$D$18,2,FALSE),"")</f>
        <v/>
      </c>
      <c r="BG189" s="173">
        <v>24.910000000000501</v>
      </c>
      <c r="BH189" s="173" t="str">
        <f>IFERROR(VLOOKUP(BG189,'CRUCE OPORTUNIDADES'!$C$10:$D$18,2,FALSE),"")</f>
        <v/>
      </c>
      <c r="BI189" s="173">
        <v>25.910000000000501</v>
      </c>
      <c r="BJ189" s="173" t="str">
        <f>IFERROR(VLOOKUP(BI189,'CRUCE OPORTUNIDADES'!$C$10:$D$18,2,FALSE),"")</f>
        <v/>
      </c>
    </row>
    <row r="190" spans="13:62" x14ac:dyDescent="0.25">
      <c r="N190" s="173" t="str">
        <f>IF(N191&lt;&gt;""," -O","")</f>
        <v/>
      </c>
      <c r="P190" s="173" t="str">
        <f>IF(P191&lt;&gt;""," -O","")</f>
        <v/>
      </c>
      <c r="R190" s="173" t="str">
        <f>IF(R191&lt;&gt;""," -O","")</f>
        <v/>
      </c>
      <c r="T190" s="173" t="str">
        <f>IF(T191&lt;&gt;""," -O","")</f>
        <v/>
      </c>
      <c r="V190" s="173" t="str">
        <f>IF(V191&lt;&gt;""," -O","")</f>
        <v/>
      </c>
      <c r="X190" s="173" t="str">
        <f>IF(X191&lt;&gt;""," -O","")</f>
        <v/>
      </c>
      <c r="Z190" s="173" t="str">
        <f>IF(Z191&lt;&gt;""," -O","")</f>
        <v/>
      </c>
      <c r="AB190" s="173" t="str">
        <f>IF(AB191&lt;&gt;""," -O","")</f>
        <v/>
      </c>
      <c r="AD190" s="173" t="str">
        <f>IF(AD191&lt;&gt;""," -O","")</f>
        <v/>
      </c>
      <c r="AF190" s="173" t="str">
        <f>IF(AF191&lt;&gt;""," -O","")</f>
        <v/>
      </c>
      <c r="AH190" s="173" t="str">
        <f>IF(AH191&lt;&gt;""," -O","")</f>
        <v/>
      </c>
      <c r="AJ190" s="173" t="str">
        <f>IF(AJ191&lt;&gt;""," -O","")</f>
        <v/>
      </c>
      <c r="AL190" s="173" t="str">
        <f>IF(AL191&lt;&gt;""," -O","")</f>
        <v/>
      </c>
      <c r="AN190" s="173" t="str">
        <f>IF(AN191&lt;&gt;""," -O","")</f>
        <v/>
      </c>
      <c r="AP190" s="173" t="str">
        <f>IF(AP191&lt;&gt;""," -O","")</f>
        <v/>
      </c>
      <c r="AR190" s="173" t="str">
        <f>IF(AR191&lt;&gt;""," -O","")</f>
        <v/>
      </c>
      <c r="AT190" s="173" t="str">
        <f>IF(AT191&lt;&gt;""," -O","")</f>
        <v/>
      </c>
      <c r="AV190" s="173" t="str">
        <f>IF(AV191&lt;&gt;""," -O","")</f>
        <v/>
      </c>
      <c r="AX190" s="173" t="str">
        <f>IF(AX191&lt;&gt;""," -O","")</f>
        <v/>
      </c>
      <c r="AZ190" s="173" t="str">
        <f>IF(AZ191&lt;&gt;""," -O","")</f>
        <v/>
      </c>
      <c r="BB190" s="173" t="str">
        <f>IF(BB191&lt;&gt;""," -O","")</f>
        <v/>
      </c>
      <c r="BD190" s="173" t="str">
        <f>IF(BD191&lt;&gt;""," -O","")</f>
        <v/>
      </c>
      <c r="BF190" s="173" t="str">
        <f>IF(BF191&lt;&gt;""," -O","")</f>
        <v/>
      </c>
      <c r="BH190" s="173" t="str">
        <f>IF(BH191&lt;&gt;""," -O","")</f>
        <v/>
      </c>
      <c r="BJ190" s="173" t="str">
        <f>IF(BJ191&lt;&gt;""," -O","")</f>
        <v/>
      </c>
    </row>
    <row r="191" spans="13:62" x14ac:dyDescent="0.25">
      <c r="M191" s="173">
        <v>1.92</v>
      </c>
      <c r="N191" s="173" t="str">
        <f>IFERROR(VLOOKUP(M191,'CRUCE OPORTUNIDADES'!$C$10:$D$18,2,FALSE),"")</f>
        <v/>
      </c>
      <c r="O191" s="173">
        <v>2.9200000000000199</v>
      </c>
      <c r="P191" s="173" t="str">
        <f>IFERROR(VLOOKUP(O191,'CRUCE OPORTUNIDADES'!$C$10:$D$18,2,FALSE),"")</f>
        <v/>
      </c>
      <c r="Q191" s="173">
        <v>3.9200000000000399</v>
      </c>
      <c r="R191" s="173" t="str">
        <f>IFERROR(VLOOKUP(Q191,'CRUCE OPORTUNIDADES'!$C$10:$D$18,2,FALSE),"")</f>
        <v/>
      </c>
      <c r="S191" s="173">
        <v>4.9200000000000603</v>
      </c>
      <c r="T191" s="173" t="str">
        <f>IFERROR(VLOOKUP(S191,'CRUCE OPORTUNIDADES'!$C$10:$D$18,2,FALSE),"")</f>
        <v/>
      </c>
      <c r="U191" s="173">
        <v>5.9200000000000799</v>
      </c>
      <c r="V191" s="173" t="str">
        <f>IFERROR(VLOOKUP(U191,'CRUCE OPORTUNIDADES'!$C$10:$D$18,2,FALSE),"")</f>
        <v/>
      </c>
      <c r="W191" s="173">
        <v>6.9200000000001003</v>
      </c>
      <c r="X191" s="173" t="str">
        <f>IFERROR(VLOOKUP(W191,'CRUCE OPORTUNIDADES'!$C$10:$D$18,2,FALSE),"")</f>
        <v/>
      </c>
      <c r="Y191" s="173">
        <v>7.9200000000001198</v>
      </c>
      <c r="Z191" s="173" t="str">
        <f>IFERROR(VLOOKUP(Y191,'CRUCE OPORTUNIDADES'!$C$10:$D$18,2,FALSE),"")</f>
        <v/>
      </c>
      <c r="AA191" s="173">
        <v>8.9200000000001403</v>
      </c>
      <c r="AB191" s="173" t="str">
        <f>IFERROR(VLOOKUP(AA191,'CRUCE OPORTUNIDADES'!$C$10:$D$18,2,FALSE),"")</f>
        <v/>
      </c>
      <c r="AC191" s="173">
        <v>9.9200000000001598</v>
      </c>
      <c r="AD191" s="173" t="str">
        <f>IFERROR(VLOOKUP(AC191,'CRUCE OPORTUNIDADES'!$C$10:$D$18,2,FALSE),"")</f>
        <v/>
      </c>
      <c r="AE191" s="173">
        <v>10.920000000000201</v>
      </c>
      <c r="AF191" s="173" t="str">
        <f>IFERROR(VLOOKUP(AE191,'CRUCE OPORTUNIDADES'!$C$10:$D$18,2,FALSE),"")</f>
        <v/>
      </c>
      <c r="AG191" s="173">
        <v>11.920000000000201</v>
      </c>
      <c r="AH191" s="173" t="str">
        <f>IFERROR(VLOOKUP(AG191,'CRUCE OPORTUNIDADES'!$C$10:$D$18,2,FALSE),"")</f>
        <v/>
      </c>
      <c r="AI191" s="173">
        <v>12.920000000000201</v>
      </c>
      <c r="AJ191" s="173" t="str">
        <f>IFERROR(VLOOKUP(AI191,'CRUCE OPORTUNIDADES'!$C$10:$D$18,2,FALSE),"")</f>
        <v/>
      </c>
      <c r="AK191" s="173">
        <v>13.920000000000201</v>
      </c>
      <c r="AL191" s="173" t="str">
        <f>IFERROR(VLOOKUP(AK191,'CRUCE OPORTUNIDADES'!$C$10:$D$18,2,FALSE),"")</f>
        <v/>
      </c>
      <c r="AM191" s="173">
        <v>14.9200000000003</v>
      </c>
      <c r="AN191" s="173" t="str">
        <f>IFERROR(VLOOKUP(AM191,'CRUCE OPORTUNIDADES'!$C$10:$D$18,2,FALSE),"")</f>
        <v/>
      </c>
      <c r="AO191" s="173">
        <v>15.9200000000003</v>
      </c>
      <c r="AP191" s="173" t="str">
        <f>IFERROR(VLOOKUP(AO191,'CRUCE OPORTUNIDADES'!$C$10:$D$18,2,FALSE),"")</f>
        <v/>
      </c>
      <c r="AQ191" s="173">
        <v>16.9200000000003</v>
      </c>
      <c r="AR191" s="173" t="str">
        <f>IFERROR(VLOOKUP(AQ191,'CRUCE OPORTUNIDADES'!$C$10:$D$18,2,FALSE),"")</f>
        <v/>
      </c>
      <c r="AS191" s="173">
        <v>17.9200000000003</v>
      </c>
      <c r="AT191" s="173" t="str">
        <f>IFERROR(VLOOKUP(AS191,'CRUCE OPORTUNIDADES'!$C$10:$D$18,2,FALSE),"")</f>
        <v/>
      </c>
      <c r="AU191" s="173">
        <v>18.9200000000003</v>
      </c>
      <c r="AV191" s="173" t="str">
        <f>IFERROR(VLOOKUP(AU191,'CRUCE OPORTUNIDADES'!$C$10:$D$18,2,FALSE),"")</f>
        <v/>
      </c>
      <c r="AW191" s="173">
        <v>19.9200000000004</v>
      </c>
      <c r="AX191" s="173" t="str">
        <f>IFERROR(VLOOKUP(AW191,'CRUCE OPORTUNIDADES'!$C$10:$D$18,2,FALSE),"")</f>
        <v/>
      </c>
      <c r="AY191" s="173">
        <v>20.9200000000004</v>
      </c>
      <c r="AZ191" s="173" t="str">
        <f>IFERROR(VLOOKUP(AY191,'CRUCE OPORTUNIDADES'!$C$10:$D$18,2,FALSE),"")</f>
        <v/>
      </c>
      <c r="BA191" s="173">
        <v>21.9200000000004</v>
      </c>
      <c r="BB191" s="173" t="str">
        <f>IFERROR(VLOOKUP(BA191,'CRUCE OPORTUNIDADES'!$C$10:$D$18,2,FALSE),"")</f>
        <v/>
      </c>
      <c r="BC191" s="173">
        <v>22.9200000000004</v>
      </c>
      <c r="BD191" s="173" t="str">
        <f>IFERROR(VLOOKUP(BC191,'CRUCE OPORTUNIDADES'!$C$10:$D$18,2,FALSE),"")</f>
        <v/>
      </c>
      <c r="BE191" s="173">
        <v>23.9200000000004</v>
      </c>
      <c r="BF191" s="173" t="str">
        <f>IFERROR(VLOOKUP(BE191,'CRUCE OPORTUNIDADES'!$C$10:$D$18,2,FALSE),"")</f>
        <v/>
      </c>
      <c r="BG191" s="173">
        <v>24.920000000000499</v>
      </c>
      <c r="BH191" s="173" t="str">
        <f>IFERROR(VLOOKUP(BG191,'CRUCE OPORTUNIDADES'!$C$10:$D$18,2,FALSE),"")</f>
        <v/>
      </c>
      <c r="BI191" s="173">
        <v>25.920000000000499</v>
      </c>
      <c r="BJ191" s="173" t="str">
        <f>IFERROR(VLOOKUP(BI191,'CRUCE OPORTUNIDADES'!$C$10:$D$18,2,FALSE),"")</f>
        <v/>
      </c>
    </row>
    <row r="192" spans="13:62" x14ac:dyDescent="0.25">
      <c r="N192" s="173" t="str">
        <f>IF(N193&lt;&gt;""," -O","")</f>
        <v/>
      </c>
      <c r="P192" s="173" t="str">
        <f>IF(P193&lt;&gt;""," -O","")</f>
        <v/>
      </c>
      <c r="R192" s="173" t="str">
        <f>IF(R193&lt;&gt;""," -O","")</f>
        <v/>
      </c>
      <c r="T192" s="173" t="str">
        <f>IF(T193&lt;&gt;""," -O","")</f>
        <v/>
      </c>
      <c r="V192" s="173" t="str">
        <f>IF(V193&lt;&gt;""," -O","")</f>
        <v/>
      </c>
      <c r="X192" s="173" t="str">
        <f>IF(X193&lt;&gt;""," -O","")</f>
        <v/>
      </c>
      <c r="Z192" s="173" t="str">
        <f>IF(Z193&lt;&gt;""," -O","")</f>
        <v/>
      </c>
      <c r="AB192" s="173" t="str">
        <f>IF(AB193&lt;&gt;""," -O","")</f>
        <v/>
      </c>
      <c r="AD192" s="173" t="str">
        <f>IF(AD193&lt;&gt;""," -O","")</f>
        <v/>
      </c>
      <c r="AF192" s="173" t="str">
        <f>IF(AF193&lt;&gt;""," -O","")</f>
        <v/>
      </c>
      <c r="AH192" s="173" t="str">
        <f>IF(AH193&lt;&gt;""," -O","")</f>
        <v/>
      </c>
      <c r="AJ192" s="173" t="str">
        <f>IF(AJ193&lt;&gt;""," -O","")</f>
        <v/>
      </c>
      <c r="AL192" s="173" t="str">
        <f>IF(AL193&lt;&gt;""," -O","")</f>
        <v/>
      </c>
      <c r="AN192" s="173" t="str">
        <f>IF(AN193&lt;&gt;""," -O","")</f>
        <v/>
      </c>
      <c r="AP192" s="173" t="str">
        <f>IF(AP193&lt;&gt;""," -O","")</f>
        <v/>
      </c>
      <c r="AR192" s="173" t="str">
        <f>IF(AR193&lt;&gt;""," -O","")</f>
        <v/>
      </c>
      <c r="AT192" s="173" t="str">
        <f>IF(AT193&lt;&gt;""," -O","")</f>
        <v/>
      </c>
      <c r="AV192" s="173" t="str">
        <f>IF(AV193&lt;&gt;""," -O","")</f>
        <v/>
      </c>
      <c r="AX192" s="173" t="str">
        <f>IF(AX193&lt;&gt;""," -O","")</f>
        <v/>
      </c>
      <c r="AZ192" s="173" t="str">
        <f>IF(AZ193&lt;&gt;""," -O","")</f>
        <v/>
      </c>
      <c r="BB192" s="173" t="str">
        <f>IF(BB193&lt;&gt;""," -O","")</f>
        <v/>
      </c>
      <c r="BD192" s="173" t="str">
        <f>IF(BD193&lt;&gt;""," -O","")</f>
        <v/>
      </c>
      <c r="BF192" s="173" t="str">
        <f>IF(BF193&lt;&gt;""," -O","")</f>
        <v/>
      </c>
      <c r="BH192" s="173" t="str">
        <f>IF(BH193&lt;&gt;""," -O","")</f>
        <v/>
      </c>
      <c r="BJ192" s="173" t="str">
        <f>IF(BJ193&lt;&gt;""," -O","")</f>
        <v/>
      </c>
    </row>
    <row r="193" spans="13:62" x14ac:dyDescent="0.25">
      <c r="M193" s="173">
        <v>1.93</v>
      </c>
      <c r="N193" s="173" t="str">
        <f>IFERROR(VLOOKUP(M193,'CRUCE OPORTUNIDADES'!$C$10:$D$18,2,FALSE),"")</f>
        <v/>
      </c>
      <c r="O193" s="173">
        <v>2.9300000000000201</v>
      </c>
      <c r="P193" s="173" t="str">
        <f>IFERROR(VLOOKUP(O193,'CRUCE OPORTUNIDADES'!$C$10:$D$18,2,FALSE),"")</f>
        <v/>
      </c>
      <c r="Q193" s="173">
        <v>3.9300000000000401</v>
      </c>
      <c r="R193" s="173" t="str">
        <f>IFERROR(VLOOKUP(Q193,'CRUCE OPORTUNIDADES'!$C$10:$D$18,2,FALSE),"")</f>
        <v/>
      </c>
      <c r="S193" s="173">
        <v>4.9300000000000601</v>
      </c>
      <c r="T193" s="173" t="str">
        <f>IFERROR(VLOOKUP(S193,'CRUCE OPORTUNIDADES'!$C$10:$D$18,2,FALSE),"")</f>
        <v/>
      </c>
      <c r="U193" s="173">
        <v>5.9300000000000797</v>
      </c>
      <c r="V193" s="173" t="str">
        <f>IFERROR(VLOOKUP(U193,'CRUCE OPORTUNIDADES'!$C$10:$D$18,2,FALSE),"")</f>
        <v/>
      </c>
      <c r="W193" s="173">
        <v>6.9300000000001001</v>
      </c>
      <c r="X193" s="173" t="str">
        <f>IFERROR(VLOOKUP(W193,'CRUCE OPORTUNIDADES'!$C$10:$D$18,2,FALSE),"")</f>
        <v/>
      </c>
      <c r="Y193" s="173">
        <v>7.9300000000001196</v>
      </c>
      <c r="Z193" s="173" t="str">
        <f>IFERROR(VLOOKUP(Y193,'CRUCE OPORTUNIDADES'!$C$10:$D$18,2,FALSE),"")</f>
        <v/>
      </c>
      <c r="AA193" s="173">
        <v>8.93000000000014</v>
      </c>
      <c r="AB193" s="173" t="str">
        <f>IFERROR(VLOOKUP(AA193,'CRUCE OPORTUNIDADES'!$C$10:$D$18,2,FALSE),"")</f>
        <v/>
      </c>
      <c r="AC193" s="173">
        <v>9.9300000000001596</v>
      </c>
      <c r="AD193" s="173" t="str">
        <f>IFERROR(VLOOKUP(AC193,'CRUCE OPORTUNIDADES'!$C$10:$D$18,2,FALSE),"")</f>
        <v/>
      </c>
      <c r="AE193" s="173">
        <v>10.9300000000002</v>
      </c>
      <c r="AF193" s="173" t="str">
        <f>IFERROR(VLOOKUP(AE193,'CRUCE OPORTUNIDADES'!$C$10:$D$18,2,FALSE),"")</f>
        <v/>
      </c>
      <c r="AG193" s="173">
        <v>11.9300000000002</v>
      </c>
      <c r="AH193" s="173" t="str">
        <f>IFERROR(VLOOKUP(AG193,'CRUCE OPORTUNIDADES'!$C$10:$D$18,2,FALSE),"")</f>
        <v/>
      </c>
      <c r="AI193" s="173">
        <v>12.9300000000002</v>
      </c>
      <c r="AJ193" s="173" t="str">
        <f>IFERROR(VLOOKUP(AI193,'CRUCE OPORTUNIDADES'!$C$10:$D$18,2,FALSE),"")</f>
        <v/>
      </c>
      <c r="AK193" s="173">
        <v>13.9300000000002</v>
      </c>
      <c r="AL193" s="173" t="str">
        <f>IFERROR(VLOOKUP(AK193,'CRUCE OPORTUNIDADES'!$C$10:$D$18,2,FALSE),"")</f>
        <v/>
      </c>
      <c r="AM193" s="173">
        <v>14.9300000000003</v>
      </c>
      <c r="AN193" s="173" t="str">
        <f>IFERROR(VLOOKUP(AM193,'CRUCE OPORTUNIDADES'!$C$10:$D$18,2,FALSE),"")</f>
        <v/>
      </c>
      <c r="AO193" s="173">
        <v>15.9300000000003</v>
      </c>
      <c r="AP193" s="173" t="str">
        <f>IFERROR(VLOOKUP(AO193,'CRUCE OPORTUNIDADES'!$C$10:$D$18,2,FALSE),"")</f>
        <v/>
      </c>
      <c r="AQ193" s="173">
        <v>16.930000000000302</v>
      </c>
      <c r="AR193" s="173" t="str">
        <f>IFERROR(VLOOKUP(AQ193,'CRUCE OPORTUNIDADES'!$C$10:$D$18,2,FALSE),"")</f>
        <v/>
      </c>
      <c r="AS193" s="173">
        <v>17.930000000000302</v>
      </c>
      <c r="AT193" s="173" t="str">
        <f>IFERROR(VLOOKUP(AS193,'CRUCE OPORTUNIDADES'!$C$10:$D$18,2,FALSE),"")</f>
        <v/>
      </c>
      <c r="AU193" s="173">
        <v>18.930000000000302</v>
      </c>
      <c r="AV193" s="173" t="str">
        <f>IFERROR(VLOOKUP(AU193,'CRUCE OPORTUNIDADES'!$C$10:$D$18,2,FALSE),"")</f>
        <v/>
      </c>
      <c r="AW193" s="173">
        <v>19.930000000000401</v>
      </c>
      <c r="AX193" s="173" t="str">
        <f>IFERROR(VLOOKUP(AW193,'CRUCE OPORTUNIDADES'!$C$10:$D$18,2,FALSE),"")</f>
        <v/>
      </c>
      <c r="AY193" s="173">
        <v>20.930000000000401</v>
      </c>
      <c r="AZ193" s="173" t="str">
        <f>IFERROR(VLOOKUP(AY193,'CRUCE OPORTUNIDADES'!$C$10:$D$18,2,FALSE),"")</f>
        <v/>
      </c>
      <c r="BA193" s="173">
        <v>21.930000000000401</v>
      </c>
      <c r="BB193" s="173" t="str">
        <f>IFERROR(VLOOKUP(BA193,'CRUCE OPORTUNIDADES'!$C$10:$D$18,2,FALSE),"")</f>
        <v/>
      </c>
      <c r="BC193" s="173">
        <v>22.930000000000401</v>
      </c>
      <c r="BD193" s="173" t="str">
        <f>IFERROR(VLOOKUP(BC193,'CRUCE OPORTUNIDADES'!$C$10:$D$18,2,FALSE),"")</f>
        <v/>
      </c>
      <c r="BE193" s="173">
        <v>23.930000000000401</v>
      </c>
      <c r="BF193" s="173" t="str">
        <f>IFERROR(VLOOKUP(BE193,'CRUCE OPORTUNIDADES'!$C$10:$D$18,2,FALSE),"")</f>
        <v/>
      </c>
      <c r="BG193" s="173">
        <v>24.930000000000501</v>
      </c>
      <c r="BH193" s="173" t="str">
        <f>IFERROR(VLOOKUP(BG193,'CRUCE OPORTUNIDADES'!$C$10:$D$18,2,FALSE),"")</f>
        <v/>
      </c>
      <c r="BI193" s="173">
        <v>25.930000000000501</v>
      </c>
      <c r="BJ193" s="173" t="str">
        <f>IFERROR(VLOOKUP(BI193,'CRUCE OPORTUNIDADES'!$C$10:$D$18,2,FALSE),"")</f>
        <v/>
      </c>
    </row>
    <row r="194" spans="13:62" x14ac:dyDescent="0.25">
      <c r="N194" s="173" t="str">
        <f>IF(N195&lt;&gt;""," -O","")</f>
        <v/>
      </c>
      <c r="P194" s="173" t="str">
        <f>IF(P195&lt;&gt;""," -O","")</f>
        <v/>
      </c>
      <c r="R194" s="173" t="str">
        <f>IF(R195&lt;&gt;""," -O","")</f>
        <v/>
      </c>
      <c r="T194" s="173" t="str">
        <f>IF(T195&lt;&gt;""," -O","")</f>
        <v/>
      </c>
      <c r="V194" s="173" t="str">
        <f>IF(V195&lt;&gt;""," -O","")</f>
        <v/>
      </c>
      <c r="X194" s="173" t="str">
        <f>IF(X195&lt;&gt;""," -O","")</f>
        <v/>
      </c>
      <c r="Z194" s="173" t="str">
        <f>IF(Z195&lt;&gt;""," -O","")</f>
        <v/>
      </c>
      <c r="AB194" s="173" t="str">
        <f>IF(AB195&lt;&gt;""," -O","")</f>
        <v/>
      </c>
      <c r="AD194" s="173" t="str">
        <f>IF(AD195&lt;&gt;""," -O","")</f>
        <v/>
      </c>
      <c r="AF194" s="173" t="str">
        <f>IF(AF195&lt;&gt;""," -O","")</f>
        <v/>
      </c>
      <c r="AH194" s="173" t="str">
        <f>IF(AH195&lt;&gt;""," -O","")</f>
        <v/>
      </c>
      <c r="AJ194" s="173" t="str">
        <f>IF(AJ195&lt;&gt;""," -O","")</f>
        <v/>
      </c>
      <c r="AL194" s="173" t="str">
        <f>IF(AL195&lt;&gt;""," -O","")</f>
        <v/>
      </c>
      <c r="AN194" s="173" t="str">
        <f>IF(AN195&lt;&gt;""," -O","")</f>
        <v/>
      </c>
      <c r="AP194" s="173" t="str">
        <f>IF(AP195&lt;&gt;""," -O","")</f>
        <v/>
      </c>
      <c r="AR194" s="173" t="str">
        <f>IF(AR195&lt;&gt;""," -O","")</f>
        <v/>
      </c>
      <c r="AT194" s="173" t="str">
        <f>IF(AT195&lt;&gt;""," -O","")</f>
        <v/>
      </c>
      <c r="AV194" s="173" t="str">
        <f>IF(AV195&lt;&gt;""," -O","")</f>
        <v/>
      </c>
      <c r="AX194" s="173" t="str">
        <f>IF(AX195&lt;&gt;""," -O","")</f>
        <v/>
      </c>
      <c r="AZ194" s="173" t="str">
        <f>IF(AZ195&lt;&gt;""," -O","")</f>
        <v/>
      </c>
      <c r="BB194" s="173" t="str">
        <f>IF(BB195&lt;&gt;""," -O","")</f>
        <v/>
      </c>
      <c r="BD194" s="173" t="str">
        <f>IF(BD195&lt;&gt;""," -O","")</f>
        <v/>
      </c>
      <c r="BF194" s="173" t="str">
        <f>IF(BF195&lt;&gt;""," -O","")</f>
        <v/>
      </c>
      <c r="BH194" s="173" t="str">
        <f>IF(BH195&lt;&gt;""," -O","")</f>
        <v/>
      </c>
      <c r="BJ194" s="173" t="str">
        <f>IF(BJ195&lt;&gt;""," -O","")</f>
        <v/>
      </c>
    </row>
    <row r="195" spans="13:62" x14ac:dyDescent="0.25">
      <c r="M195" s="173">
        <v>1.94</v>
      </c>
      <c r="N195" s="173" t="str">
        <f>IFERROR(VLOOKUP(M195,'CRUCE OPORTUNIDADES'!$C$10:$D$18,2,FALSE),"")</f>
        <v/>
      </c>
      <c r="O195" s="173">
        <v>2.9400000000000199</v>
      </c>
      <c r="P195" s="173" t="str">
        <f>IFERROR(VLOOKUP(O195,'CRUCE OPORTUNIDADES'!$C$10:$D$18,2,FALSE),"")</f>
        <v/>
      </c>
      <c r="Q195" s="173">
        <v>3.9400000000000399</v>
      </c>
      <c r="R195" s="173" t="str">
        <f>IFERROR(VLOOKUP(Q195,'CRUCE OPORTUNIDADES'!$C$10:$D$18,2,FALSE),"")</f>
        <v/>
      </c>
      <c r="S195" s="173">
        <v>4.9400000000000599</v>
      </c>
      <c r="T195" s="173" t="str">
        <f>IFERROR(VLOOKUP(S195,'CRUCE OPORTUNIDADES'!$C$10:$D$18,2,FALSE),"")</f>
        <v/>
      </c>
      <c r="U195" s="173">
        <v>5.9400000000000803</v>
      </c>
      <c r="V195" s="173" t="str">
        <f>IFERROR(VLOOKUP(U195,'CRUCE OPORTUNIDADES'!$C$10:$D$18,2,FALSE),"")</f>
        <v/>
      </c>
      <c r="W195" s="173">
        <v>6.9400000000000999</v>
      </c>
      <c r="X195" s="173" t="str">
        <f>IFERROR(VLOOKUP(W195,'CRUCE OPORTUNIDADES'!$C$10:$D$18,2,FALSE),"")</f>
        <v/>
      </c>
      <c r="Y195" s="173">
        <v>7.9400000000001203</v>
      </c>
      <c r="Z195" s="173" t="str">
        <f>IFERROR(VLOOKUP(Y195,'CRUCE OPORTUNIDADES'!$C$10:$D$18,2,FALSE),"")</f>
        <v/>
      </c>
      <c r="AA195" s="173">
        <v>8.9400000000001398</v>
      </c>
      <c r="AB195" s="173" t="str">
        <f>IFERROR(VLOOKUP(AA195,'CRUCE OPORTUNIDADES'!$C$10:$D$18,2,FALSE),"")</f>
        <v/>
      </c>
      <c r="AC195" s="173">
        <v>9.9400000000001594</v>
      </c>
      <c r="AD195" s="173" t="str">
        <f>IFERROR(VLOOKUP(AC195,'CRUCE OPORTUNIDADES'!$C$10:$D$18,2,FALSE),"")</f>
        <v/>
      </c>
      <c r="AE195" s="173">
        <v>10.9400000000002</v>
      </c>
      <c r="AF195" s="173" t="str">
        <f>IFERROR(VLOOKUP(AE195,'CRUCE OPORTUNIDADES'!$C$10:$D$18,2,FALSE),"")</f>
        <v/>
      </c>
      <c r="AG195" s="173">
        <v>11.9400000000002</v>
      </c>
      <c r="AH195" s="173" t="str">
        <f>IFERROR(VLOOKUP(AG195,'CRUCE OPORTUNIDADES'!$C$10:$D$18,2,FALSE),"")</f>
        <v/>
      </c>
      <c r="AI195" s="173">
        <v>12.9400000000002</v>
      </c>
      <c r="AJ195" s="173" t="str">
        <f>IFERROR(VLOOKUP(AI195,'CRUCE OPORTUNIDADES'!$C$10:$D$18,2,FALSE),"")</f>
        <v/>
      </c>
      <c r="AK195" s="173">
        <v>13.9400000000002</v>
      </c>
      <c r="AL195" s="173" t="str">
        <f>IFERROR(VLOOKUP(AK195,'CRUCE OPORTUNIDADES'!$C$10:$D$18,2,FALSE),"")</f>
        <v/>
      </c>
      <c r="AM195" s="173">
        <v>14.9400000000003</v>
      </c>
      <c r="AN195" s="173" t="str">
        <f>IFERROR(VLOOKUP(AM195,'CRUCE OPORTUNIDADES'!$C$10:$D$18,2,FALSE),"")</f>
        <v/>
      </c>
      <c r="AO195" s="173">
        <v>15.9400000000003</v>
      </c>
      <c r="AP195" s="173" t="str">
        <f>IFERROR(VLOOKUP(AO195,'CRUCE OPORTUNIDADES'!$C$10:$D$18,2,FALSE),"")</f>
        <v/>
      </c>
      <c r="AQ195" s="173">
        <v>16.9400000000003</v>
      </c>
      <c r="AR195" s="173" t="str">
        <f>IFERROR(VLOOKUP(AQ195,'CRUCE OPORTUNIDADES'!$C$10:$D$18,2,FALSE),"")</f>
        <v/>
      </c>
      <c r="AS195" s="173">
        <v>17.9400000000003</v>
      </c>
      <c r="AT195" s="173" t="str">
        <f>IFERROR(VLOOKUP(AS195,'CRUCE OPORTUNIDADES'!$C$10:$D$18,2,FALSE),"")</f>
        <v/>
      </c>
      <c r="AU195" s="173">
        <v>18.9400000000003</v>
      </c>
      <c r="AV195" s="173" t="str">
        <f>IFERROR(VLOOKUP(AU195,'CRUCE OPORTUNIDADES'!$C$10:$D$18,2,FALSE),"")</f>
        <v/>
      </c>
      <c r="AW195" s="173">
        <v>19.940000000000399</v>
      </c>
      <c r="AX195" s="173" t="str">
        <f>IFERROR(VLOOKUP(AW195,'CRUCE OPORTUNIDADES'!$C$10:$D$18,2,FALSE),"")</f>
        <v/>
      </c>
      <c r="AY195" s="173">
        <v>20.940000000000399</v>
      </c>
      <c r="AZ195" s="173" t="str">
        <f>IFERROR(VLOOKUP(AY195,'CRUCE OPORTUNIDADES'!$C$10:$D$18,2,FALSE),"")</f>
        <v/>
      </c>
      <c r="BA195" s="173">
        <v>21.940000000000399</v>
      </c>
      <c r="BB195" s="173" t="str">
        <f>IFERROR(VLOOKUP(BA195,'CRUCE OPORTUNIDADES'!$C$10:$D$18,2,FALSE),"")</f>
        <v/>
      </c>
      <c r="BC195" s="173">
        <v>22.940000000000399</v>
      </c>
      <c r="BD195" s="173" t="str">
        <f>IFERROR(VLOOKUP(BC195,'CRUCE OPORTUNIDADES'!$C$10:$D$18,2,FALSE),"")</f>
        <v/>
      </c>
      <c r="BE195" s="173">
        <v>23.940000000000399</v>
      </c>
      <c r="BF195" s="173" t="str">
        <f>IFERROR(VLOOKUP(BE195,'CRUCE OPORTUNIDADES'!$C$10:$D$18,2,FALSE),"")</f>
        <v/>
      </c>
      <c r="BG195" s="173">
        <v>24.940000000000499</v>
      </c>
      <c r="BH195" s="173" t="str">
        <f>IFERROR(VLOOKUP(BG195,'CRUCE OPORTUNIDADES'!$C$10:$D$18,2,FALSE),"")</f>
        <v/>
      </c>
      <c r="BI195" s="173">
        <v>25.940000000000499</v>
      </c>
      <c r="BJ195" s="173" t="str">
        <f>IFERROR(VLOOKUP(BI195,'CRUCE OPORTUNIDADES'!$C$10:$D$18,2,FALSE),"")</f>
        <v/>
      </c>
    </row>
    <row r="196" spans="13:62" x14ac:dyDescent="0.25">
      <c r="N196" s="173" t="str">
        <f>IF(N197&lt;&gt;""," -O","")</f>
        <v/>
      </c>
      <c r="P196" s="173" t="str">
        <f>IF(P197&lt;&gt;""," -O","")</f>
        <v/>
      </c>
      <c r="R196" s="173" t="str">
        <f>IF(R197&lt;&gt;""," -O","")</f>
        <v/>
      </c>
      <c r="T196" s="173" t="str">
        <f>IF(T197&lt;&gt;""," -O","")</f>
        <v/>
      </c>
      <c r="V196" s="173" t="str">
        <f>IF(V197&lt;&gt;""," -O","")</f>
        <v/>
      </c>
      <c r="X196" s="173" t="str">
        <f>IF(X197&lt;&gt;""," -O","")</f>
        <v/>
      </c>
      <c r="Z196" s="173" t="str">
        <f>IF(Z197&lt;&gt;""," -O","")</f>
        <v/>
      </c>
      <c r="AB196" s="173" t="str">
        <f>IF(AB197&lt;&gt;""," -O","")</f>
        <v/>
      </c>
      <c r="AD196" s="173" t="str">
        <f>IF(AD197&lt;&gt;""," -O","")</f>
        <v/>
      </c>
      <c r="AF196" s="173" t="str">
        <f>IF(AF197&lt;&gt;""," -O","")</f>
        <v/>
      </c>
      <c r="AH196" s="173" t="str">
        <f>IF(AH197&lt;&gt;""," -O","")</f>
        <v/>
      </c>
      <c r="AJ196" s="173" t="str">
        <f>IF(AJ197&lt;&gt;""," -O","")</f>
        <v/>
      </c>
      <c r="AL196" s="173" t="str">
        <f>IF(AL197&lt;&gt;""," -O","")</f>
        <v/>
      </c>
      <c r="AN196" s="173" t="str">
        <f>IF(AN197&lt;&gt;""," -O","")</f>
        <v/>
      </c>
      <c r="AP196" s="173" t="str">
        <f>IF(AP197&lt;&gt;""," -O","")</f>
        <v/>
      </c>
      <c r="AR196" s="173" t="str">
        <f>IF(AR197&lt;&gt;""," -O","")</f>
        <v/>
      </c>
      <c r="AT196" s="173" t="str">
        <f>IF(AT197&lt;&gt;""," -O","")</f>
        <v/>
      </c>
      <c r="AV196" s="173" t="str">
        <f>IF(AV197&lt;&gt;""," -O","")</f>
        <v/>
      </c>
      <c r="AX196" s="173" t="str">
        <f>IF(AX197&lt;&gt;""," -O","")</f>
        <v/>
      </c>
      <c r="AZ196" s="173" t="str">
        <f>IF(AZ197&lt;&gt;""," -O","")</f>
        <v/>
      </c>
      <c r="BB196" s="173" t="str">
        <f>IF(BB197&lt;&gt;""," -O","")</f>
        <v/>
      </c>
      <c r="BD196" s="173" t="str">
        <f>IF(BD197&lt;&gt;""," -O","")</f>
        <v/>
      </c>
      <c r="BF196" s="173" t="str">
        <f>IF(BF197&lt;&gt;""," -O","")</f>
        <v/>
      </c>
      <c r="BH196" s="173" t="str">
        <f>IF(BH197&lt;&gt;""," -O","")</f>
        <v/>
      </c>
      <c r="BJ196" s="173" t="str">
        <f>IF(BJ197&lt;&gt;""," -O","")</f>
        <v/>
      </c>
    </row>
    <row r="197" spans="13:62" x14ac:dyDescent="0.25">
      <c r="M197" s="173">
        <v>1.95</v>
      </c>
      <c r="N197" s="173" t="str">
        <f>IFERROR(VLOOKUP(M197,'CRUCE OPORTUNIDADES'!$C$10:$D$18,2,FALSE),"")</f>
        <v/>
      </c>
      <c r="O197" s="173">
        <v>2.9500000000000202</v>
      </c>
      <c r="P197" s="173" t="str">
        <f>IFERROR(VLOOKUP(O197,'CRUCE OPORTUNIDADES'!$C$10:$D$18,2,FALSE),"")</f>
        <v/>
      </c>
      <c r="Q197" s="173">
        <v>3.9500000000000401</v>
      </c>
      <c r="R197" s="173" t="str">
        <f>IFERROR(VLOOKUP(Q197,'CRUCE OPORTUNIDADES'!$C$10:$D$18,2,FALSE),"")</f>
        <v/>
      </c>
      <c r="S197" s="173">
        <v>4.9500000000000597</v>
      </c>
      <c r="T197" s="173" t="str">
        <f>IFERROR(VLOOKUP(S197,'CRUCE OPORTUNIDADES'!$C$10:$D$18,2,FALSE),"")</f>
        <v/>
      </c>
      <c r="U197" s="173">
        <v>5.9500000000000801</v>
      </c>
      <c r="V197" s="173" t="str">
        <f>IFERROR(VLOOKUP(U197,'CRUCE OPORTUNIDADES'!$C$10:$D$18,2,FALSE),"")</f>
        <v/>
      </c>
      <c r="W197" s="173">
        <v>6.9500000000000997</v>
      </c>
      <c r="X197" s="173" t="str">
        <f>IFERROR(VLOOKUP(W197,'CRUCE OPORTUNIDADES'!$C$10:$D$18,2,FALSE),"")</f>
        <v/>
      </c>
      <c r="Y197" s="173">
        <v>7.9500000000001201</v>
      </c>
      <c r="Z197" s="173" t="str">
        <f>IFERROR(VLOOKUP(Y197,'CRUCE OPORTUNIDADES'!$C$10:$D$18,2,FALSE),"")</f>
        <v/>
      </c>
      <c r="AA197" s="173">
        <v>8.9500000000001396</v>
      </c>
      <c r="AB197" s="173" t="str">
        <f>IFERROR(VLOOKUP(AA197,'CRUCE OPORTUNIDADES'!$C$10:$D$18,2,FALSE),"")</f>
        <v/>
      </c>
      <c r="AC197" s="173">
        <v>9.9500000000001592</v>
      </c>
      <c r="AD197" s="173" t="str">
        <f>IFERROR(VLOOKUP(AC197,'CRUCE OPORTUNIDADES'!$C$10:$D$18,2,FALSE),"")</f>
        <v/>
      </c>
      <c r="AE197" s="173">
        <v>10.9500000000002</v>
      </c>
      <c r="AF197" s="173" t="str">
        <f>IFERROR(VLOOKUP(AE197,'CRUCE OPORTUNIDADES'!$C$10:$D$18,2,FALSE),"")</f>
        <v/>
      </c>
      <c r="AG197" s="173">
        <v>11.9500000000002</v>
      </c>
      <c r="AH197" s="173" t="str">
        <f>IFERROR(VLOOKUP(AG197,'CRUCE OPORTUNIDADES'!$C$10:$D$18,2,FALSE),"")</f>
        <v/>
      </c>
      <c r="AI197" s="173">
        <v>12.9500000000002</v>
      </c>
      <c r="AJ197" s="173" t="str">
        <f>IFERROR(VLOOKUP(AI197,'CRUCE OPORTUNIDADES'!$C$10:$D$18,2,FALSE),"")</f>
        <v/>
      </c>
      <c r="AK197" s="173">
        <v>13.9500000000002</v>
      </c>
      <c r="AL197" s="173" t="str">
        <f>IFERROR(VLOOKUP(AK197,'CRUCE OPORTUNIDADES'!$C$10:$D$18,2,FALSE),"")</f>
        <v/>
      </c>
      <c r="AM197" s="173">
        <v>14.950000000000299</v>
      </c>
      <c r="AN197" s="173" t="str">
        <f>IFERROR(VLOOKUP(AM197,'CRUCE OPORTUNIDADES'!$C$10:$D$18,2,FALSE),"")</f>
        <v/>
      </c>
      <c r="AO197" s="173">
        <v>15.950000000000299</v>
      </c>
      <c r="AP197" s="173" t="str">
        <f>IFERROR(VLOOKUP(AO197,'CRUCE OPORTUNIDADES'!$C$10:$D$18,2,FALSE),"")</f>
        <v/>
      </c>
      <c r="AQ197" s="173">
        <v>16.950000000000301</v>
      </c>
      <c r="AR197" s="173" t="str">
        <f>IFERROR(VLOOKUP(AQ197,'CRUCE OPORTUNIDADES'!$C$10:$D$18,2,FALSE),"")</f>
        <v/>
      </c>
      <c r="AS197" s="173">
        <v>17.950000000000301</v>
      </c>
      <c r="AT197" s="173" t="str">
        <f>IFERROR(VLOOKUP(AS197,'CRUCE OPORTUNIDADES'!$C$10:$D$18,2,FALSE),"")</f>
        <v/>
      </c>
      <c r="AU197" s="173">
        <v>18.950000000000301</v>
      </c>
      <c r="AV197" s="173" t="str">
        <f>IFERROR(VLOOKUP(AU197,'CRUCE OPORTUNIDADES'!$C$10:$D$18,2,FALSE),"")</f>
        <v/>
      </c>
      <c r="AW197" s="173">
        <v>19.950000000000401</v>
      </c>
      <c r="AX197" s="173" t="str">
        <f>IFERROR(VLOOKUP(AW197,'CRUCE OPORTUNIDADES'!$C$10:$D$18,2,FALSE),"")</f>
        <v/>
      </c>
      <c r="AY197" s="173">
        <v>20.950000000000401</v>
      </c>
      <c r="AZ197" s="173" t="str">
        <f>IFERROR(VLOOKUP(AY197,'CRUCE OPORTUNIDADES'!$C$10:$D$18,2,FALSE),"")</f>
        <v/>
      </c>
      <c r="BA197" s="173">
        <v>21.950000000000401</v>
      </c>
      <c r="BB197" s="173" t="str">
        <f>IFERROR(VLOOKUP(BA197,'CRUCE OPORTUNIDADES'!$C$10:$D$18,2,FALSE),"")</f>
        <v/>
      </c>
      <c r="BC197" s="173">
        <v>22.950000000000401</v>
      </c>
      <c r="BD197" s="173" t="str">
        <f>IFERROR(VLOOKUP(BC197,'CRUCE OPORTUNIDADES'!$C$10:$D$18,2,FALSE),"")</f>
        <v/>
      </c>
      <c r="BE197" s="173">
        <v>23.950000000000401</v>
      </c>
      <c r="BF197" s="173" t="str">
        <f>IFERROR(VLOOKUP(BE197,'CRUCE OPORTUNIDADES'!$C$10:$D$18,2,FALSE),"")</f>
        <v/>
      </c>
      <c r="BG197" s="173">
        <v>24.9500000000005</v>
      </c>
      <c r="BH197" s="173" t="str">
        <f>IFERROR(VLOOKUP(BG197,'CRUCE OPORTUNIDADES'!$C$10:$D$18,2,FALSE),"")</f>
        <v/>
      </c>
      <c r="BI197" s="173">
        <v>25.9500000000005</v>
      </c>
      <c r="BJ197" s="173" t="str">
        <f>IFERROR(VLOOKUP(BI197,'CRUCE OPORTUNIDADES'!$C$10:$D$18,2,FALSE),"")</f>
        <v/>
      </c>
    </row>
    <row r="198" spans="13:62" x14ac:dyDescent="0.25">
      <c r="N198" s="173" t="str">
        <f>IF(N199&lt;&gt;""," -O","")</f>
        <v/>
      </c>
      <c r="P198" s="173" t="str">
        <f>IF(P199&lt;&gt;""," -O","")</f>
        <v/>
      </c>
      <c r="R198" s="173" t="str">
        <f>IF(R199&lt;&gt;""," -O","")</f>
        <v/>
      </c>
      <c r="T198" s="173" t="str">
        <f>IF(T199&lt;&gt;""," -O","")</f>
        <v/>
      </c>
      <c r="V198" s="173" t="str">
        <f>IF(V199&lt;&gt;""," -O","")</f>
        <v/>
      </c>
      <c r="X198" s="173" t="str">
        <f>IF(X199&lt;&gt;""," -O","")</f>
        <v/>
      </c>
      <c r="Z198" s="173" t="str">
        <f>IF(Z199&lt;&gt;""," -O","")</f>
        <v/>
      </c>
      <c r="AB198" s="173" t="str">
        <f>IF(AB199&lt;&gt;""," -O","")</f>
        <v/>
      </c>
      <c r="AD198" s="173" t="str">
        <f>IF(AD199&lt;&gt;""," -O","")</f>
        <v/>
      </c>
      <c r="AF198" s="173" t="str">
        <f>IF(AF199&lt;&gt;""," -O","")</f>
        <v/>
      </c>
      <c r="AH198" s="173" t="str">
        <f>IF(AH199&lt;&gt;""," -O","")</f>
        <v/>
      </c>
      <c r="AJ198" s="173" t="str">
        <f>IF(AJ199&lt;&gt;""," -O","")</f>
        <v/>
      </c>
      <c r="AL198" s="173" t="str">
        <f>IF(AL199&lt;&gt;""," -O","")</f>
        <v/>
      </c>
      <c r="AN198" s="173" t="str">
        <f>IF(AN199&lt;&gt;""," -O","")</f>
        <v/>
      </c>
      <c r="AP198" s="173" t="str">
        <f>IF(AP199&lt;&gt;""," -O","")</f>
        <v/>
      </c>
      <c r="AR198" s="173" t="str">
        <f>IF(AR199&lt;&gt;""," -O","")</f>
        <v/>
      </c>
      <c r="AT198" s="173" t="str">
        <f>IF(AT199&lt;&gt;""," -O","")</f>
        <v/>
      </c>
      <c r="AV198" s="173" t="str">
        <f>IF(AV199&lt;&gt;""," -O","")</f>
        <v/>
      </c>
      <c r="AX198" s="173" t="str">
        <f>IF(AX199&lt;&gt;""," -O","")</f>
        <v/>
      </c>
      <c r="AZ198" s="173" t="str">
        <f>IF(AZ199&lt;&gt;""," -O","")</f>
        <v/>
      </c>
      <c r="BB198" s="173" t="str">
        <f>IF(BB199&lt;&gt;""," -O","")</f>
        <v/>
      </c>
      <c r="BD198" s="173" t="str">
        <f>IF(BD199&lt;&gt;""," -O","")</f>
        <v/>
      </c>
      <c r="BF198" s="173" t="str">
        <f>IF(BF199&lt;&gt;""," -O","")</f>
        <v/>
      </c>
      <c r="BH198" s="173" t="str">
        <f>IF(BH199&lt;&gt;""," -O","")</f>
        <v/>
      </c>
      <c r="BJ198" s="173" t="str">
        <f>IF(BJ199&lt;&gt;""," -O","")</f>
        <v/>
      </c>
    </row>
    <row r="199" spans="13:62" x14ac:dyDescent="0.25">
      <c r="M199" s="173">
        <v>1.96</v>
      </c>
      <c r="N199" s="173" t="str">
        <f>IFERROR(VLOOKUP(M199,'CRUCE OPORTUNIDADES'!$C$10:$D$18,2,FALSE),"")</f>
        <v/>
      </c>
      <c r="O199" s="173">
        <v>2.9600000000000199</v>
      </c>
      <c r="P199" s="173" t="str">
        <f>IFERROR(VLOOKUP(O199,'CRUCE OPORTUNIDADES'!$C$10:$D$18,2,FALSE),"")</f>
        <v/>
      </c>
      <c r="Q199" s="173">
        <v>3.9600000000000399</v>
      </c>
      <c r="R199" s="173" t="str">
        <f>IFERROR(VLOOKUP(Q199,'CRUCE OPORTUNIDADES'!$C$10:$D$18,2,FALSE),"")</f>
        <v/>
      </c>
      <c r="S199" s="173">
        <v>4.9600000000000604</v>
      </c>
      <c r="T199" s="173" t="str">
        <f>IFERROR(VLOOKUP(S199,'CRUCE OPORTUNIDADES'!$C$10:$D$18,2,FALSE),"")</f>
        <v/>
      </c>
      <c r="U199" s="173">
        <v>5.9600000000000799</v>
      </c>
      <c r="V199" s="173" t="str">
        <f>IFERROR(VLOOKUP(U199,'CRUCE OPORTUNIDADES'!$C$10:$D$18,2,FALSE),"")</f>
        <v/>
      </c>
      <c r="W199" s="173">
        <v>6.9600000000001003</v>
      </c>
      <c r="X199" s="173" t="str">
        <f>IFERROR(VLOOKUP(W199,'CRUCE OPORTUNIDADES'!$C$10:$D$18,2,FALSE),"")</f>
        <v/>
      </c>
      <c r="Y199" s="173">
        <v>7.9600000000001199</v>
      </c>
      <c r="Z199" s="173" t="str">
        <f>IFERROR(VLOOKUP(Y199,'CRUCE OPORTUNIDADES'!$C$10:$D$18,2,FALSE),"")</f>
        <v/>
      </c>
      <c r="AA199" s="173">
        <v>8.9600000000001394</v>
      </c>
      <c r="AB199" s="173" t="str">
        <f>IFERROR(VLOOKUP(AA199,'CRUCE OPORTUNIDADES'!$C$10:$D$18,2,FALSE),"")</f>
        <v/>
      </c>
      <c r="AC199" s="173">
        <v>9.9600000000001607</v>
      </c>
      <c r="AD199" s="173" t="str">
        <f>IFERROR(VLOOKUP(AC199,'CRUCE OPORTUNIDADES'!$C$10:$D$18,2,FALSE),"")</f>
        <v/>
      </c>
      <c r="AE199" s="173">
        <v>10.9600000000002</v>
      </c>
      <c r="AF199" s="173" t="str">
        <f>IFERROR(VLOOKUP(AE199,'CRUCE OPORTUNIDADES'!$C$10:$D$18,2,FALSE),"")</f>
        <v/>
      </c>
      <c r="AG199" s="173">
        <v>11.9600000000002</v>
      </c>
      <c r="AH199" s="173" t="str">
        <f>IFERROR(VLOOKUP(AG199,'CRUCE OPORTUNIDADES'!$C$10:$D$18,2,FALSE),"")</f>
        <v/>
      </c>
      <c r="AI199" s="173">
        <v>12.9600000000002</v>
      </c>
      <c r="AJ199" s="173" t="str">
        <f>IFERROR(VLOOKUP(AI199,'CRUCE OPORTUNIDADES'!$C$10:$D$18,2,FALSE),"")</f>
        <v/>
      </c>
      <c r="AK199" s="173">
        <v>13.9600000000002</v>
      </c>
      <c r="AL199" s="173" t="str">
        <f>IFERROR(VLOOKUP(AK199,'CRUCE OPORTUNIDADES'!$C$10:$D$18,2,FALSE),"")</f>
        <v/>
      </c>
      <c r="AM199" s="173">
        <v>14.960000000000299</v>
      </c>
      <c r="AN199" s="173" t="str">
        <f>IFERROR(VLOOKUP(AM199,'CRUCE OPORTUNIDADES'!$C$10:$D$18,2,FALSE),"")</f>
        <v/>
      </c>
      <c r="AO199" s="173">
        <v>15.960000000000299</v>
      </c>
      <c r="AP199" s="173" t="str">
        <f>IFERROR(VLOOKUP(AO199,'CRUCE OPORTUNIDADES'!$C$10:$D$18,2,FALSE),"")</f>
        <v/>
      </c>
      <c r="AQ199" s="173">
        <v>16.960000000000299</v>
      </c>
      <c r="AR199" s="173" t="str">
        <f>IFERROR(VLOOKUP(AQ199,'CRUCE OPORTUNIDADES'!$C$10:$D$18,2,FALSE),"")</f>
        <v/>
      </c>
      <c r="AS199" s="173">
        <v>17.960000000000299</v>
      </c>
      <c r="AT199" s="173" t="str">
        <f>IFERROR(VLOOKUP(AS199,'CRUCE OPORTUNIDADES'!$C$10:$D$18,2,FALSE),"")</f>
        <v/>
      </c>
      <c r="AU199" s="173">
        <v>18.960000000000299</v>
      </c>
      <c r="AV199" s="173" t="str">
        <f>IFERROR(VLOOKUP(AU199,'CRUCE OPORTUNIDADES'!$C$10:$D$18,2,FALSE),"")</f>
        <v/>
      </c>
      <c r="AW199" s="173">
        <v>19.960000000000399</v>
      </c>
      <c r="AX199" s="173" t="str">
        <f>IFERROR(VLOOKUP(AW199,'CRUCE OPORTUNIDADES'!$C$10:$D$18,2,FALSE),"")</f>
        <v/>
      </c>
      <c r="AY199" s="173">
        <v>20.960000000000399</v>
      </c>
      <c r="AZ199" s="173" t="str">
        <f>IFERROR(VLOOKUP(AY199,'CRUCE OPORTUNIDADES'!$C$10:$D$18,2,FALSE),"")</f>
        <v/>
      </c>
      <c r="BA199" s="173">
        <v>21.960000000000399</v>
      </c>
      <c r="BB199" s="173" t="str">
        <f>IFERROR(VLOOKUP(BA199,'CRUCE OPORTUNIDADES'!$C$10:$D$18,2,FALSE),"")</f>
        <v/>
      </c>
      <c r="BC199" s="173">
        <v>22.960000000000399</v>
      </c>
      <c r="BD199" s="173" t="str">
        <f>IFERROR(VLOOKUP(BC199,'CRUCE OPORTUNIDADES'!$C$10:$D$18,2,FALSE),"")</f>
        <v/>
      </c>
      <c r="BE199" s="173">
        <v>23.960000000000399</v>
      </c>
      <c r="BF199" s="173" t="str">
        <f>IFERROR(VLOOKUP(BE199,'CRUCE OPORTUNIDADES'!$C$10:$D$18,2,FALSE),"")</f>
        <v/>
      </c>
      <c r="BG199" s="173">
        <v>24.960000000000498</v>
      </c>
      <c r="BH199" s="173" t="str">
        <f>IFERROR(VLOOKUP(BG199,'CRUCE OPORTUNIDADES'!$C$10:$D$18,2,FALSE),"")</f>
        <v/>
      </c>
      <c r="BI199" s="173">
        <v>25.960000000000498</v>
      </c>
      <c r="BJ199" s="173" t="str">
        <f>IFERROR(VLOOKUP(BI199,'CRUCE OPORTUNIDADES'!$C$10:$D$18,2,FALSE),"")</f>
        <v/>
      </c>
    </row>
    <row r="200" spans="13:62" x14ac:dyDescent="0.25">
      <c r="N200" s="173" t="str">
        <f>IF(N201&lt;&gt;""," -O","")</f>
        <v/>
      </c>
      <c r="P200" s="173" t="str">
        <f>IF(P201&lt;&gt;""," -O","")</f>
        <v/>
      </c>
      <c r="R200" s="173" t="str">
        <f>IF(R201&lt;&gt;""," -O","")</f>
        <v/>
      </c>
      <c r="T200" s="173" t="str">
        <f>IF(T201&lt;&gt;""," -O","")</f>
        <v/>
      </c>
      <c r="V200" s="173" t="str">
        <f>IF(V201&lt;&gt;""," -O","")</f>
        <v/>
      </c>
      <c r="X200" s="173" t="str">
        <f>IF(X201&lt;&gt;""," -O","")</f>
        <v/>
      </c>
      <c r="Z200" s="173" t="str">
        <f>IF(Z201&lt;&gt;""," -O","")</f>
        <v/>
      </c>
      <c r="AB200" s="173" t="str">
        <f>IF(AB201&lt;&gt;""," -O","")</f>
        <v/>
      </c>
      <c r="AD200" s="173" t="str">
        <f>IF(AD201&lt;&gt;""," -O","")</f>
        <v/>
      </c>
      <c r="AF200" s="173" t="str">
        <f>IF(AF201&lt;&gt;""," -O","")</f>
        <v/>
      </c>
      <c r="AH200" s="173" t="str">
        <f>IF(AH201&lt;&gt;""," -O","")</f>
        <v/>
      </c>
      <c r="AJ200" s="173" t="str">
        <f>IF(AJ201&lt;&gt;""," -O","")</f>
        <v/>
      </c>
      <c r="AL200" s="173" t="str">
        <f>IF(AL201&lt;&gt;""," -O","")</f>
        <v/>
      </c>
      <c r="AN200" s="173" t="str">
        <f>IF(AN201&lt;&gt;""," -O","")</f>
        <v/>
      </c>
      <c r="AP200" s="173" t="str">
        <f>IF(AP201&lt;&gt;""," -O","")</f>
        <v/>
      </c>
      <c r="AR200" s="173" t="str">
        <f>IF(AR201&lt;&gt;""," -O","")</f>
        <v/>
      </c>
      <c r="AT200" s="173" t="str">
        <f>IF(AT201&lt;&gt;""," -O","")</f>
        <v/>
      </c>
      <c r="AV200" s="173" t="str">
        <f>IF(AV201&lt;&gt;""," -O","")</f>
        <v/>
      </c>
      <c r="AX200" s="173" t="str">
        <f>IF(AX201&lt;&gt;""," -O","")</f>
        <v/>
      </c>
      <c r="AZ200" s="173" t="str">
        <f>IF(AZ201&lt;&gt;""," -O","")</f>
        <v/>
      </c>
      <c r="BB200" s="173" t="str">
        <f>IF(BB201&lt;&gt;""," -O","")</f>
        <v/>
      </c>
      <c r="BD200" s="173" t="str">
        <f>IF(BD201&lt;&gt;""," -O","")</f>
        <v/>
      </c>
      <c r="BF200" s="173" t="str">
        <f>IF(BF201&lt;&gt;""," -O","")</f>
        <v/>
      </c>
      <c r="BH200" s="173" t="str">
        <f>IF(BH201&lt;&gt;""," -O","")</f>
        <v/>
      </c>
      <c r="BJ200" s="173" t="str">
        <f>IF(BJ201&lt;&gt;""," -O","")</f>
        <v/>
      </c>
    </row>
    <row r="201" spans="13:62" x14ac:dyDescent="0.25">
      <c r="M201" s="173">
        <v>1.97</v>
      </c>
      <c r="N201" s="173" t="str">
        <f>IFERROR(VLOOKUP(M201,'CRUCE OPORTUNIDADES'!$C$10:$D$18,2,FALSE),"")</f>
        <v/>
      </c>
      <c r="O201" s="173">
        <v>2.9700000000000202</v>
      </c>
      <c r="P201" s="173" t="str">
        <f>IFERROR(VLOOKUP(O201,'CRUCE OPORTUNIDADES'!$C$10:$D$18,2,FALSE),"")</f>
        <v/>
      </c>
      <c r="Q201" s="173">
        <v>3.9700000000000402</v>
      </c>
      <c r="R201" s="173" t="str">
        <f>IFERROR(VLOOKUP(Q201,'CRUCE OPORTUNIDADES'!$C$10:$D$18,2,FALSE),"")</f>
        <v/>
      </c>
      <c r="S201" s="173">
        <v>4.9700000000000601</v>
      </c>
      <c r="T201" s="173" t="str">
        <f>IFERROR(VLOOKUP(S201,'CRUCE OPORTUNIDADES'!$C$10:$D$18,2,FALSE),"")</f>
        <v/>
      </c>
      <c r="U201" s="173">
        <v>5.9700000000000797</v>
      </c>
      <c r="V201" s="173" t="str">
        <f>IFERROR(VLOOKUP(U201,'CRUCE OPORTUNIDADES'!$C$10:$D$18,2,FALSE),"")</f>
        <v/>
      </c>
      <c r="W201" s="173">
        <v>6.9700000000001001</v>
      </c>
      <c r="X201" s="173" t="str">
        <f>IFERROR(VLOOKUP(W201,'CRUCE OPORTUNIDADES'!$C$10:$D$18,2,FALSE),"")</f>
        <v/>
      </c>
      <c r="Y201" s="173">
        <v>7.9700000000001197</v>
      </c>
      <c r="Z201" s="173" t="str">
        <f>IFERROR(VLOOKUP(Y201,'CRUCE OPORTUNIDADES'!$C$10:$D$18,2,FALSE),"")</f>
        <v/>
      </c>
      <c r="AA201" s="173">
        <v>8.9700000000001392</v>
      </c>
      <c r="AB201" s="173" t="str">
        <f>IFERROR(VLOOKUP(AA201,'CRUCE OPORTUNIDADES'!$C$10:$D$18,2,FALSE),"")</f>
        <v/>
      </c>
      <c r="AC201" s="173">
        <v>9.9700000000001605</v>
      </c>
      <c r="AD201" s="173" t="str">
        <f>IFERROR(VLOOKUP(AC201,'CRUCE OPORTUNIDADES'!$C$10:$D$18,2,FALSE),"")</f>
        <v/>
      </c>
      <c r="AE201" s="173">
        <v>10.9700000000002</v>
      </c>
      <c r="AF201" s="173" t="str">
        <f>IFERROR(VLOOKUP(AE201,'CRUCE OPORTUNIDADES'!$C$10:$D$18,2,FALSE),"")</f>
        <v/>
      </c>
      <c r="AG201" s="173">
        <v>11.9700000000002</v>
      </c>
      <c r="AH201" s="173" t="str">
        <f>IFERROR(VLOOKUP(AG201,'CRUCE OPORTUNIDADES'!$C$10:$D$18,2,FALSE),"")</f>
        <v/>
      </c>
      <c r="AI201" s="173">
        <v>12.9700000000002</v>
      </c>
      <c r="AJ201" s="173" t="str">
        <f>IFERROR(VLOOKUP(AI201,'CRUCE OPORTUNIDADES'!$C$10:$D$18,2,FALSE),"")</f>
        <v/>
      </c>
      <c r="AK201" s="173">
        <v>13.9700000000002</v>
      </c>
      <c r="AL201" s="173" t="str">
        <f>IFERROR(VLOOKUP(AK201,'CRUCE OPORTUNIDADES'!$C$10:$D$18,2,FALSE),"")</f>
        <v/>
      </c>
      <c r="AM201" s="173">
        <v>14.970000000000301</v>
      </c>
      <c r="AN201" s="173" t="str">
        <f>IFERROR(VLOOKUP(AM201,'CRUCE OPORTUNIDADES'!$C$10:$D$18,2,FALSE),"")</f>
        <v/>
      </c>
      <c r="AO201" s="173">
        <v>15.970000000000301</v>
      </c>
      <c r="AP201" s="173" t="str">
        <f>IFERROR(VLOOKUP(AO201,'CRUCE OPORTUNIDADES'!$C$10:$D$18,2,FALSE),"")</f>
        <v/>
      </c>
      <c r="AQ201" s="173">
        <v>16.970000000000301</v>
      </c>
      <c r="AR201" s="173" t="str">
        <f>IFERROR(VLOOKUP(AQ201,'CRUCE OPORTUNIDADES'!$C$10:$D$18,2,FALSE),"")</f>
        <v/>
      </c>
      <c r="AS201" s="173">
        <v>17.970000000000301</v>
      </c>
      <c r="AT201" s="173" t="str">
        <f>IFERROR(VLOOKUP(AS201,'CRUCE OPORTUNIDADES'!$C$10:$D$18,2,FALSE),"")</f>
        <v/>
      </c>
      <c r="AU201" s="173">
        <v>18.970000000000301</v>
      </c>
      <c r="AV201" s="173" t="str">
        <f>IFERROR(VLOOKUP(AU201,'CRUCE OPORTUNIDADES'!$C$10:$D$18,2,FALSE),"")</f>
        <v/>
      </c>
      <c r="AW201" s="173">
        <v>19.9700000000004</v>
      </c>
      <c r="AX201" s="173" t="str">
        <f>IFERROR(VLOOKUP(AW201,'CRUCE OPORTUNIDADES'!$C$10:$D$18,2,FALSE),"")</f>
        <v/>
      </c>
      <c r="AY201" s="173">
        <v>20.9700000000004</v>
      </c>
      <c r="AZ201" s="173" t="str">
        <f>IFERROR(VLOOKUP(AY201,'CRUCE OPORTUNIDADES'!$C$10:$D$18,2,FALSE),"")</f>
        <v/>
      </c>
      <c r="BA201" s="173">
        <v>21.9700000000004</v>
      </c>
      <c r="BB201" s="173" t="str">
        <f>IFERROR(VLOOKUP(BA201,'CRUCE OPORTUNIDADES'!$C$10:$D$18,2,FALSE),"")</f>
        <v/>
      </c>
      <c r="BC201" s="173">
        <v>22.9700000000004</v>
      </c>
      <c r="BD201" s="173" t="str">
        <f>IFERROR(VLOOKUP(BC201,'CRUCE OPORTUNIDADES'!$C$10:$D$18,2,FALSE),"")</f>
        <v/>
      </c>
      <c r="BE201" s="173">
        <v>23.9700000000004</v>
      </c>
      <c r="BF201" s="173" t="str">
        <f>IFERROR(VLOOKUP(BE201,'CRUCE OPORTUNIDADES'!$C$10:$D$18,2,FALSE),"")</f>
        <v/>
      </c>
      <c r="BG201" s="173">
        <v>24.9700000000005</v>
      </c>
      <c r="BH201" s="173" t="str">
        <f>IFERROR(VLOOKUP(BG201,'CRUCE OPORTUNIDADES'!$C$10:$D$18,2,FALSE),"")</f>
        <v/>
      </c>
      <c r="BI201" s="173">
        <v>25.9700000000005</v>
      </c>
      <c r="BJ201" s="173" t="str">
        <f>IFERROR(VLOOKUP(BI201,'CRUCE OPORTUNIDADES'!$C$10:$D$18,2,FALSE),"")</f>
        <v/>
      </c>
    </row>
    <row r="202" spans="13:62" x14ac:dyDescent="0.25">
      <c r="N202" s="173" t="str">
        <f>IF(N203&lt;&gt;""," -O","")</f>
        <v/>
      </c>
      <c r="P202" s="173" t="str">
        <f>IF(P203&lt;&gt;""," -O","")</f>
        <v/>
      </c>
      <c r="R202" s="173" t="str">
        <f>IF(R203&lt;&gt;""," -O","")</f>
        <v/>
      </c>
      <c r="T202" s="173" t="str">
        <f>IF(T203&lt;&gt;""," -O","")</f>
        <v/>
      </c>
      <c r="V202" s="173" t="str">
        <f>IF(V203&lt;&gt;""," -O","")</f>
        <v/>
      </c>
      <c r="X202" s="173" t="str">
        <f>IF(X203&lt;&gt;""," -O","")</f>
        <v/>
      </c>
      <c r="Z202" s="173" t="str">
        <f>IF(Z203&lt;&gt;""," -O","")</f>
        <v/>
      </c>
      <c r="AB202" s="173" t="str">
        <f>IF(AB203&lt;&gt;""," -O","")</f>
        <v/>
      </c>
      <c r="AD202" s="173" t="str">
        <f>IF(AD203&lt;&gt;""," -O","")</f>
        <v/>
      </c>
      <c r="AF202" s="173" t="str">
        <f>IF(AF203&lt;&gt;""," -O","")</f>
        <v/>
      </c>
      <c r="AH202" s="173" t="str">
        <f>IF(AH203&lt;&gt;""," -O","")</f>
        <v/>
      </c>
      <c r="AJ202" s="173" t="str">
        <f>IF(AJ203&lt;&gt;""," -O","")</f>
        <v/>
      </c>
      <c r="AL202" s="173" t="str">
        <f>IF(AL203&lt;&gt;""," -O","")</f>
        <v/>
      </c>
      <c r="AN202" s="173" t="str">
        <f>IF(AN203&lt;&gt;""," -O","")</f>
        <v/>
      </c>
      <c r="AP202" s="173" t="str">
        <f>IF(AP203&lt;&gt;""," -O","")</f>
        <v/>
      </c>
      <c r="AR202" s="173" t="str">
        <f>IF(AR203&lt;&gt;""," -O","")</f>
        <v/>
      </c>
      <c r="AT202" s="173" t="str">
        <f>IF(AT203&lt;&gt;""," -O","")</f>
        <v/>
      </c>
      <c r="AV202" s="173" t="str">
        <f>IF(AV203&lt;&gt;""," -O","")</f>
        <v/>
      </c>
      <c r="AX202" s="173" t="str">
        <f>IF(AX203&lt;&gt;""," -O","")</f>
        <v/>
      </c>
      <c r="AZ202" s="173" t="str">
        <f>IF(AZ203&lt;&gt;""," -O","")</f>
        <v/>
      </c>
      <c r="BB202" s="173" t="str">
        <f>IF(BB203&lt;&gt;""," -O","")</f>
        <v/>
      </c>
      <c r="BD202" s="173" t="str">
        <f>IF(BD203&lt;&gt;""," -O","")</f>
        <v/>
      </c>
      <c r="BF202" s="173" t="str">
        <f>IF(BF203&lt;&gt;""," -O","")</f>
        <v/>
      </c>
      <c r="BH202" s="173" t="str">
        <f>IF(BH203&lt;&gt;""," -O","")</f>
        <v/>
      </c>
      <c r="BJ202" s="173" t="str">
        <f>IF(BJ203&lt;&gt;""," -O","")</f>
        <v/>
      </c>
    </row>
    <row r="203" spans="13:62" x14ac:dyDescent="0.25">
      <c r="M203" s="173">
        <v>1.98</v>
      </c>
      <c r="N203" s="173" t="str">
        <f>IFERROR(VLOOKUP(M203,'CRUCE OPORTUNIDADES'!$C$10:$D$18,2,FALSE),"")</f>
        <v/>
      </c>
      <c r="O203" s="173">
        <v>2.98000000000002</v>
      </c>
      <c r="P203" s="173" t="str">
        <f>IFERROR(VLOOKUP(O203,'CRUCE OPORTUNIDADES'!$C$10:$D$18,2,FALSE),"")</f>
        <v/>
      </c>
      <c r="Q203" s="173">
        <v>3.98000000000004</v>
      </c>
      <c r="R203" s="173" t="str">
        <f>IFERROR(VLOOKUP(Q203,'CRUCE OPORTUNIDADES'!$C$10:$D$18,2,FALSE),"")</f>
        <v/>
      </c>
      <c r="S203" s="173">
        <v>4.9800000000000599</v>
      </c>
      <c r="T203" s="173" t="str">
        <f>IFERROR(VLOOKUP(S203,'CRUCE OPORTUNIDADES'!$C$10:$D$18,2,FALSE),"")</f>
        <v/>
      </c>
      <c r="U203" s="173">
        <v>5.9800000000000804</v>
      </c>
      <c r="V203" s="173" t="str">
        <f>IFERROR(VLOOKUP(U203,'CRUCE OPORTUNIDADES'!$C$10:$D$18,2,FALSE),"")</f>
        <v/>
      </c>
      <c r="W203" s="173">
        <v>6.9800000000000999</v>
      </c>
      <c r="X203" s="173" t="str">
        <f>IFERROR(VLOOKUP(W203,'CRUCE OPORTUNIDADES'!$C$10:$D$18,2,FALSE),"")</f>
        <v/>
      </c>
      <c r="Y203" s="173">
        <v>7.9800000000001203</v>
      </c>
      <c r="Z203" s="173" t="str">
        <f>IFERROR(VLOOKUP(Y203,'CRUCE OPORTUNIDADES'!$C$10:$D$18,2,FALSE),"")</f>
        <v/>
      </c>
      <c r="AA203" s="173">
        <v>8.9800000000001408</v>
      </c>
      <c r="AB203" s="173" t="str">
        <f>IFERROR(VLOOKUP(AA203,'CRUCE OPORTUNIDADES'!$C$10:$D$18,2,FALSE),"")</f>
        <v/>
      </c>
      <c r="AC203" s="173">
        <v>9.9800000000001603</v>
      </c>
      <c r="AD203" s="173" t="str">
        <f>IFERROR(VLOOKUP(AC203,'CRUCE OPORTUNIDADES'!$C$10:$D$18,2,FALSE),"")</f>
        <v/>
      </c>
      <c r="AE203" s="173">
        <v>10.980000000000199</v>
      </c>
      <c r="AF203" s="173" t="str">
        <f>IFERROR(VLOOKUP(AE203,'CRUCE OPORTUNIDADES'!$C$10:$D$18,2,FALSE),"")</f>
        <v/>
      </c>
      <c r="AG203" s="173">
        <v>11.980000000000199</v>
      </c>
      <c r="AH203" s="173" t="str">
        <f>IFERROR(VLOOKUP(AG203,'CRUCE OPORTUNIDADES'!$C$10:$D$18,2,FALSE),"")</f>
        <v/>
      </c>
      <c r="AI203" s="173">
        <v>12.980000000000199</v>
      </c>
      <c r="AJ203" s="173" t="str">
        <f>IFERROR(VLOOKUP(AI203,'CRUCE OPORTUNIDADES'!$C$10:$D$18,2,FALSE),"")</f>
        <v/>
      </c>
      <c r="AK203" s="173">
        <v>13.980000000000199</v>
      </c>
      <c r="AL203" s="173" t="str">
        <f>IFERROR(VLOOKUP(AK203,'CRUCE OPORTUNIDADES'!$C$10:$D$18,2,FALSE),"")</f>
        <v/>
      </c>
      <c r="AM203" s="173">
        <v>14.980000000000301</v>
      </c>
      <c r="AN203" s="173" t="str">
        <f>IFERROR(VLOOKUP(AM203,'CRUCE OPORTUNIDADES'!$C$10:$D$18,2,FALSE),"")</f>
        <v/>
      </c>
      <c r="AO203" s="173">
        <v>15.980000000000301</v>
      </c>
      <c r="AP203" s="173" t="str">
        <f>IFERROR(VLOOKUP(AO203,'CRUCE OPORTUNIDADES'!$C$10:$D$18,2,FALSE),"")</f>
        <v/>
      </c>
      <c r="AQ203" s="173">
        <v>16.980000000000299</v>
      </c>
      <c r="AR203" s="173" t="str">
        <f>IFERROR(VLOOKUP(AQ203,'CRUCE OPORTUNIDADES'!$C$10:$D$18,2,FALSE),"")</f>
        <v/>
      </c>
      <c r="AS203" s="173">
        <v>17.980000000000299</v>
      </c>
      <c r="AT203" s="173" t="str">
        <f>IFERROR(VLOOKUP(AS203,'CRUCE OPORTUNIDADES'!$C$10:$D$18,2,FALSE),"")</f>
        <v/>
      </c>
      <c r="AU203" s="173">
        <v>18.980000000000299</v>
      </c>
      <c r="AV203" s="173" t="str">
        <f>IFERROR(VLOOKUP(AU203,'CRUCE OPORTUNIDADES'!$C$10:$D$18,2,FALSE),"")</f>
        <v/>
      </c>
      <c r="AW203" s="173">
        <v>19.980000000000398</v>
      </c>
      <c r="AX203" s="173" t="str">
        <f>IFERROR(VLOOKUP(AW203,'CRUCE OPORTUNIDADES'!$C$10:$D$18,2,FALSE),"")</f>
        <v/>
      </c>
      <c r="AY203" s="173">
        <v>20.980000000000398</v>
      </c>
      <c r="AZ203" s="173" t="str">
        <f>IFERROR(VLOOKUP(AY203,'CRUCE OPORTUNIDADES'!$C$10:$D$18,2,FALSE),"")</f>
        <v/>
      </c>
      <c r="BA203" s="173">
        <v>21.980000000000398</v>
      </c>
      <c r="BB203" s="173" t="str">
        <f>IFERROR(VLOOKUP(BA203,'CRUCE OPORTUNIDADES'!$C$10:$D$18,2,FALSE),"")</f>
        <v/>
      </c>
      <c r="BC203" s="173">
        <v>22.980000000000398</v>
      </c>
      <c r="BD203" s="173" t="str">
        <f>IFERROR(VLOOKUP(BC203,'CRUCE OPORTUNIDADES'!$C$10:$D$18,2,FALSE),"")</f>
        <v/>
      </c>
      <c r="BE203" s="173">
        <v>23.980000000000398</v>
      </c>
      <c r="BF203" s="173" t="str">
        <f>IFERROR(VLOOKUP(BE203,'CRUCE OPORTUNIDADES'!$C$10:$D$18,2,FALSE),"")</f>
        <v/>
      </c>
      <c r="BG203" s="173">
        <v>24.980000000000501</v>
      </c>
      <c r="BH203" s="173" t="str">
        <f>IFERROR(VLOOKUP(BG203,'CRUCE OPORTUNIDADES'!$C$10:$D$18,2,FALSE),"")</f>
        <v/>
      </c>
      <c r="BI203" s="173">
        <v>25.980000000000501</v>
      </c>
      <c r="BJ203" s="173" t="str">
        <f>IFERROR(VLOOKUP(BI203,'CRUCE OPORTUNIDADES'!$C$10:$D$18,2,FALSE),"")</f>
        <v/>
      </c>
    </row>
    <row r="204" spans="13:62" x14ac:dyDescent="0.25">
      <c r="N204" s="173" t="str">
        <f>IF(N205&lt;&gt;""," -O","")</f>
        <v/>
      </c>
      <c r="P204" s="173" t="str">
        <f>IF(P205&lt;&gt;""," -O","")</f>
        <v/>
      </c>
      <c r="R204" s="173" t="str">
        <f>IF(R205&lt;&gt;""," -O","")</f>
        <v/>
      </c>
      <c r="T204" s="173" t="str">
        <f>IF(T205&lt;&gt;""," -O","")</f>
        <v/>
      </c>
      <c r="V204" s="173" t="str">
        <f>IF(V205&lt;&gt;""," -O","")</f>
        <v/>
      </c>
      <c r="X204" s="173" t="str">
        <f>IF(X205&lt;&gt;""," -O","")</f>
        <v/>
      </c>
      <c r="Z204" s="173" t="str">
        <f>IF(Z205&lt;&gt;""," -O","")</f>
        <v/>
      </c>
      <c r="AB204" s="173" t="str">
        <f>IF(AB205&lt;&gt;""," -O","")</f>
        <v/>
      </c>
      <c r="AD204" s="173" t="str">
        <f>IF(AD205&lt;&gt;""," -O","")</f>
        <v/>
      </c>
      <c r="AF204" s="173" t="str">
        <f>IF(AF205&lt;&gt;""," -O","")</f>
        <v/>
      </c>
      <c r="AH204" s="173" t="str">
        <f>IF(AH205&lt;&gt;""," -O","")</f>
        <v/>
      </c>
      <c r="AJ204" s="173" t="str">
        <f>IF(AJ205&lt;&gt;""," -O","")</f>
        <v/>
      </c>
      <c r="AL204" s="173" t="str">
        <f>IF(AL205&lt;&gt;""," -O","")</f>
        <v/>
      </c>
      <c r="AN204" s="173" t="str">
        <f>IF(AN205&lt;&gt;""," -O","")</f>
        <v/>
      </c>
      <c r="AP204" s="173" t="str">
        <f>IF(AP205&lt;&gt;""," -O","")</f>
        <v/>
      </c>
      <c r="AR204" s="173" t="str">
        <f>IF(AR205&lt;&gt;""," -O","")</f>
        <v/>
      </c>
      <c r="AT204" s="173" t="str">
        <f>IF(AT205&lt;&gt;""," -O","")</f>
        <v/>
      </c>
      <c r="AV204" s="173" t="str">
        <f>IF(AV205&lt;&gt;""," -O","")</f>
        <v/>
      </c>
      <c r="AX204" s="173" t="str">
        <f>IF(AX205&lt;&gt;""," -O","")</f>
        <v/>
      </c>
      <c r="AZ204" s="173" t="str">
        <f>IF(AZ205&lt;&gt;""," -O","")</f>
        <v/>
      </c>
      <c r="BB204" s="173" t="str">
        <f>IF(BB205&lt;&gt;""," -O","")</f>
        <v/>
      </c>
      <c r="BD204" s="173" t="str">
        <f>IF(BD205&lt;&gt;""," -O","")</f>
        <v/>
      </c>
      <c r="BF204" s="173" t="str">
        <f>IF(BF205&lt;&gt;""," -O","")</f>
        <v/>
      </c>
      <c r="BH204" s="173" t="str">
        <f>IF(BH205&lt;&gt;""," -O","")</f>
        <v/>
      </c>
      <c r="BJ204" s="173" t="str">
        <f>IF(BJ205&lt;&gt;""," -O","")</f>
        <v/>
      </c>
    </row>
    <row r="205" spans="13:62" x14ac:dyDescent="0.25">
      <c r="M205" s="173">
        <v>1.99</v>
      </c>
      <c r="N205" s="173" t="str">
        <f>IFERROR(VLOOKUP(M205,'CRUCE OPORTUNIDADES'!$C$10:$D$18,2,FALSE),"")</f>
        <v/>
      </c>
      <c r="O205" s="173">
        <v>2.9900000000000202</v>
      </c>
      <c r="P205" s="173" t="str">
        <f>IFERROR(VLOOKUP(O205,'CRUCE OPORTUNIDADES'!$C$10:$D$18,2,FALSE),"")</f>
        <v/>
      </c>
      <c r="Q205" s="173">
        <v>3.9900000000000402</v>
      </c>
      <c r="R205" s="173" t="str">
        <f>IFERROR(VLOOKUP(Q205,'CRUCE OPORTUNIDADES'!$C$10:$D$18,2,FALSE),"")</f>
        <v/>
      </c>
      <c r="S205" s="173">
        <v>4.9900000000000597</v>
      </c>
      <c r="T205" s="173" t="str">
        <f>IFERROR(VLOOKUP(S205,'CRUCE OPORTUNIDADES'!$C$10:$D$18,2,FALSE),"")</f>
        <v/>
      </c>
      <c r="U205" s="173">
        <v>5.9900000000000801</v>
      </c>
      <c r="V205" s="173" t="str">
        <f>IFERROR(VLOOKUP(U205,'CRUCE OPORTUNIDADES'!$C$10:$D$18,2,FALSE),"")</f>
        <v/>
      </c>
      <c r="W205" s="173">
        <v>6.9900000000000997</v>
      </c>
      <c r="X205" s="173" t="str">
        <f>IFERROR(VLOOKUP(W205,'CRUCE OPORTUNIDADES'!$C$10:$D$18,2,FALSE),"")</f>
        <v/>
      </c>
      <c r="Y205" s="173">
        <v>7.9900000000001201</v>
      </c>
      <c r="Z205" s="173" t="str">
        <f>IFERROR(VLOOKUP(Y205,'CRUCE OPORTUNIDADES'!$C$10:$D$18,2,FALSE),"")</f>
        <v/>
      </c>
      <c r="AA205" s="173">
        <v>8.9900000000001405</v>
      </c>
      <c r="AB205" s="173" t="str">
        <f>IFERROR(VLOOKUP(AA205,'CRUCE OPORTUNIDADES'!$C$10:$D$18,2,FALSE),"")</f>
        <v/>
      </c>
      <c r="AC205" s="173">
        <v>9.9900000000001601</v>
      </c>
      <c r="AD205" s="173" t="str">
        <f>IFERROR(VLOOKUP(AC205,'CRUCE OPORTUNIDADES'!$C$10:$D$18,2,FALSE),"")</f>
        <v/>
      </c>
      <c r="AE205" s="173">
        <v>10.990000000000199</v>
      </c>
      <c r="AF205" s="173" t="str">
        <f>IFERROR(VLOOKUP(AE205,'CRUCE OPORTUNIDADES'!$C$10:$D$18,2,FALSE),"")</f>
        <v/>
      </c>
      <c r="AG205" s="173">
        <v>11.990000000000199</v>
      </c>
      <c r="AH205" s="173" t="str">
        <f>IFERROR(VLOOKUP(AG205,'CRUCE OPORTUNIDADES'!$C$10:$D$18,2,FALSE),"")</f>
        <v/>
      </c>
      <c r="AI205" s="173">
        <v>12.990000000000199</v>
      </c>
      <c r="AJ205" s="173" t="str">
        <f>IFERROR(VLOOKUP(AI205,'CRUCE OPORTUNIDADES'!$C$10:$D$18,2,FALSE),"")</f>
        <v/>
      </c>
      <c r="AK205" s="173">
        <v>13.990000000000199</v>
      </c>
      <c r="AL205" s="173" t="str">
        <f>IFERROR(VLOOKUP(AK205,'CRUCE OPORTUNIDADES'!$C$10:$D$18,2,FALSE),"")</f>
        <v/>
      </c>
      <c r="AM205" s="173">
        <v>14.9900000000003</v>
      </c>
      <c r="AN205" s="173" t="str">
        <f>IFERROR(VLOOKUP(AM205,'CRUCE OPORTUNIDADES'!$C$10:$D$18,2,FALSE),"")</f>
        <v/>
      </c>
      <c r="AO205" s="173">
        <v>15.9900000000003</v>
      </c>
      <c r="AP205" s="173" t="str">
        <f>IFERROR(VLOOKUP(AO205,'CRUCE OPORTUNIDADES'!$C$10:$D$18,2,FALSE),"")</f>
        <v/>
      </c>
      <c r="AQ205" s="173">
        <v>16.9900000000003</v>
      </c>
      <c r="AR205" s="173" t="str">
        <f>IFERROR(VLOOKUP(AQ205,'CRUCE OPORTUNIDADES'!$C$10:$D$18,2,FALSE),"")</f>
        <v/>
      </c>
      <c r="AS205" s="173">
        <v>17.9900000000003</v>
      </c>
      <c r="AT205" s="173" t="str">
        <f>IFERROR(VLOOKUP(AS205,'CRUCE OPORTUNIDADES'!$C$10:$D$18,2,FALSE),"")</f>
        <v/>
      </c>
      <c r="AU205" s="173">
        <v>18.9900000000003</v>
      </c>
      <c r="AV205" s="173" t="str">
        <f>IFERROR(VLOOKUP(AU205,'CRUCE OPORTUNIDADES'!$C$10:$D$18,2,FALSE),"")</f>
        <v/>
      </c>
      <c r="AW205" s="173">
        <v>19.9900000000004</v>
      </c>
      <c r="AX205" s="173" t="str">
        <f>IFERROR(VLOOKUP(AW205,'CRUCE OPORTUNIDADES'!$C$10:$D$18,2,FALSE),"")</f>
        <v/>
      </c>
      <c r="AY205" s="173">
        <v>20.9900000000004</v>
      </c>
      <c r="AZ205" s="173" t="str">
        <f>IFERROR(VLOOKUP(AY205,'CRUCE OPORTUNIDADES'!$C$10:$D$18,2,FALSE),"")</f>
        <v/>
      </c>
      <c r="BA205" s="173">
        <v>21.9900000000004</v>
      </c>
      <c r="BB205" s="173" t="str">
        <f>IFERROR(VLOOKUP(BA205,'CRUCE OPORTUNIDADES'!$C$10:$D$18,2,FALSE),"")</f>
        <v/>
      </c>
      <c r="BC205" s="173">
        <v>22.9900000000004</v>
      </c>
      <c r="BD205" s="173" t="str">
        <f>IFERROR(VLOOKUP(BC205,'CRUCE OPORTUNIDADES'!$C$10:$D$18,2,FALSE),"")</f>
        <v/>
      </c>
      <c r="BE205" s="173">
        <v>23.9900000000004</v>
      </c>
      <c r="BF205" s="173" t="str">
        <f>IFERROR(VLOOKUP(BE205,'CRUCE OPORTUNIDADES'!$C$10:$D$18,2,FALSE),"")</f>
        <v/>
      </c>
      <c r="BG205" s="173">
        <v>24.990000000000499</v>
      </c>
      <c r="BH205" s="173" t="str">
        <f>IFERROR(VLOOKUP(BG205,'CRUCE OPORTUNIDADES'!$C$10:$D$18,2,FALSE),"")</f>
        <v/>
      </c>
      <c r="BI205" s="173">
        <v>25.990000000000499</v>
      </c>
      <c r="BJ205" s="173" t="str">
        <f>IFERROR(VLOOKUP(BI205,'CRUCE OPORTUNIDADES'!$C$10:$D$18,2,FALSE),"")</f>
        <v/>
      </c>
    </row>
  </sheetData>
  <sheetProtection algorithmName="SHA-512" hashValue="YNXsd6DukZekbHndeZKZdhdkeS+PouzfolSrwXRq7NxMS69A6VXGjWw0fo7UGqYUq1VDb4jJsf23HdtCPC19Cg==" saltValue="myyGTOpCWQboaOABhykKhw==" spinCount="100000" sheet="1" objects="1" scenarios="1" selectLockedCells="1"/>
  <mergeCells count="43">
    <mergeCell ref="B21:J21"/>
    <mergeCell ref="B23:J23"/>
    <mergeCell ref="I1:J1"/>
    <mergeCell ref="I2:J2"/>
    <mergeCell ref="I3:J3"/>
    <mergeCell ref="I4:J4"/>
    <mergeCell ref="B1:C4"/>
    <mergeCell ref="D1:H1"/>
    <mergeCell ref="D2:H2"/>
    <mergeCell ref="D3:H4"/>
    <mergeCell ref="B12:C12"/>
    <mergeCell ref="B13:C13"/>
    <mergeCell ref="B14:C14"/>
    <mergeCell ref="C18:E18"/>
    <mergeCell ref="C19:E19"/>
    <mergeCell ref="C15:E15"/>
    <mergeCell ref="C16:E16"/>
    <mergeCell ref="C17:E17"/>
    <mergeCell ref="G17:G19"/>
    <mergeCell ref="H17:H19"/>
    <mergeCell ref="G10:H10"/>
    <mergeCell ref="B10:C10"/>
    <mergeCell ref="B11:C11"/>
    <mergeCell ref="I10:J10"/>
    <mergeCell ref="G11:H11"/>
    <mergeCell ref="I11:J11"/>
    <mergeCell ref="I16:J16"/>
    <mergeCell ref="I17:J19"/>
    <mergeCell ref="I12:J12"/>
    <mergeCell ref="G13:H13"/>
    <mergeCell ref="I13:J13"/>
    <mergeCell ref="G14:H14"/>
    <mergeCell ref="I14:J14"/>
    <mergeCell ref="G15:J15"/>
    <mergeCell ref="G12:H12"/>
    <mergeCell ref="B6:J7"/>
    <mergeCell ref="B8:C8"/>
    <mergeCell ref="D8:D9"/>
    <mergeCell ref="E8:E9"/>
    <mergeCell ref="F8:F9"/>
    <mergeCell ref="B9:C9"/>
    <mergeCell ref="G8:H9"/>
    <mergeCell ref="I8:J9"/>
  </mergeCells>
  <conditionalFormatting sqref="I16">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7">
    <cfRule type="expression" dxfId="3" priority="1">
      <formula>$J$17="MODERADO"</formula>
    </cfRule>
    <cfRule type="expression" dxfId="2" priority="2">
      <formula>$J$17="BAJO"</formula>
    </cfRule>
    <cfRule type="expression" dxfId="1" priority="3">
      <formula>$J$17="FAVORABLE"</formula>
    </cfRule>
    <cfRule type="expression" dxfId="0" priority="4">
      <formula>$J$17="ALTO"</formula>
    </cfRule>
  </conditionalFormatting>
  <hyperlinks>
    <hyperlink ref="A6" location="'IDENTIFICACIÓN DOFA'!A1" display="REGRESAR" xr:uid="{00000000-0004-0000-0C00-000000000000}"/>
  </hyperlinks>
  <pageMargins left="0.7" right="0.7" top="0.75" bottom="0.75" header="0.3" footer="0.3"/>
  <pageSetup scale="4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tabColor rgb="FF0F3D38"/>
  </sheetPr>
  <dimension ref="A1:G160"/>
  <sheetViews>
    <sheetView zoomScaleNormal="100" zoomScaleSheetLayoutView="55" workbookViewId="0">
      <selection activeCell="B156" sqref="B156"/>
    </sheetView>
  </sheetViews>
  <sheetFormatPr baseColWidth="10" defaultColWidth="11.42578125" defaultRowHeight="15" x14ac:dyDescent="0.25"/>
  <cols>
    <col min="1" max="1" width="7.140625" style="5" customWidth="1"/>
    <col min="2" max="2" width="18.28515625" style="5" customWidth="1"/>
    <col min="3" max="3" width="92.42578125" style="5" customWidth="1"/>
    <col min="4" max="4" width="24.7109375" style="5" customWidth="1"/>
    <col min="5" max="5" width="28.28515625" style="5" customWidth="1"/>
    <col min="6" max="16384" width="11.42578125" style="5"/>
  </cols>
  <sheetData>
    <row r="1" spans="1:7" x14ac:dyDescent="0.25">
      <c r="A1" s="168"/>
      <c r="B1" s="168"/>
      <c r="C1" s="168"/>
      <c r="D1" s="168"/>
      <c r="E1" s="168"/>
      <c r="F1" s="168"/>
    </row>
    <row r="2" spans="1:7" ht="15.75" customHeight="1" x14ac:dyDescent="0.25">
      <c r="A2" s="168"/>
      <c r="B2" s="575"/>
      <c r="C2" s="569" t="s">
        <v>24</v>
      </c>
      <c r="D2" s="570"/>
      <c r="E2" s="121" t="s">
        <v>25</v>
      </c>
      <c r="F2" s="6"/>
      <c r="G2" s="2"/>
    </row>
    <row r="3" spans="1:7" ht="15.75" customHeight="1" x14ac:dyDescent="0.25">
      <c r="A3" s="168"/>
      <c r="B3" s="576"/>
      <c r="C3" s="569" t="s">
        <v>440</v>
      </c>
      <c r="D3" s="570"/>
      <c r="E3" s="169" t="s">
        <v>870</v>
      </c>
      <c r="F3" s="6"/>
      <c r="G3" s="2"/>
    </row>
    <row r="4" spans="1:7" ht="16.5" customHeight="1" x14ac:dyDescent="0.25">
      <c r="A4" s="168"/>
      <c r="B4" s="576"/>
      <c r="C4" s="571" t="s">
        <v>27</v>
      </c>
      <c r="D4" s="572"/>
      <c r="E4" s="169" t="s">
        <v>871</v>
      </c>
      <c r="F4" s="6"/>
      <c r="G4" s="2"/>
    </row>
    <row r="5" spans="1:7" ht="15" customHeight="1" x14ac:dyDescent="0.25">
      <c r="A5" s="168"/>
      <c r="B5" s="577"/>
      <c r="C5" s="573"/>
      <c r="D5" s="574"/>
      <c r="E5" s="121" t="s">
        <v>814</v>
      </c>
      <c r="F5" s="6"/>
      <c r="G5" s="2"/>
    </row>
    <row r="6" spans="1:7" x14ac:dyDescent="0.25">
      <c r="A6" s="168"/>
      <c r="B6" s="168"/>
      <c r="C6" s="168"/>
      <c r="D6" s="168"/>
      <c r="E6" s="168"/>
      <c r="F6" s="168"/>
    </row>
    <row r="7" spans="1:7" ht="18" x14ac:dyDescent="0.25">
      <c r="A7" s="168"/>
      <c r="B7" s="55" t="s">
        <v>815</v>
      </c>
      <c r="C7" s="56" t="s">
        <v>816</v>
      </c>
      <c r="D7" s="56" t="s">
        <v>66</v>
      </c>
      <c r="E7" s="56" t="s">
        <v>817</v>
      </c>
      <c r="F7" s="168"/>
    </row>
    <row r="8" spans="1:7" ht="28.5" hidden="1" x14ac:dyDescent="0.25">
      <c r="A8" s="168"/>
      <c r="B8" s="126">
        <v>43340</v>
      </c>
      <c r="C8" s="127" t="s">
        <v>818</v>
      </c>
      <c r="D8" s="53" t="s">
        <v>819</v>
      </c>
      <c r="E8" s="53" t="s">
        <v>820</v>
      </c>
      <c r="F8" s="168"/>
    </row>
    <row r="9" spans="1:7" ht="230.25" hidden="1" customHeight="1" x14ac:dyDescent="0.25">
      <c r="A9" s="168"/>
      <c r="B9" s="126">
        <v>43172</v>
      </c>
      <c r="C9" s="134" t="s">
        <v>821</v>
      </c>
      <c r="D9" s="129" t="s">
        <v>822</v>
      </c>
      <c r="E9" s="53" t="s">
        <v>823</v>
      </c>
      <c r="F9" s="168"/>
    </row>
    <row r="10" spans="1:7" hidden="1" x14ac:dyDescent="0.25">
      <c r="A10" s="168"/>
      <c r="B10" s="126">
        <v>43298</v>
      </c>
      <c r="C10" s="128" t="s">
        <v>824</v>
      </c>
      <c r="D10" s="129" t="s">
        <v>825</v>
      </c>
      <c r="E10" s="129" t="s">
        <v>826</v>
      </c>
      <c r="F10" s="168"/>
    </row>
    <row r="11" spans="1:7" ht="384" hidden="1" customHeight="1" x14ac:dyDescent="0.25">
      <c r="A11" s="168"/>
      <c r="B11" s="153">
        <v>43585</v>
      </c>
      <c r="C11" s="135" t="s">
        <v>827</v>
      </c>
      <c r="D11" s="150" t="s">
        <v>828</v>
      </c>
      <c r="E11" s="150" t="s">
        <v>829</v>
      </c>
      <c r="F11" s="168"/>
    </row>
    <row r="12" spans="1:7" ht="28.5" hidden="1" x14ac:dyDescent="0.25">
      <c r="A12" s="168"/>
      <c r="B12" s="130">
        <v>43585</v>
      </c>
      <c r="C12" s="136" t="s">
        <v>830</v>
      </c>
      <c r="D12" s="147" t="s">
        <v>831</v>
      </c>
      <c r="E12" s="147" t="s">
        <v>832</v>
      </c>
      <c r="F12" s="168"/>
    </row>
    <row r="13" spans="1:7" ht="243.75" hidden="1" x14ac:dyDescent="0.25">
      <c r="A13" s="168"/>
      <c r="B13" s="130">
        <v>43748</v>
      </c>
      <c r="C13" s="137" t="s">
        <v>833</v>
      </c>
      <c r="D13" s="147" t="s">
        <v>828</v>
      </c>
      <c r="E13" s="147" t="s">
        <v>829</v>
      </c>
      <c r="F13" s="168"/>
    </row>
    <row r="14" spans="1:7" ht="409.5" hidden="1" customHeight="1" x14ac:dyDescent="0.25">
      <c r="A14" s="168"/>
      <c r="B14" s="581">
        <v>43965</v>
      </c>
      <c r="C14" s="578" t="s">
        <v>834</v>
      </c>
      <c r="D14" s="557" t="s">
        <v>835</v>
      </c>
      <c r="E14" s="557" t="s">
        <v>836</v>
      </c>
      <c r="F14" s="168"/>
    </row>
    <row r="15" spans="1:7" ht="409.6" hidden="1" customHeight="1" x14ac:dyDescent="0.25">
      <c r="A15" s="168"/>
      <c r="B15" s="582"/>
      <c r="C15" s="579"/>
      <c r="D15" s="558"/>
      <c r="E15" s="558"/>
      <c r="F15" s="168"/>
    </row>
    <row r="16" spans="1:7" ht="409.6" hidden="1" customHeight="1" x14ac:dyDescent="0.25">
      <c r="A16" s="168"/>
      <c r="B16" s="582"/>
      <c r="C16" s="579"/>
      <c r="D16" s="558"/>
      <c r="E16" s="558"/>
      <c r="F16" s="168"/>
    </row>
    <row r="17" spans="1:6" ht="409.6" hidden="1" customHeight="1" x14ac:dyDescent="0.25">
      <c r="A17" s="168"/>
      <c r="B17" s="582"/>
      <c r="C17" s="579"/>
      <c r="D17" s="558"/>
      <c r="E17" s="558"/>
      <c r="F17" s="168"/>
    </row>
    <row r="18" spans="1:6" ht="168.75" hidden="1" customHeight="1" x14ac:dyDescent="0.25">
      <c r="A18" s="168"/>
      <c r="B18" s="583"/>
      <c r="C18" s="580"/>
      <c r="D18" s="559"/>
      <c r="E18" s="559"/>
      <c r="F18" s="168"/>
    </row>
    <row r="19" spans="1:6" ht="144" hidden="1" x14ac:dyDescent="0.25">
      <c r="A19" s="168"/>
      <c r="B19" s="131">
        <v>44082</v>
      </c>
      <c r="C19" s="138" t="s">
        <v>837</v>
      </c>
      <c r="D19" s="53" t="s">
        <v>835</v>
      </c>
      <c r="E19" s="53" t="s">
        <v>836</v>
      </c>
      <c r="F19" s="168"/>
    </row>
    <row r="20" spans="1:6" ht="100.5" hidden="1" x14ac:dyDescent="0.25">
      <c r="A20" s="168"/>
      <c r="B20" s="131">
        <v>44111</v>
      </c>
      <c r="C20" s="138" t="s">
        <v>838</v>
      </c>
      <c r="D20" s="53" t="s">
        <v>835</v>
      </c>
      <c r="E20" s="53" t="s">
        <v>836</v>
      </c>
      <c r="F20" s="168"/>
    </row>
    <row r="21" spans="1:6" ht="300.75" hidden="1" x14ac:dyDescent="0.25">
      <c r="A21" s="168"/>
      <c r="B21" s="131">
        <v>44148</v>
      </c>
      <c r="C21" s="149" t="s">
        <v>839</v>
      </c>
      <c r="D21" s="53" t="s">
        <v>835</v>
      </c>
      <c r="E21" s="53" t="s">
        <v>836</v>
      </c>
      <c r="F21" s="168"/>
    </row>
    <row r="22" spans="1:6" ht="409.6" hidden="1" customHeight="1" x14ac:dyDescent="0.25">
      <c r="A22" s="168"/>
      <c r="B22" s="562">
        <v>44313</v>
      </c>
      <c r="C22" s="560" t="s">
        <v>840</v>
      </c>
      <c r="D22" s="566" t="s">
        <v>841</v>
      </c>
      <c r="E22" s="565" t="s">
        <v>842</v>
      </c>
      <c r="F22" s="168"/>
    </row>
    <row r="23" spans="1:6" ht="409.6" hidden="1" customHeight="1" x14ac:dyDescent="0.25">
      <c r="A23" s="168"/>
      <c r="B23" s="563"/>
      <c r="C23" s="561"/>
      <c r="D23" s="567"/>
      <c r="E23" s="558"/>
      <c r="F23" s="168"/>
    </row>
    <row r="24" spans="1:6" ht="409.6" hidden="1" customHeight="1" x14ac:dyDescent="0.25">
      <c r="A24" s="168"/>
      <c r="B24" s="563"/>
      <c r="C24" s="561"/>
      <c r="D24" s="567"/>
      <c r="E24" s="558"/>
      <c r="F24" s="168"/>
    </row>
    <row r="25" spans="1:6" ht="409.6" hidden="1" customHeight="1" x14ac:dyDescent="0.25">
      <c r="A25" s="168"/>
      <c r="B25" s="563"/>
      <c r="C25" s="561"/>
      <c r="D25" s="567"/>
      <c r="E25" s="558"/>
      <c r="F25" s="168"/>
    </row>
    <row r="26" spans="1:6" ht="409.6" hidden="1" customHeight="1" x14ac:dyDescent="0.25">
      <c r="A26" s="168"/>
      <c r="B26" s="563"/>
      <c r="C26" s="561"/>
      <c r="D26" s="567"/>
      <c r="E26" s="558"/>
      <c r="F26" s="168"/>
    </row>
    <row r="27" spans="1:6" ht="321.75" hidden="1" customHeight="1" x14ac:dyDescent="0.25">
      <c r="A27" s="168"/>
      <c r="B27" s="564"/>
      <c r="C27" s="139" t="s">
        <v>843</v>
      </c>
      <c r="D27" s="568"/>
      <c r="E27" s="559"/>
      <c r="F27" s="168"/>
    </row>
    <row r="28" spans="1:6" ht="408.75" hidden="1" customHeight="1" x14ac:dyDescent="0.25">
      <c r="A28" s="168"/>
      <c r="B28" s="585">
        <v>44494</v>
      </c>
      <c r="C28" s="584" t="s">
        <v>844</v>
      </c>
      <c r="D28" s="565" t="s">
        <v>841</v>
      </c>
      <c r="E28" s="565" t="s">
        <v>842</v>
      </c>
      <c r="F28" s="168"/>
    </row>
    <row r="29" spans="1:6" ht="408.75" hidden="1" customHeight="1" x14ac:dyDescent="0.25">
      <c r="A29" s="168"/>
      <c r="B29" s="582"/>
      <c r="C29" s="579"/>
      <c r="D29" s="558"/>
      <c r="E29" s="558"/>
      <c r="F29" s="168"/>
    </row>
    <row r="30" spans="1:6" ht="227.25" hidden="1" customHeight="1" x14ac:dyDescent="0.25">
      <c r="A30" s="168"/>
      <c r="B30" s="583"/>
      <c r="C30" s="580"/>
      <c r="D30" s="559"/>
      <c r="E30" s="559"/>
      <c r="F30" s="168"/>
    </row>
    <row r="31" spans="1:6" ht="408" hidden="1" customHeight="1" x14ac:dyDescent="0.25">
      <c r="A31" s="168"/>
      <c r="B31" s="585">
        <v>44679</v>
      </c>
      <c r="C31" s="578" t="s">
        <v>845</v>
      </c>
      <c r="D31" s="565" t="s">
        <v>846</v>
      </c>
      <c r="E31" s="565" t="s">
        <v>829</v>
      </c>
      <c r="F31" s="168"/>
    </row>
    <row r="32" spans="1:6" ht="408.75" hidden="1" customHeight="1" x14ac:dyDescent="0.25">
      <c r="A32" s="168"/>
      <c r="B32" s="582"/>
      <c r="C32" s="579"/>
      <c r="D32" s="558"/>
      <c r="E32" s="558"/>
      <c r="F32" s="168"/>
    </row>
    <row r="33" spans="1:6" ht="279" hidden="1" customHeight="1" x14ac:dyDescent="0.25">
      <c r="A33" s="168"/>
      <c r="B33" s="583"/>
      <c r="C33" s="580"/>
      <c r="D33" s="559"/>
      <c r="E33" s="559"/>
      <c r="F33" s="168"/>
    </row>
    <row r="34" spans="1:6" ht="28.5" hidden="1" x14ac:dyDescent="0.25">
      <c r="A34" s="168"/>
      <c r="B34" s="130">
        <v>44817</v>
      </c>
      <c r="C34" s="140" t="s">
        <v>847</v>
      </c>
      <c r="D34" s="147" t="s">
        <v>831</v>
      </c>
      <c r="E34" s="147" t="s">
        <v>832</v>
      </c>
      <c r="F34" s="168"/>
    </row>
    <row r="35" spans="1:6" x14ac:dyDescent="0.25">
      <c r="A35" s="168"/>
      <c r="B35" s="589">
        <v>45077</v>
      </c>
      <c r="C35" s="588" t="s">
        <v>848</v>
      </c>
      <c r="D35" s="587" t="s">
        <v>849</v>
      </c>
      <c r="E35" s="587" t="s">
        <v>850</v>
      </c>
      <c r="F35" s="168"/>
    </row>
    <row r="36" spans="1:6" x14ac:dyDescent="0.25">
      <c r="A36" s="168"/>
      <c r="B36" s="590"/>
      <c r="C36" s="588"/>
      <c r="D36" s="587"/>
      <c r="E36" s="587"/>
      <c r="F36" s="168"/>
    </row>
    <row r="37" spans="1:6" x14ac:dyDescent="0.25">
      <c r="A37" s="168"/>
      <c r="B37" s="590"/>
      <c r="C37" s="588"/>
      <c r="D37" s="587"/>
      <c r="E37" s="587"/>
      <c r="F37" s="168"/>
    </row>
    <row r="38" spans="1:6" x14ac:dyDescent="0.25">
      <c r="A38" s="168"/>
      <c r="B38" s="590"/>
      <c r="C38" s="588"/>
      <c r="D38" s="587"/>
      <c r="E38" s="587"/>
      <c r="F38" s="168"/>
    </row>
    <row r="39" spans="1:6" x14ac:dyDescent="0.25">
      <c r="A39" s="168"/>
      <c r="B39" s="590"/>
      <c r="C39" s="588"/>
      <c r="D39" s="587"/>
      <c r="E39" s="587"/>
      <c r="F39" s="168"/>
    </row>
    <row r="40" spans="1:6" x14ac:dyDescent="0.25">
      <c r="A40" s="168"/>
      <c r="B40" s="590"/>
      <c r="C40" s="588"/>
      <c r="D40" s="587"/>
      <c r="E40" s="587"/>
      <c r="F40" s="168"/>
    </row>
    <row r="41" spans="1:6" x14ac:dyDescent="0.25">
      <c r="A41" s="168"/>
      <c r="B41" s="590"/>
      <c r="C41" s="588"/>
      <c r="D41" s="587"/>
      <c r="E41" s="587"/>
      <c r="F41" s="168"/>
    </row>
    <row r="42" spans="1:6" x14ac:dyDescent="0.25">
      <c r="A42" s="168"/>
      <c r="B42" s="590"/>
      <c r="C42" s="588"/>
      <c r="D42" s="587"/>
      <c r="E42" s="587"/>
      <c r="F42" s="168"/>
    </row>
    <row r="43" spans="1:6" x14ac:dyDescent="0.25">
      <c r="A43" s="168"/>
      <c r="B43" s="590"/>
      <c r="C43" s="588"/>
      <c r="D43" s="587"/>
      <c r="E43" s="587"/>
      <c r="F43" s="168"/>
    </row>
    <row r="44" spans="1:6" x14ac:dyDescent="0.25">
      <c r="A44" s="168"/>
      <c r="B44" s="590"/>
      <c r="C44" s="588"/>
      <c r="D44" s="587"/>
      <c r="E44" s="587"/>
      <c r="F44" s="168"/>
    </row>
    <row r="45" spans="1:6" x14ac:dyDescent="0.25">
      <c r="A45" s="168"/>
      <c r="B45" s="590"/>
      <c r="C45" s="588"/>
      <c r="D45" s="587"/>
      <c r="E45" s="587"/>
      <c r="F45" s="168"/>
    </row>
    <row r="46" spans="1:6" x14ac:dyDescent="0.25">
      <c r="A46" s="168"/>
      <c r="B46" s="590"/>
      <c r="C46" s="588"/>
      <c r="D46" s="587"/>
      <c r="E46" s="587"/>
      <c r="F46" s="168"/>
    </row>
    <row r="47" spans="1:6" ht="54.75" customHeight="1" x14ac:dyDescent="0.25">
      <c r="A47" s="168"/>
      <c r="B47" s="590"/>
      <c r="C47" s="588"/>
      <c r="D47" s="587"/>
      <c r="E47" s="587"/>
      <c r="F47" s="168"/>
    </row>
    <row r="48" spans="1:6" x14ac:dyDescent="0.25">
      <c r="A48" s="168"/>
      <c r="B48" s="590"/>
      <c r="C48" s="588"/>
      <c r="D48" s="587"/>
      <c r="E48" s="587"/>
      <c r="F48" s="168"/>
    </row>
    <row r="49" spans="1:6" x14ac:dyDescent="0.25">
      <c r="A49" s="168"/>
      <c r="B49" s="590"/>
      <c r="C49" s="588"/>
      <c r="D49" s="587"/>
      <c r="E49" s="587"/>
      <c r="F49" s="168"/>
    </row>
    <row r="50" spans="1:6" x14ac:dyDescent="0.25">
      <c r="A50" s="168"/>
      <c r="B50" s="590"/>
      <c r="C50" s="588"/>
      <c r="D50" s="587"/>
      <c r="E50" s="587"/>
      <c r="F50" s="168"/>
    </row>
    <row r="51" spans="1:6" x14ac:dyDescent="0.25">
      <c r="A51" s="168"/>
      <c r="B51" s="590"/>
      <c r="C51" s="588"/>
      <c r="D51" s="587"/>
      <c r="E51" s="587"/>
      <c r="F51" s="168"/>
    </row>
    <row r="52" spans="1:6" x14ac:dyDescent="0.25">
      <c r="A52" s="168"/>
      <c r="B52" s="590"/>
      <c r="C52" s="588"/>
      <c r="D52" s="587"/>
      <c r="E52" s="587"/>
      <c r="F52" s="168"/>
    </row>
    <row r="53" spans="1:6" x14ac:dyDescent="0.25">
      <c r="A53" s="168"/>
      <c r="B53" s="590"/>
      <c r="C53" s="588"/>
      <c r="D53" s="587"/>
      <c r="E53" s="587"/>
      <c r="F53" s="168"/>
    </row>
    <row r="54" spans="1:6" x14ac:dyDescent="0.25">
      <c r="A54" s="168"/>
      <c r="B54" s="590"/>
      <c r="C54" s="588"/>
      <c r="D54" s="587"/>
      <c r="E54" s="587"/>
      <c r="F54" s="168"/>
    </row>
    <row r="55" spans="1:6" x14ac:dyDescent="0.25">
      <c r="A55" s="168"/>
      <c r="B55" s="590"/>
      <c r="C55" s="588"/>
      <c r="D55" s="587"/>
      <c r="E55" s="587"/>
      <c r="F55" s="168"/>
    </row>
    <row r="56" spans="1:6" x14ac:dyDescent="0.25">
      <c r="A56" s="168"/>
      <c r="B56" s="590"/>
      <c r="C56" s="588"/>
      <c r="D56" s="587"/>
      <c r="E56" s="587"/>
      <c r="F56" s="168"/>
    </row>
    <row r="57" spans="1:6" x14ac:dyDescent="0.25">
      <c r="A57" s="168"/>
      <c r="B57" s="590"/>
      <c r="C57" s="588"/>
      <c r="D57" s="587"/>
      <c r="E57" s="587"/>
      <c r="F57" s="168"/>
    </row>
    <row r="58" spans="1:6" x14ac:dyDescent="0.25">
      <c r="A58" s="168"/>
      <c r="B58" s="590"/>
      <c r="C58" s="588"/>
      <c r="D58" s="587"/>
      <c r="E58" s="587"/>
      <c r="F58" s="168"/>
    </row>
    <row r="59" spans="1:6" x14ac:dyDescent="0.25">
      <c r="A59" s="168"/>
      <c r="B59" s="590"/>
      <c r="C59" s="588"/>
      <c r="D59" s="587"/>
      <c r="E59" s="587"/>
      <c r="F59" s="168"/>
    </row>
    <row r="60" spans="1:6" x14ac:dyDescent="0.25">
      <c r="A60" s="168"/>
      <c r="B60" s="590"/>
      <c r="C60" s="588"/>
      <c r="D60" s="587"/>
      <c r="E60" s="587"/>
      <c r="F60" s="168"/>
    </row>
    <row r="61" spans="1:6" x14ac:dyDescent="0.25">
      <c r="A61" s="168"/>
      <c r="B61" s="590"/>
      <c r="C61" s="588"/>
      <c r="D61" s="587"/>
      <c r="E61" s="587"/>
      <c r="F61" s="168"/>
    </row>
    <row r="62" spans="1:6" x14ac:dyDescent="0.25">
      <c r="A62" s="168"/>
      <c r="B62" s="590"/>
      <c r="C62" s="588"/>
      <c r="D62" s="587"/>
      <c r="E62" s="587"/>
      <c r="F62" s="168"/>
    </row>
    <row r="63" spans="1:6" x14ac:dyDescent="0.25">
      <c r="A63" s="168"/>
      <c r="B63" s="590"/>
      <c r="C63" s="588"/>
      <c r="D63" s="587"/>
      <c r="E63" s="587"/>
      <c r="F63" s="168"/>
    </row>
    <row r="64" spans="1:6" x14ac:dyDescent="0.25">
      <c r="A64" s="168"/>
      <c r="B64" s="590"/>
      <c r="C64" s="588"/>
      <c r="D64" s="587"/>
      <c r="E64" s="587"/>
      <c r="F64" s="168"/>
    </row>
    <row r="65" spans="1:6" x14ac:dyDescent="0.25">
      <c r="A65" s="168"/>
      <c r="B65" s="590"/>
      <c r="C65" s="588"/>
      <c r="D65" s="587"/>
      <c r="E65" s="587"/>
      <c r="F65" s="168"/>
    </row>
    <row r="66" spans="1:6" x14ac:dyDescent="0.25">
      <c r="A66" s="168"/>
      <c r="B66" s="590"/>
      <c r="C66" s="588"/>
      <c r="D66" s="587"/>
      <c r="E66" s="587"/>
      <c r="F66" s="168"/>
    </row>
    <row r="67" spans="1:6" x14ac:dyDescent="0.25">
      <c r="A67" s="168"/>
      <c r="B67" s="590"/>
      <c r="C67" s="588"/>
      <c r="D67" s="587"/>
      <c r="E67" s="587"/>
      <c r="F67" s="168"/>
    </row>
    <row r="68" spans="1:6" x14ac:dyDescent="0.25">
      <c r="A68" s="168"/>
      <c r="B68" s="590"/>
      <c r="C68" s="588"/>
      <c r="D68" s="587"/>
      <c r="E68" s="587"/>
      <c r="F68" s="168"/>
    </row>
    <row r="69" spans="1:6" x14ac:dyDescent="0.25">
      <c r="A69" s="168"/>
      <c r="B69" s="590"/>
      <c r="C69" s="588"/>
      <c r="D69" s="587"/>
      <c r="E69" s="587"/>
      <c r="F69" s="168"/>
    </row>
    <row r="70" spans="1:6" x14ac:dyDescent="0.25">
      <c r="A70" s="168"/>
      <c r="B70" s="590"/>
      <c r="C70" s="588"/>
      <c r="D70" s="587"/>
      <c r="E70" s="587"/>
      <c r="F70" s="168"/>
    </row>
    <row r="71" spans="1:6" x14ac:dyDescent="0.25">
      <c r="A71" s="168"/>
      <c r="B71" s="590"/>
      <c r="C71" s="588"/>
      <c r="D71" s="587"/>
      <c r="E71" s="587"/>
      <c r="F71" s="168"/>
    </row>
    <row r="72" spans="1:6" x14ac:dyDescent="0.25">
      <c r="A72" s="168"/>
      <c r="B72" s="590"/>
      <c r="C72" s="588"/>
      <c r="D72" s="587"/>
      <c r="E72" s="587"/>
      <c r="F72" s="168"/>
    </row>
    <row r="73" spans="1:6" x14ac:dyDescent="0.25">
      <c r="A73" s="168"/>
      <c r="B73" s="590"/>
      <c r="C73" s="588"/>
      <c r="D73" s="587"/>
      <c r="E73" s="587"/>
      <c r="F73" s="168"/>
    </row>
    <row r="74" spans="1:6" x14ac:dyDescent="0.25">
      <c r="A74" s="168"/>
      <c r="B74" s="590"/>
      <c r="C74" s="588"/>
      <c r="D74" s="587"/>
      <c r="E74" s="587"/>
      <c r="F74" s="168"/>
    </row>
    <row r="75" spans="1:6" x14ac:dyDescent="0.25">
      <c r="A75" s="168"/>
      <c r="B75" s="590"/>
      <c r="C75" s="588"/>
      <c r="D75" s="587"/>
      <c r="E75" s="587"/>
      <c r="F75" s="168"/>
    </row>
    <row r="76" spans="1:6" x14ac:dyDescent="0.25">
      <c r="A76" s="168"/>
      <c r="B76" s="590"/>
      <c r="C76" s="588"/>
      <c r="D76" s="587"/>
      <c r="E76" s="587"/>
      <c r="F76" s="168"/>
    </row>
    <row r="77" spans="1:6" x14ac:dyDescent="0.25">
      <c r="A77" s="168"/>
      <c r="B77" s="590"/>
      <c r="C77" s="588"/>
      <c r="D77" s="587"/>
      <c r="E77" s="587"/>
      <c r="F77" s="168"/>
    </row>
    <row r="78" spans="1:6" x14ac:dyDescent="0.25">
      <c r="A78" s="168"/>
      <c r="B78" s="590"/>
      <c r="C78" s="588"/>
      <c r="D78" s="587"/>
      <c r="E78" s="587"/>
      <c r="F78" s="168"/>
    </row>
    <row r="79" spans="1:6" x14ac:dyDescent="0.25">
      <c r="A79" s="168"/>
      <c r="B79" s="590"/>
      <c r="C79" s="588"/>
      <c r="D79" s="587"/>
      <c r="E79" s="587"/>
      <c r="F79" s="168"/>
    </row>
    <row r="80" spans="1:6" x14ac:dyDescent="0.25">
      <c r="A80" s="168"/>
      <c r="B80" s="590"/>
      <c r="C80" s="588"/>
      <c r="D80" s="587"/>
      <c r="E80" s="587"/>
      <c r="F80" s="168"/>
    </row>
    <row r="81" spans="1:6" x14ac:dyDescent="0.25">
      <c r="A81" s="168"/>
      <c r="B81" s="590"/>
      <c r="C81" s="588"/>
      <c r="D81" s="587"/>
      <c r="E81" s="587"/>
      <c r="F81" s="168"/>
    </row>
    <row r="82" spans="1:6" x14ac:dyDescent="0.25">
      <c r="A82" s="168"/>
      <c r="B82" s="590"/>
      <c r="C82" s="588"/>
      <c r="D82" s="587"/>
      <c r="E82" s="587"/>
      <c r="F82" s="168"/>
    </row>
    <row r="83" spans="1:6" x14ac:dyDescent="0.25">
      <c r="A83" s="168"/>
      <c r="B83" s="590"/>
      <c r="C83" s="588"/>
      <c r="D83" s="587"/>
      <c r="E83" s="587"/>
      <c r="F83" s="168"/>
    </row>
    <row r="84" spans="1:6" x14ac:dyDescent="0.25">
      <c r="A84" s="168"/>
      <c r="B84" s="590"/>
      <c r="C84" s="588"/>
      <c r="D84" s="587"/>
      <c r="E84" s="587"/>
      <c r="F84" s="168"/>
    </row>
    <row r="85" spans="1:6" x14ac:dyDescent="0.25">
      <c r="A85" s="168"/>
      <c r="B85" s="590"/>
      <c r="C85" s="588"/>
      <c r="D85" s="587"/>
      <c r="E85" s="587"/>
      <c r="F85" s="168"/>
    </row>
    <row r="86" spans="1:6" x14ac:dyDescent="0.25">
      <c r="A86" s="168"/>
      <c r="B86" s="590"/>
      <c r="C86" s="588"/>
      <c r="D86" s="587"/>
      <c r="E86" s="587"/>
      <c r="F86" s="168"/>
    </row>
    <row r="87" spans="1:6" x14ac:dyDescent="0.25">
      <c r="A87" s="168"/>
      <c r="B87" s="590"/>
      <c r="C87" s="588"/>
      <c r="D87" s="587"/>
      <c r="E87" s="587"/>
      <c r="F87" s="168"/>
    </row>
    <row r="88" spans="1:6" x14ac:dyDescent="0.25">
      <c r="A88" s="168"/>
      <c r="B88" s="590"/>
      <c r="C88" s="588"/>
      <c r="D88" s="587"/>
      <c r="E88" s="587"/>
      <c r="F88" s="168"/>
    </row>
    <row r="89" spans="1:6" x14ac:dyDescent="0.25">
      <c r="A89" s="168"/>
      <c r="B89" s="590"/>
      <c r="C89" s="588"/>
      <c r="D89" s="587"/>
      <c r="E89" s="587"/>
      <c r="F89" s="168"/>
    </row>
    <row r="90" spans="1:6" x14ac:dyDescent="0.25">
      <c r="A90" s="168"/>
      <c r="B90" s="590"/>
      <c r="C90" s="588"/>
      <c r="D90" s="587"/>
      <c r="E90" s="587"/>
      <c r="F90" s="168"/>
    </row>
    <row r="91" spans="1:6" x14ac:dyDescent="0.25">
      <c r="A91" s="168"/>
      <c r="B91" s="590"/>
      <c r="C91" s="588"/>
      <c r="D91" s="587"/>
      <c r="E91" s="587"/>
      <c r="F91" s="168"/>
    </row>
    <row r="92" spans="1:6" x14ac:dyDescent="0.25">
      <c r="A92" s="168"/>
      <c r="B92" s="590"/>
      <c r="C92" s="588"/>
      <c r="D92" s="587"/>
      <c r="E92" s="587"/>
      <c r="F92" s="168"/>
    </row>
    <row r="93" spans="1:6" x14ac:dyDescent="0.25">
      <c r="A93" s="168"/>
      <c r="B93" s="590"/>
      <c r="C93" s="588"/>
      <c r="D93" s="587"/>
      <c r="E93" s="587"/>
      <c r="F93" s="168"/>
    </row>
    <row r="94" spans="1:6" x14ac:dyDescent="0.25">
      <c r="A94" s="168"/>
      <c r="B94" s="590"/>
      <c r="C94" s="588"/>
      <c r="D94" s="587"/>
      <c r="E94" s="587"/>
      <c r="F94" s="168"/>
    </row>
    <row r="95" spans="1:6" x14ac:dyDescent="0.25">
      <c r="A95" s="168"/>
      <c r="B95" s="590"/>
      <c r="C95" s="588"/>
      <c r="D95" s="587"/>
      <c r="E95" s="587"/>
      <c r="F95" s="168"/>
    </row>
    <row r="96" spans="1:6" x14ac:dyDescent="0.25">
      <c r="A96" s="168"/>
      <c r="B96" s="590"/>
      <c r="C96" s="588"/>
      <c r="D96" s="587"/>
      <c r="E96" s="587"/>
      <c r="F96" s="168"/>
    </row>
    <row r="97" spans="1:6" x14ac:dyDescent="0.25">
      <c r="A97" s="168"/>
      <c r="B97" s="590"/>
      <c r="C97" s="588"/>
      <c r="D97" s="587"/>
      <c r="E97" s="587"/>
      <c r="F97" s="168"/>
    </row>
    <row r="98" spans="1:6" x14ac:dyDescent="0.25">
      <c r="A98" s="168"/>
      <c r="B98" s="590"/>
      <c r="C98" s="588"/>
      <c r="D98" s="587"/>
      <c r="E98" s="587"/>
      <c r="F98" s="168"/>
    </row>
    <row r="99" spans="1:6" x14ac:dyDescent="0.25">
      <c r="A99" s="168"/>
      <c r="B99" s="590"/>
      <c r="C99" s="588"/>
      <c r="D99" s="587"/>
      <c r="E99" s="587"/>
      <c r="F99" s="168"/>
    </row>
    <row r="100" spans="1:6" x14ac:dyDescent="0.25">
      <c r="A100" s="168"/>
      <c r="B100" s="590"/>
      <c r="C100" s="588"/>
      <c r="D100" s="587"/>
      <c r="E100" s="587"/>
      <c r="F100" s="168"/>
    </row>
    <row r="101" spans="1:6" x14ac:dyDescent="0.25">
      <c r="A101" s="168"/>
      <c r="B101" s="590"/>
      <c r="C101" s="588"/>
      <c r="D101" s="587"/>
      <c r="E101" s="587"/>
      <c r="F101" s="168"/>
    </row>
    <row r="102" spans="1:6" x14ac:dyDescent="0.25">
      <c r="A102" s="168"/>
      <c r="B102" s="590"/>
      <c r="C102" s="588"/>
      <c r="D102" s="587"/>
      <c r="E102" s="587"/>
      <c r="F102" s="168"/>
    </row>
    <row r="103" spans="1:6" x14ac:dyDescent="0.25">
      <c r="A103" s="168"/>
      <c r="B103" s="590"/>
      <c r="C103" s="588"/>
      <c r="D103" s="587"/>
      <c r="E103" s="587"/>
      <c r="F103" s="168"/>
    </row>
    <row r="104" spans="1:6" x14ac:dyDescent="0.25">
      <c r="A104" s="168"/>
      <c r="B104" s="590"/>
      <c r="C104" s="588"/>
      <c r="D104" s="587"/>
      <c r="E104" s="587"/>
      <c r="F104" s="168"/>
    </row>
    <row r="105" spans="1:6" x14ac:dyDescent="0.25">
      <c r="A105" s="168"/>
      <c r="B105" s="590"/>
      <c r="C105" s="588"/>
      <c r="D105" s="587"/>
      <c r="E105" s="587"/>
      <c r="F105" s="168"/>
    </row>
    <row r="106" spans="1:6" x14ac:dyDescent="0.25">
      <c r="A106" s="168"/>
      <c r="B106" s="590"/>
      <c r="C106" s="588"/>
      <c r="D106" s="587"/>
      <c r="E106" s="587"/>
      <c r="F106" s="168"/>
    </row>
    <row r="107" spans="1:6" x14ac:dyDescent="0.25">
      <c r="A107" s="168"/>
      <c r="B107" s="590"/>
      <c r="C107" s="588"/>
      <c r="D107" s="587"/>
      <c r="E107" s="587"/>
      <c r="F107" s="168"/>
    </row>
    <row r="108" spans="1:6" x14ac:dyDescent="0.25">
      <c r="A108" s="168"/>
      <c r="B108" s="590"/>
      <c r="C108" s="588"/>
      <c r="D108" s="587"/>
      <c r="E108" s="587"/>
      <c r="F108" s="168"/>
    </row>
    <row r="109" spans="1:6" x14ac:dyDescent="0.25">
      <c r="A109" s="168"/>
      <c r="B109" s="590"/>
      <c r="C109" s="588"/>
      <c r="D109" s="587"/>
      <c r="E109" s="587"/>
      <c r="F109" s="168"/>
    </row>
    <row r="110" spans="1:6" x14ac:dyDescent="0.25">
      <c r="A110" s="168"/>
      <c r="B110" s="590"/>
      <c r="C110" s="588"/>
      <c r="D110" s="587"/>
      <c r="E110" s="587"/>
      <c r="F110" s="168"/>
    </row>
    <row r="111" spans="1:6" x14ac:dyDescent="0.25">
      <c r="A111" s="168"/>
      <c r="B111" s="590"/>
      <c r="C111" s="588"/>
      <c r="D111" s="587"/>
      <c r="E111" s="587"/>
      <c r="F111" s="168"/>
    </row>
    <row r="112" spans="1:6" x14ac:dyDescent="0.25">
      <c r="A112" s="168"/>
      <c r="B112" s="590"/>
      <c r="C112" s="588"/>
      <c r="D112" s="587"/>
      <c r="E112" s="587"/>
      <c r="F112" s="168"/>
    </row>
    <row r="113" spans="1:6" x14ac:dyDescent="0.25">
      <c r="A113" s="168"/>
      <c r="B113" s="590"/>
      <c r="C113" s="588"/>
      <c r="D113" s="587"/>
      <c r="E113" s="587"/>
      <c r="F113" s="168"/>
    </row>
    <row r="114" spans="1:6" x14ac:dyDescent="0.25">
      <c r="A114" s="168"/>
      <c r="B114" s="590"/>
      <c r="C114" s="588"/>
      <c r="D114" s="587"/>
      <c r="E114" s="587"/>
      <c r="F114" s="168"/>
    </row>
    <row r="115" spans="1:6" x14ac:dyDescent="0.25">
      <c r="A115" s="168"/>
      <c r="B115" s="590"/>
      <c r="C115" s="588"/>
      <c r="D115" s="587"/>
      <c r="E115" s="587"/>
      <c r="F115" s="168"/>
    </row>
    <row r="116" spans="1:6" x14ac:dyDescent="0.25">
      <c r="A116" s="168"/>
      <c r="B116" s="590"/>
      <c r="C116" s="588"/>
      <c r="D116" s="587"/>
      <c r="E116" s="587"/>
      <c r="F116" s="168"/>
    </row>
    <row r="117" spans="1:6" x14ac:dyDescent="0.25">
      <c r="A117" s="168"/>
      <c r="B117" s="590"/>
      <c r="C117" s="588"/>
      <c r="D117" s="587"/>
      <c r="E117" s="587"/>
      <c r="F117" s="168"/>
    </row>
    <row r="118" spans="1:6" x14ac:dyDescent="0.25">
      <c r="A118" s="168"/>
      <c r="B118" s="590"/>
      <c r="C118" s="588"/>
      <c r="D118" s="587"/>
      <c r="E118" s="587"/>
      <c r="F118" s="168"/>
    </row>
    <row r="119" spans="1:6" x14ac:dyDescent="0.25">
      <c r="A119" s="168"/>
      <c r="B119" s="590"/>
      <c r="C119" s="588"/>
      <c r="D119" s="587"/>
      <c r="E119" s="587"/>
      <c r="F119" s="168"/>
    </row>
    <row r="120" spans="1:6" x14ac:dyDescent="0.25">
      <c r="A120" s="168"/>
      <c r="B120" s="590"/>
      <c r="C120" s="588"/>
      <c r="D120" s="587"/>
      <c r="E120" s="587"/>
      <c r="F120" s="168"/>
    </row>
    <row r="121" spans="1:6" x14ac:dyDescent="0.25">
      <c r="A121" s="168"/>
      <c r="B121" s="590"/>
      <c r="C121" s="588"/>
      <c r="D121" s="587"/>
      <c r="E121" s="587"/>
      <c r="F121" s="168"/>
    </row>
    <row r="122" spans="1:6" x14ac:dyDescent="0.25">
      <c r="A122" s="168"/>
      <c r="B122" s="590"/>
      <c r="C122" s="588"/>
      <c r="D122" s="587"/>
      <c r="E122" s="587"/>
      <c r="F122" s="168"/>
    </row>
    <row r="123" spans="1:6" x14ac:dyDescent="0.25">
      <c r="A123" s="168"/>
      <c r="B123" s="590"/>
      <c r="C123" s="588"/>
      <c r="D123" s="587"/>
      <c r="E123" s="587"/>
      <c r="F123" s="168"/>
    </row>
    <row r="124" spans="1:6" x14ac:dyDescent="0.25">
      <c r="A124" s="168"/>
      <c r="B124" s="590"/>
      <c r="C124" s="588"/>
      <c r="D124" s="587"/>
      <c r="E124" s="587"/>
      <c r="F124" s="168"/>
    </row>
    <row r="125" spans="1:6" x14ac:dyDescent="0.25">
      <c r="A125" s="168"/>
      <c r="B125" s="590"/>
      <c r="C125" s="588"/>
      <c r="D125" s="587"/>
      <c r="E125" s="587"/>
      <c r="F125" s="168"/>
    </row>
    <row r="126" spans="1:6" x14ac:dyDescent="0.25">
      <c r="A126" s="168"/>
      <c r="B126" s="590"/>
      <c r="C126" s="588"/>
      <c r="D126" s="587"/>
      <c r="E126" s="587"/>
      <c r="F126" s="168"/>
    </row>
    <row r="127" spans="1:6" x14ac:dyDescent="0.25">
      <c r="A127" s="168"/>
      <c r="B127" s="590"/>
      <c r="C127" s="588"/>
      <c r="D127" s="587"/>
      <c r="E127" s="587"/>
      <c r="F127" s="168"/>
    </row>
    <row r="128" spans="1:6" x14ac:dyDescent="0.25">
      <c r="A128" s="168"/>
      <c r="B128" s="590"/>
      <c r="C128" s="588"/>
      <c r="D128" s="587"/>
      <c r="E128" s="587"/>
      <c r="F128" s="168"/>
    </row>
    <row r="129" spans="1:6" x14ac:dyDescent="0.25">
      <c r="A129" s="168"/>
      <c r="B129" s="590"/>
      <c r="C129" s="588"/>
      <c r="D129" s="587"/>
      <c r="E129" s="587"/>
      <c r="F129" s="168"/>
    </row>
    <row r="130" spans="1:6" x14ac:dyDescent="0.25">
      <c r="A130" s="168"/>
      <c r="B130" s="590"/>
      <c r="C130" s="588"/>
      <c r="D130" s="587"/>
      <c r="E130" s="587"/>
      <c r="F130" s="168"/>
    </row>
    <row r="131" spans="1:6" x14ac:dyDescent="0.25">
      <c r="A131" s="168"/>
      <c r="B131" s="590"/>
      <c r="C131" s="588"/>
      <c r="D131" s="587"/>
      <c r="E131" s="587"/>
      <c r="F131" s="168"/>
    </row>
    <row r="132" spans="1:6" x14ac:dyDescent="0.25">
      <c r="A132" s="168"/>
      <c r="B132" s="590"/>
      <c r="C132" s="588"/>
      <c r="D132" s="587"/>
      <c r="E132" s="587"/>
      <c r="F132" s="168"/>
    </row>
    <row r="133" spans="1:6" x14ac:dyDescent="0.25">
      <c r="A133" s="168"/>
      <c r="B133" s="590"/>
      <c r="C133" s="588"/>
      <c r="D133" s="587"/>
      <c r="E133" s="587"/>
      <c r="F133" s="168"/>
    </row>
    <row r="134" spans="1:6" x14ac:dyDescent="0.25">
      <c r="A134" s="168"/>
      <c r="B134" s="590"/>
      <c r="C134" s="588"/>
      <c r="D134" s="587"/>
      <c r="E134" s="587"/>
      <c r="F134" s="168"/>
    </row>
    <row r="135" spans="1:6" x14ac:dyDescent="0.25">
      <c r="A135" s="168"/>
      <c r="B135" s="590"/>
      <c r="C135" s="588"/>
      <c r="D135" s="587"/>
      <c r="E135" s="587"/>
      <c r="F135" s="168"/>
    </row>
    <row r="136" spans="1:6" x14ac:dyDescent="0.25">
      <c r="A136" s="168"/>
      <c r="B136" s="590"/>
      <c r="C136" s="588"/>
      <c r="D136" s="587"/>
      <c r="E136" s="587"/>
      <c r="F136" s="168"/>
    </row>
    <row r="137" spans="1:6" x14ac:dyDescent="0.25">
      <c r="A137" s="168"/>
      <c r="B137" s="590"/>
      <c r="C137" s="588"/>
      <c r="D137" s="587"/>
      <c r="E137" s="587"/>
      <c r="F137" s="168"/>
    </row>
    <row r="138" spans="1:6" x14ac:dyDescent="0.25">
      <c r="A138" s="168"/>
      <c r="B138" s="590"/>
      <c r="C138" s="588"/>
      <c r="D138" s="587"/>
      <c r="E138" s="587"/>
      <c r="F138" s="168"/>
    </row>
    <row r="139" spans="1:6" x14ac:dyDescent="0.25">
      <c r="A139" s="168"/>
      <c r="B139" s="590"/>
      <c r="C139" s="588"/>
      <c r="D139" s="587"/>
      <c r="E139" s="587"/>
      <c r="F139" s="168"/>
    </row>
    <row r="140" spans="1:6" x14ac:dyDescent="0.25">
      <c r="A140" s="168"/>
      <c r="B140" s="590"/>
      <c r="C140" s="588"/>
      <c r="D140" s="587"/>
      <c r="E140" s="587"/>
      <c r="F140" s="168"/>
    </row>
    <row r="141" spans="1:6" ht="84" customHeight="1" x14ac:dyDescent="0.25">
      <c r="A141" s="168"/>
      <c r="B141" s="590"/>
      <c r="C141" s="588"/>
      <c r="D141" s="587"/>
      <c r="E141" s="587"/>
      <c r="F141" s="168"/>
    </row>
    <row r="142" spans="1:6" ht="111.75" customHeight="1" x14ac:dyDescent="0.25">
      <c r="A142" s="168"/>
      <c r="B142" s="590"/>
      <c r="C142" s="588"/>
      <c r="D142" s="587"/>
      <c r="E142" s="587"/>
      <c r="F142" s="168"/>
    </row>
    <row r="143" spans="1:6" ht="111.75" customHeight="1" x14ac:dyDescent="0.25">
      <c r="A143" s="168"/>
      <c r="B143" s="590"/>
      <c r="C143" s="588"/>
      <c r="D143" s="587"/>
      <c r="E143" s="587"/>
      <c r="F143" s="168"/>
    </row>
    <row r="144" spans="1:6" ht="180.75" customHeight="1" x14ac:dyDescent="0.25">
      <c r="A144" s="168"/>
      <c r="B144" s="591"/>
      <c r="C144" s="588"/>
      <c r="D144" s="587"/>
      <c r="E144" s="587"/>
      <c r="F144" s="168"/>
    </row>
    <row r="145" spans="1:6" ht="93" customHeight="1" x14ac:dyDescent="0.25">
      <c r="A145" s="168"/>
      <c r="B145" s="152">
        <v>45429</v>
      </c>
      <c r="C145" s="8" t="s">
        <v>851</v>
      </c>
      <c r="D145" s="151" t="s">
        <v>825</v>
      </c>
      <c r="E145" s="151" t="s">
        <v>852</v>
      </c>
      <c r="F145" s="168"/>
    </row>
    <row r="146" spans="1:6" ht="334.5" customHeight="1" x14ac:dyDescent="0.25">
      <c r="A146" s="168"/>
      <c r="B146" s="592">
        <v>45539</v>
      </c>
      <c r="C146" s="588" t="s">
        <v>1017</v>
      </c>
      <c r="D146" s="593" t="s">
        <v>849</v>
      </c>
      <c r="E146" s="593" t="s">
        <v>853</v>
      </c>
      <c r="F146" s="168"/>
    </row>
    <row r="147" spans="1:6" ht="282" customHeight="1" x14ac:dyDescent="0.25">
      <c r="A147" s="168"/>
      <c r="B147" s="592"/>
      <c r="C147" s="588"/>
      <c r="D147" s="593"/>
      <c r="E147" s="593"/>
      <c r="F147" s="168"/>
    </row>
    <row r="148" spans="1:6" ht="234.75" customHeight="1" x14ac:dyDescent="0.25">
      <c r="A148" s="168"/>
      <c r="B148" s="592"/>
      <c r="C148" s="588"/>
      <c r="D148" s="593"/>
      <c r="E148" s="593"/>
      <c r="F148" s="168"/>
    </row>
    <row r="149" spans="1:6" ht="81.75" customHeight="1" x14ac:dyDescent="0.25">
      <c r="A149" s="168"/>
      <c r="B149" s="130">
        <v>45742</v>
      </c>
      <c r="C149" s="8" t="s">
        <v>851</v>
      </c>
      <c r="D149" s="151" t="s">
        <v>825</v>
      </c>
      <c r="E149" s="151" t="s">
        <v>852</v>
      </c>
      <c r="F149" s="168"/>
    </row>
    <row r="150" spans="1:6" ht="319.5" customHeight="1" x14ac:dyDescent="0.25">
      <c r="A150" s="168"/>
      <c r="B150" s="596">
        <v>45891</v>
      </c>
      <c r="C150" s="594" t="s">
        <v>1020</v>
      </c>
      <c r="D150" s="598" t="s">
        <v>1019</v>
      </c>
      <c r="E150" s="598" t="s">
        <v>836</v>
      </c>
      <c r="F150" s="168"/>
    </row>
    <row r="151" spans="1:6" ht="272.25" customHeight="1" x14ac:dyDescent="0.25">
      <c r="A151" s="168"/>
      <c r="B151" s="597"/>
      <c r="C151" s="595"/>
      <c r="D151" s="599"/>
      <c r="E151" s="599"/>
      <c r="F151" s="168"/>
    </row>
    <row r="152" spans="1:6" ht="17.25" customHeight="1" x14ac:dyDescent="0.25">
      <c r="A152" s="168"/>
      <c r="B152" s="313">
        <v>45912</v>
      </c>
      <c r="C152" s="312" t="s">
        <v>851</v>
      </c>
      <c r="D152" s="314" t="s">
        <v>825</v>
      </c>
      <c r="E152" s="314" t="s">
        <v>852</v>
      </c>
      <c r="F152" s="168"/>
    </row>
    <row r="153" spans="1:6" ht="15" customHeight="1" x14ac:dyDescent="0.25">
      <c r="A153" s="168"/>
      <c r="B153" s="255"/>
      <c r="C153" s="254"/>
      <c r="D153" s="160"/>
      <c r="E153" s="160"/>
      <c r="F153" s="168"/>
    </row>
    <row r="154" spans="1:6" ht="12" customHeight="1" x14ac:dyDescent="0.25">
      <c r="A154" s="168"/>
      <c r="B154" s="255"/>
      <c r="C154" s="254"/>
      <c r="D154" s="160"/>
      <c r="E154" s="160"/>
      <c r="F154" s="168"/>
    </row>
    <row r="155" spans="1:6" ht="14.25" customHeight="1" x14ac:dyDescent="0.25">
      <c r="A155" s="168"/>
      <c r="B155" s="255"/>
      <c r="C155" s="254"/>
      <c r="D155" s="160"/>
      <c r="E155" s="160"/>
      <c r="F155" s="168"/>
    </row>
    <row r="156" spans="1:6" ht="14.25" customHeight="1" x14ac:dyDescent="0.25">
      <c r="A156" s="168"/>
      <c r="B156" s="255"/>
      <c r="C156" s="254"/>
      <c r="D156" s="160"/>
      <c r="E156" s="160"/>
      <c r="F156" s="168"/>
    </row>
    <row r="157" spans="1:6" x14ac:dyDescent="0.25">
      <c r="A157" s="168"/>
      <c r="B157" s="168"/>
      <c r="C157" s="168"/>
      <c r="D157" s="168"/>
      <c r="E157" s="168"/>
      <c r="F157" s="168"/>
    </row>
    <row r="158" spans="1:6" ht="68.25" customHeight="1" x14ac:dyDescent="0.25">
      <c r="A158" s="168"/>
      <c r="B158" s="500" t="s">
        <v>872</v>
      </c>
      <c r="C158" s="500"/>
      <c r="D158" s="500"/>
      <c r="E158" s="500"/>
      <c r="F158" s="168"/>
    </row>
    <row r="159" spans="1:6" x14ac:dyDescent="0.25">
      <c r="A159" s="168"/>
      <c r="B159" s="168"/>
      <c r="C159" s="168"/>
      <c r="D159" s="168"/>
      <c r="E159" s="168"/>
      <c r="F159" s="168"/>
    </row>
    <row r="160" spans="1:6" ht="45" customHeight="1" x14ac:dyDescent="0.25">
      <c r="A160" s="168"/>
      <c r="B160" s="168"/>
      <c r="C160" s="586" t="s">
        <v>873</v>
      </c>
      <c r="D160" s="586"/>
      <c r="E160" s="586"/>
      <c r="F160" s="168"/>
    </row>
  </sheetData>
  <sheetProtection algorithmName="SHA-512" hashValue="4Xu9MHH2hnLsgrSNaBbxYmz94IiUiu5LcC2FbA8O05FAXqodauMf5MppW6DXFaMY9jIDvkhlqCCuFqvWf8CRmw==" saltValue="1G2ffi0SLBSQZ+KfBG/KLQ==" spinCount="100000" sheet="1" objects="1" scenarios="1" formatCells="0" formatColumns="0" selectLockedCells="1"/>
  <mergeCells count="34">
    <mergeCell ref="B158:E158"/>
    <mergeCell ref="C160:E160"/>
    <mergeCell ref="D35:D144"/>
    <mergeCell ref="E35:E144"/>
    <mergeCell ref="C35:C144"/>
    <mergeCell ref="B35:B144"/>
    <mergeCell ref="B146:B148"/>
    <mergeCell ref="C146:C148"/>
    <mergeCell ref="D146:D148"/>
    <mergeCell ref="E146:E148"/>
    <mergeCell ref="C150:C151"/>
    <mergeCell ref="B150:B151"/>
    <mergeCell ref="D150:D151"/>
    <mergeCell ref="E150:E151"/>
    <mergeCell ref="C28:C30"/>
    <mergeCell ref="B28:B30"/>
    <mergeCell ref="D28:D30"/>
    <mergeCell ref="E28:E30"/>
    <mergeCell ref="C31:C33"/>
    <mergeCell ref="B31:B33"/>
    <mergeCell ref="D31:D33"/>
    <mergeCell ref="E31:E33"/>
    <mergeCell ref="C2:D2"/>
    <mergeCell ref="C3:D3"/>
    <mergeCell ref="C4:D5"/>
    <mergeCell ref="B2:B5"/>
    <mergeCell ref="C14:C18"/>
    <mergeCell ref="B14:B18"/>
    <mergeCell ref="D14:D18"/>
    <mergeCell ref="E14:E18"/>
    <mergeCell ref="C22:C26"/>
    <mergeCell ref="B22:B27"/>
    <mergeCell ref="E22:E27"/>
    <mergeCell ref="D22:D27"/>
  </mergeCells>
  <pageMargins left="0.7" right="0.7" top="0.75" bottom="0.75" header="0.3" footer="0.3"/>
  <pageSetup scale="2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B2:E23"/>
  <sheetViews>
    <sheetView workbookViewId="0">
      <selection activeCell="F15" sqref="F15"/>
    </sheetView>
  </sheetViews>
  <sheetFormatPr baseColWidth="10" defaultColWidth="11.42578125" defaultRowHeight="15" x14ac:dyDescent="0.25"/>
  <cols>
    <col min="5" max="5" width="45" customWidth="1"/>
  </cols>
  <sheetData>
    <row r="2" spans="2:5" ht="15.75" x14ac:dyDescent="0.25">
      <c r="B2">
        <v>1</v>
      </c>
      <c r="C2">
        <v>0</v>
      </c>
      <c r="E2" s="87" t="s">
        <v>418</v>
      </c>
    </row>
    <row r="3" spans="2:5" ht="15.75" x14ac:dyDescent="0.25">
      <c r="B3">
        <v>2</v>
      </c>
      <c r="C3">
        <v>1</v>
      </c>
      <c r="E3" s="87" t="s">
        <v>419</v>
      </c>
    </row>
    <row r="4" spans="2:5" ht="15.75" x14ac:dyDescent="0.25">
      <c r="B4">
        <v>3</v>
      </c>
      <c r="E4" s="87" t="s">
        <v>420</v>
      </c>
    </row>
    <row r="5" spans="2:5" x14ac:dyDescent="0.25">
      <c r="B5">
        <v>4</v>
      </c>
      <c r="E5" s="88" t="s">
        <v>421</v>
      </c>
    </row>
    <row r="6" spans="2:5" ht="15.75" x14ac:dyDescent="0.25">
      <c r="B6">
        <v>5</v>
      </c>
      <c r="E6" s="87" t="s">
        <v>422</v>
      </c>
    </row>
    <row r="7" spans="2:5" ht="15.75" x14ac:dyDescent="0.25">
      <c r="E7" s="87" t="s">
        <v>423</v>
      </c>
    </row>
    <row r="8" spans="2:5" ht="15.75" x14ac:dyDescent="0.25">
      <c r="E8" s="87" t="s">
        <v>424</v>
      </c>
    </row>
    <row r="9" spans="2:5" ht="15.75" x14ac:dyDescent="0.25">
      <c r="E9" s="87" t="s">
        <v>425</v>
      </c>
    </row>
    <row r="10" spans="2:5" ht="15.75" x14ac:dyDescent="0.25">
      <c r="E10" s="87" t="s">
        <v>426</v>
      </c>
    </row>
    <row r="11" spans="2:5" x14ac:dyDescent="0.25">
      <c r="E11" s="88" t="s">
        <v>427</v>
      </c>
    </row>
    <row r="12" spans="2:5" x14ac:dyDescent="0.25">
      <c r="E12" s="88" t="s">
        <v>428</v>
      </c>
    </row>
    <row r="13" spans="2:5" ht="15.75" x14ac:dyDescent="0.25">
      <c r="E13" s="87" t="s">
        <v>429</v>
      </c>
    </row>
    <row r="14" spans="2:5" x14ac:dyDescent="0.25">
      <c r="E14" s="88" t="s">
        <v>430</v>
      </c>
    </row>
    <row r="15" spans="2:5" ht="15.75" x14ac:dyDescent="0.25">
      <c r="E15" s="87" t="s">
        <v>431</v>
      </c>
    </row>
    <row r="16" spans="2:5" ht="15.75" x14ac:dyDescent="0.25">
      <c r="E16" s="87" t="s">
        <v>432</v>
      </c>
    </row>
    <row r="17" spans="5:5" ht="15.75" x14ac:dyDescent="0.25">
      <c r="E17" s="87" t="s">
        <v>433</v>
      </c>
    </row>
    <row r="18" spans="5:5" x14ac:dyDescent="0.25">
      <c r="E18" s="88" t="s">
        <v>434</v>
      </c>
    </row>
    <row r="19" spans="5:5" ht="15.75" x14ac:dyDescent="0.25">
      <c r="E19" s="87" t="s">
        <v>435</v>
      </c>
    </row>
    <row r="20" spans="5:5" ht="15.75" x14ac:dyDescent="0.25">
      <c r="E20" s="87" t="s">
        <v>436</v>
      </c>
    </row>
    <row r="21" spans="5:5" ht="15.75" x14ac:dyDescent="0.25">
      <c r="E21" s="87" t="s">
        <v>437</v>
      </c>
    </row>
    <row r="22" spans="5:5" ht="15.75" x14ac:dyDescent="0.25">
      <c r="E22" s="87" t="s">
        <v>438</v>
      </c>
    </row>
    <row r="23" spans="5:5" x14ac:dyDescent="0.25">
      <c r="E23" s="88" t="s">
        <v>439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B2:C15"/>
  <sheetViews>
    <sheetView zoomScale="55" zoomScaleNormal="55" workbookViewId="0">
      <selection activeCell="G2" sqref="G2"/>
    </sheetView>
  </sheetViews>
  <sheetFormatPr baseColWidth="10" defaultColWidth="11.42578125" defaultRowHeight="16.5" x14ac:dyDescent="0.3"/>
  <cols>
    <col min="1" max="1" width="6.28515625" style="68" customWidth="1"/>
    <col min="2" max="2" width="11.42578125" style="68"/>
    <col min="3" max="3" width="20" style="68" customWidth="1"/>
    <col min="4" max="16384" width="11.42578125" style="68"/>
  </cols>
  <sheetData>
    <row r="2" spans="2:3" x14ac:dyDescent="0.3">
      <c r="C2" s="68" t="s">
        <v>854</v>
      </c>
    </row>
    <row r="3" spans="2:3" ht="28.5" x14ac:dyDescent="0.3">
      <c r="B3" s="600" t="s">
        <v>855</v>
      </c>
      <c r="C3" s="69" t="s">
        <v>856</v>
      </c>
    </row>
    <row r="4" spans="2:3" ht="57" customHeight="1" x14ac:dyDescent="0.3">
      <c r="B4" s="600"/>
      <c r="C4" s="69" t="s">
        <v>857</v>
      </c>
    </row>
    <row r="5" spans="2:3" x14ac:dyDescent="0.3">
      <c r="B5" s="600"/>
      <c r="C5" s="70" t="s">
        <v>858</v>
      </c>
    </row>
    <row r="6" spans="2:3" x14ac:dyDescent="0.3">
      <c r="B6" s="600"/>
      <c r="C6" s="70" t="s">
        <v>859</v>
      </c>
    </row>
    <row r="7" spans="2:3" x14ac:dyDescent="0.3">
      <c r="B7" s="600"/>
      <c r="C7" s="70" t="s">
        <v>860</v>
      </c>
    </row>
    <row r="8" spans="2:3" x14ac:dyDescent="0.3">
      <c r="B8" s="600"/>
      <c r="C8" s="70" t="s">
        <v>861</v>
      </c>
    </row>
    <row r="9" spans="2:3" x14ac:dyDescent="0.3">
      <c r="B9" s="600"/>
      <c r="C9" s="70" t="s">
        <v>862</v>
      </c>
    </row>
    <row r="10" spans="2:3" x14ac:dyDescent="0.3">
      <c r="B10" s="600" t="s">
        <v>863</v>
      </c>
      <c r="C10" s="70" t="s">
        <v>864</v>
      </c>
    </row>
    <row r="11" spans="2:3" x14ac:dyDescent="0.3">
      <c r="B11" s="600"/>
      <c r="C11" s="70" t="s">
        <v>865</v>
      </c>
    </row>
    <row r="12" spans="2:3" x14ac:dyDescent="0.3">
      <c r="B12" s="600"/>
      <c r="C12" s="70" t="s">
        <v>866</v>
      </c>
    </row>
    <row r="13" spans="2:3" x14ac:dyDescent="0.3">
      <c r="B13" s="600"/>
      <c r="C13" s="70" t="s">
        <v>867</v>
      </c>
    </row>
    <row r="14" spans="2:3" x14ac:dyDescent="0.3">
      <c r="B14" s="600"/>
      <c r="C14" s="70" t="s">
        <v>868</v>
      </c>
    </row>
    <row r="15" spans="2:3" x14ac:dyDescent="0.3">
      <c r="B15" s="600"/>
      <c r="C15" s="69" t="s">
        <v>869</v>
      </c>
    </row>
  </sheetData>
  <mergeCells count="2">
    <mergeCell ref="B3:B9"/>
    <mergeCell ref="B10:B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BP34"/>
  <sheetViews>
    <sheetView showGridLines="0" showRowColHeaders="0" tabSelected="1" zoomScaleNormal="100" zoomScaleSheetLayoutView="100" workbookViewId="0"/>
  </sheetViews>
  <sheetFormatPr baseColWidth="10" defaultColWidth="11.42578125" defaultRowHeight="15" x14ac:dyDescent="0.25"/>
  <cols>
    <col min="1" max="1" width="2.42578125" customWidth="1"/>
  </cols>
  <sheetData>
    <row r="1" spans="1:68" s="5" customFormat="1" ht="23.25" customHeight="1" x14ac:dyDescent="0.25">
      <c r="A1" s="168"/>
      <c r="B1" s="342"/>
      <c r="C1" s="345" t="s">
        <v>24</v>
      </c>
      <c r="D1" s="345"/>
      <c r="E1" s="345"/>
      <c r="F1" s="345"/>
      <c r="G1" s="345"/>
      <c r="H1" s="345"/>
      <c r="I1" s="345"/>
      <c r="J1" s="345"/>
      <c r="K1" s="345"/>
      <c r="L1" s="345"/>
      <c r="M1" s="345"/>
      <c r="N1" s="345"/>
      <c r="O1" s="345"/>
      <c r="P1" s="345" t="s">
        <v>25</v>
      </c>
      <c r="Q1" s="345"/>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3"/>
      <c r="BG1" s="173"/>
      <c r="BH1" s="173"/>
      <c r="BI1" s="173"/>
      <c r="BJ1" s="173"/>
      <c r="BK1" s="174"/>
      <c r="BL1" s="174"/>
      <c r="BM1" s="174"/>
      <c r="BN1" s="174"/>
      <c r="BO1" s="174"/>
      <c r="BP1" s="174"/>
    </row>
    <row r="2" spans="1:68" s="5" customFormat="1" ht="18" customHeight="1" x14ac:dyDescent="0.25">
      <c r="A2" s="168"/>
      <c r="B2" s="343"/>
      <c r="C2" s="345" t="s">
        <v>26</v>
      </c>
      <c r="D2" s="345"/>
      <c r="E2" s="345"/>
      <c r="F2" s="345"/>
      <c r="G2" s="345"/>
      <c r="H2" s="345"/>
      <c r="I2" s="345"/>
      <c r="J2" s="345"/>
      <c r="K2" s="345"/>
      <c r="L2" s="345"/>
      <c r="M2" s="345"/>
      <c r="N2" s="345"/>
      <c r="O2" s="345"/>
      <c r="P2" s="345" t="s">
        <v>870</v>
      </c>
      <c r="Q2" s="345"/>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3"/>
      <c r="BG2" s="173"/>
      <c r="BH2" s="173"/>
      <c r="BI2" s="173"/>
      <c r="BJ2" s="173"/>
      <c r="BK2" s="174"/>
      <c r="BL2" s="174"/>
      <c r="BM2" s="174"/>
      <c r="BN2" s="174"/>
      <c r="BO2" s="174"/>
      <c r="BP2" s="174"/>
    </row>
    <row r="3" spans="1:68" s="5" customFormat="1" ht="15" customHeight="1" x14ac:dyDescent="0.25">
      <c r="A3" s="168"/>
      <c r="B3" s="343"/>
      <c r="C3" s="345" t="s">
        <v>27</v>
      </c>
      <c r="D3" s="345"/>
      <c r="E3" s="345"/>
      <c r="F3" s="345"/>
      <c r="G3" s="345"/>
      <c r="H3" s="345"/>
      <c r="I3" s="345"/>
      <c r="J3" s="345"/>
      <c r="K3" s="345"/>
      <c r="L3" s="345"/>
      <c r="M3" s="345"/>
      <c r="N3" s="345"/>
      <c r="O3" s="345"/>
      <c r="P3" s="345" t="s">
        <v>871</v>
      </c>
      <c r="Q3" s="345"/>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3"/>
      <c r="BG3" s="173"/>
      <c r="BH3" s="173"/>
      <c r="BI3" s="173"/>
      <c r="BJ3" s="173"/>
      <c r="BK3" s="174"/>
      <c r="BL3" s="174"/>
      <c r="BM3" s="174"/>
      <c r="BN3" s="174"/>
      <c r="BO3" s="174"/>
      <c r="BP3" s="174"/>
    </row>
    <row r="4" spans="1:68" s="5" customFormat="1" ht="18" customHeight="1" x14ac:dyDescent="0.25">
      <c r="A4" s="168"/>
      <c r="B4" s="344"/>
      <c r="C4" s="345"/>
      <c r="D4" s="345"/>
      <c r="E4" s="345"/>
      <c r="F4" s="345"/>
      <c r="G4" s="345"/>
      <c r="H4" s="345"/>
      <c r="I4" s="345"/>
      <c r="J4" s="345"/>
      <c r="K4" s="345"/>
      <c r="L4" s="345"/>
      <c r="M4" s="345"/>
      <c r="N4" s="345"/>
      <c r="O4" s="345"/>
      <c r="P4" s="345" t="s">
        <v>28</v>
      </c>
      <c r="Q4" s="345"/>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3"/>
      <c r="BG4" s="173"/>
      <c r="BH4" s="173"/>
      <c r="BI4" s="173"/>
      <c r="BJ4" s="173"/>
      <c r="BK4" s="174"/>
      <c r="BL4" s="174"/>
      <c r="BM4" s="174"/>
      <c r="BN4" s="174"/>
      <c r="BO4" s="174"/>
      <c r="BP4" s="174"/>
    </row>
    <row r="7" spans="1:68" ht="15.75" thickBot="1" x14ac:dyDescent="0.3">
      <c r="B7" s="175"/>
      <c r="C7" s="175"/>
      <c r="D7" s="175"/>
      <c r="E7" s="175"/>
      <c r="F7" s="175"/>
      <c r="G7" s="175"/>
      <c r="H7" s="175"/>
      <c r="I7" s="175"/>
      <c r="J7" s="175"/>
      <c r="K7" s="175"/>
      <c r="L7" s="175"/>
      <c r="M7" s="175"/>
      <c r="N7" s="175"/>
      <c r="O7" s="175"/>
      <c r="P7" s="175"/>
      <c r="Q7" s="175"/>
    </row>
    <row r="8" spans="1:68" x14ac:dyDescent="0.25">
      <c r="B8" s="175"/>
      <c r="C8" s="317" t="s">
        <v>29</v>
      </c>
      <c r="D8" s="318"/>
      <c r="E8" s="318"/>
      <c r="F8" s="318"/>
      <c r="G8" s="318"/>
      <c r="H8" s="318"/>
      <c r="I8" s="318"/>
      <c r="J8" s="318"/>
      <c r="K8" s="318"/>
      <c r="L8" s="318"/>
      <c r="M8" s="318"/>
      <c r="N8" s="318"/>
      <c r="O8" s="318"/>
      <c r="P8" s="319"/>
      <c r="Q8" s="175"/>
    </row>
    <row r="9" spans="1:68" x14ac:dyDescent="0.25">
      <c r="B9" s="175"/>
      <c r="C9" s="320"/>
      <c r="D9" s="321"/>
      <c r="E9" s="321"/>
      <c r="F9" s="321"/>
      <c r="G9" s="321"/>
      <c r="H9" s="321"/>
      <c r="I9" s="321"/>
      <c r="J9" s="321"/>
      <c r="K9" s="321"/>
      <c r="L9" s="321"/>
      <c r="M9" s="321"/>
      <c r="N9" s="321"/>
      <c r="O9" s="321"/>
      <c r="P9" s="322"/>
      <c r="Q9" s="175"/>
    </row>
    <row r="10" spans="1:68" x14ac:dyDescent="0.25">
      <c r="B10" s="175"/>
      <c r="C10" s="320" t="s">
        <v>30</v>
      </c>
      <c r="D10" s="321"/>
      <c r="E10" s="321"/>
      <c r="F10" s="321"/>
      <c r="G10" s="321"/>
      <c r="H10" s="321"/>
      <c r="I10" s="321"/>
      <c r="J10" s="321"/>
      <c r="K10" s="321"/>
      <c r="L10" s="321"/>
      <c r="M10" s="321"/>
      <c r="N10" s="321"/>
      <c r="O10" s="321"/>
      <c r="P10" s="322"/>
      <c r="Q10" s="175"/>
    </row>
    <row r="11" spans="1:68" ht="15.75" thickBot="1" x14ac:dyDescent="0.3">
      <c r="B11" s="175"/>
      <c r="C11" s="323"/>
      <c r="D11" s="324"/>
      <c r="E11" s="324"/>
      <c r="F11" s="324"/>
      <c r="G11" s="324"/>
      <c r="H11" s="324"/>
      <c r="I11" s="324"/>
      <c r="J11" s="324"/>
      <c r="K11" s="324"/>
      <c r="L11" s="324"/>
      <c r="M11" s="324"/>
      <c r="N11" s="324"/>
      <c r="O11" s="324"/>
      <c r="P11" s="325"/>
      <c r="Q11" s="175"/>
    </row>
    <row r="12" spans="1:68" x14ac:dyDescent="0.25">
      <c r="B12" s="175"/>
      <c r="C12" s="175"/>
      <c r="D12" s="175"/>
      <c r="E12" s="175"/>
      <c r="F12" s="175"/>
      <c r="G12" s="175"/>
      <c r="H12" s="175"/>
      <c r="I12" s="175"/>
      <c r="J12" s="175"/>
      <c r="K12" s="175"/>
      <c r="L12" s="175"/>
      <c r="M12" s="175"/>
      <c r="N12" s="175"/>
      <c r="O12" s="175"/>
      <c r="P12" s="175"/>
      <c r="Q12" s="175"/>
    </row>
    <row r="13" spans="1:68" ht="15.75" thickBot="1" x14ac:dyDescent="0.3">
      <c r="B13" s="175"/>
      <c r="C13" s="175"/>
      <c r="D13" s="175"/>
      <c r="E13" s="175"/>
      <c r="F13" s="175"/>
      <c r="G13" s="175"/>
      <c r="H13" s="175"/>
      <c r="I13" s="175"/>
      <c r="J13" s="175"/>
      <c r="K13" s="175"/>
      <c r="L13" s="175"/>
      <c r="M13" s="175"/>
      <c r="N13" s="175"/>
      <c r="O13" s="175"/>
      <c r="P13" s="175"/>
      <c r="Q13" s="175"/>
    </row>
    <row r="14" spans="1:68" x14ac:dyDescent="0.25">
      <c r="B14" s="175"/>
      <c r="C14" s="175"/>
      <c r="D14" s="175"/>
      <c r="E14" s="326" t="s">
        <v>31</v>
      </c>
      <c r="F14" s="327"/>
      <c r="G14" s="328"/>
      <c r="H14" s="175"/>
      <c r="I14" s="175"/>
      <c r="J14" s="175"/>
      <c r="K14" s="175"/>
      <c r="L14" s="326" t="s">
        <v>32</v>
      </c>
      <c r="M14" s="327"/>
      <c r="N14" s="328"/>
      <c r="O14" s="175"/>
      <c r="P14" s="175"/>
      <c r="Q14" s="175"/>
    </row>
    <row r="15" spans="1:68" x14ac:dyDescent="0.25">
      <c r="B15" s="175"/>
      <c r="C15" s="175"/>
      <c r="D15" s="175"/>
      <c r="E15" s="335"/>
      <c r="F15" s="336"/>
      <c r="G15" s="337"/>
      <c r="H15" s="175"/>
      <c r="I15" s="175"/>
      <c r="J15" s="175"/>
      <c r="K15" s="175"/>
      <c r="L15" s="329"/>
      <c r="M15" s="330"/>
      <c r="N15" s="331"/>
      <c r="O15" s="175"/>
      <c r="P15" s="175"/>
      <c r="Q15" s="175"/>
    </row>
    <row r="16" spans="1:68" x14ac:dyDescent="0.25">
      <c r="B16" s="175"/>
      <c r="C16" s="175"/>
      <c r="D16" s="175"/>
      <c r="E16" s="335"/>
      <c r="F16" s="336"/>
      <c r="G16" s="337"/>
      <c r="H16" s="175"/>
      <c r="I16" s="175"/>
      <c r="J16" s="175"/>
      <c r="K16" s="175"/>
      <c r="L16" s="329"/>
      <c r="M16" s="330"/>
      <c r="N16" s="331"/>
      <c r="O16" s="175"/>
      <c r="P16" s="175"/>
      <c r="Q16" s="175"/>
    </row>
    <row r="17" spans="1:17" x14ac:dyDescent="0.25">
      <c r="B17" s="175"/>
      <c r="C17" s="175"/>
      <c r="D17" s="175"/>
      <c r="E17" s="335"/>
      <c r="F17" s="336"/>
      <c r="G17" s="337"/>
      <c r="H17" s="175"/>
      <c r="I17" s="175"/>
      <c r="J17" s="175"/>
      <c r="K17" s="175"/>
      <c r="L17" s="329"/>
      <c r="M17" s="330"/>
      <c r="N17" s="331"/>
      <c r="O17" s="175"/>
      <c r="P17" s="175"/>
      <c r="Q17" s="175"/>
    </row>
    <row r="18" spans="1:17" x14ac:dyDescent="0.25">
      <c r="B18" s="175"/>
      <c r="C18" s="175"/>
      <c r="D18" s="175"/>
      <c r="E18" s="335"/>
      <c r="F18" s="336"/>
      <c r="G18" s="337"/>
      <c r="H18" s="175"/>
      <c r="I18" s="175"/>
      <c r="J18" s="175"/>
      <c r="K18" s="175"/>
      <c r="L18" s="329"/>
      <c r="M18" s="330"/>
      <c r="N18" s="331"/>
      <c r="O18" s="175"/>
      <c r="P18" s="175"/>
      <c r="Q18" s="175"/>
    </row>
    <row r="19" spans="1:17" ht="15.75" thickBot="1" x14ac:dyDescent="0.3">
      <c r="B19" s="175"/>
      <c r="C19" s="175"/>
      <c r="D19" s="175"/>
      <c r="E19" s="338"/>
      <c r="F19" s="339"/>
      <c r="G19" s="340"/>
      <c r="H19" s="175"/>
      <c r="I19" s="175"/>
      <c r="J19" s="175"/>
      <c r="K19" s="175"/>
      <c r="L19" s="332"/>
      <c r="M19" s="333"/>
      <c r="N19" s="334"/>
      <c r="O19" s="175"/>
      <c r="P19" s="175"/>
      <c r="Q19" s="175"/>
    </row>
    <row r="20" spans="1:17" x14ac:dyDescent="0.25">
      <c r="B20" s="175"/>
      <c r="C20" s="175"/>
      <c r="D20" s="175"/>
      <c r="E20" s="175"/>
      <c r="F20" s="175"/>
      <c r="G20" s="175"/>
      <c r="H20" s="175"/>
      <c r="I20" s="175"/>
      <c r="J20" s="175"/>
      <c r="K20" s="175"/>
      <c r="L20" s="176"/>
      <c r="M20" s="175"/>
      <c r="N20" s="175"/>
      <c r="O20" s="175"/>
      <c r="P20" s="175"/>
      <c r="Q20" s="175"/>
    </row>
    <row r="21" spans="1:17" x14ac:dyDescent="0.25">
      <c r="B21" s="175"/>
      <c r="C21" s="175"/>
      <c r="D21" s="175"/>
      <c r="E21" s="175"/>
      <c r="F21" s="175"/>
      <c r="G21" s="175"/>
      <c r="H21" s="175"/>
      <c r="I21" s="175"/>
      <c r="J21" s="175"/>
      <c r="K21" s="175"/>
      <c r="L21" s="175"/>
      <c r="M21" s="175"/>
      <c r="N21" s="175"/>
      <c r="O21" s="175"/>
      <c r="P21" s="175"/>
      <c r="Q21" s="175"/>
    </row>
    <row r="22" spans="1:17" ht="15.75" thickBot="1" x14ac:dyDescent="0.3">
      <c r="B22" s="175"/>
      <c r="C22" s="175"/>
      <c r="D22" s="175"/>
      <c r="E22" s="175"/>
      <c r="F22" s="175"/>
      <c r="G22" s="175"/>
      <c r="H22" s="175"/>
      <c r="I22" s="175"/>
      <c r="J22" s="175"/>
      <c r="K22" s="175"/>
      <c r="L22" s="175"/>
      <c r="M22" s="175"/>
      <c r="N22" s="175"/>
      <c r="O22" s="175"/>
      <c r="P22" s="175"/>
      <c r="Q22" s="175"/>
    </row>
    <row r="23" spans="1:17" x14ac:dyDescent="0.25">
      <c r="B23" s="175"/>
      <c r="C23" s="175"/>
      <c r="D23" s="175"/>
      <c r="E23" s="326" t="s">
        <v>33</v>
      </c>
      <c r="F23" s="327"/>
      <c r="G23" s="328"/>
      <c r="H23" s="175"/>
      <c r="I23" s="175"/>
      <c r="J23" s="175"/>
      <c r="K23" s="175"/>
      <c r="L23" s="326" t="s">
        <v>34</v>
      </c>
      <c r="M23" s="327"/>
      <c r="N23" s="328"/>
      <c r="O23" s="175"/>
      <c r="P23" s="175"/>
      <c r="Q23" s="175"/>
    </row>
    <row r="24" spans="1:17" x14ac:dyDescent="0.25">
      <c r="B24" s="175"/>
      <c r="C24" s="175"/>
      <c r="D24" s="175"/>
      <c r="E24" s="335"/>
      <c r="F24" s="336"/>
      <c r="G24" s="337"/>
      <c r="H24" s="175"/>
      <c r="I24" s="175"/>
      <c r="J24" s="175"/>
      <c r="K24" s="175"/>
      <c r="L24" s="329"/>
      <c r="M24" s="330"/>
      <c r="N24" s="331"/>
      <c r="O24" s="175"/>
      <c r="P24" s="175"/>
      <c r="Q24" s="175"/>
    </row>
    <row r="25" spans="1:17" x14ac:dyDescent="0.25">
      <c r="B25" s="175"/>
      <c r="C25" s="175"/>
      <c r="D25" s="175"/>
      <c r="E25" s="335"/>
      <c r="F25" s="336"/>
      <c r="G25" s="337"/>
      <c r="H25" s="175"/>
      <c r="I25" s="175"/>
      <c r="J25" s="175"/>
      <c r="K25" s="175"/>
      <c r="L25" s="329"/>
      <c r="M25" s="330"/>
      <c r="N25" s="331"/>
      <c r="O25" s="175"/>
      <c r="P25" s="175"/>
      <c r="Q25" s="175"/>
    </row>
    <row r="26" spans="1:17" ht="15" customHeight="1" x14ac:dyDescent="0.25">
      <c r="B26" s="175"/>
      <c r="C26" s="175"/>
      <c r="D26" s="175"/>
      <c r="E26" s="335"/>
      <c r="F26" s="336"/>
      <c r="G26" s="337"/>
      <c r="H26" s="175"/>
      <c r="I26" s="175"/>
      <c r="J26" s="175"/>
      <c r="K26" s="175"/>
      <c r="L26" s="329"/>
      <c r="M26" s="330"/>
      <c r="N26" s="331"/>
      <c r="O26" s="175"/>
      <c r="P26" s="341" t="s">
        <v>35</v>
      </c>
      <c r="Q26" s="341"/>
    </row>
    <row r="27" spans="1:17" x14ac:dyDescent="0.25">
      <c r="B27" s="175"/>
      <c r="C27" s="175"/>
      <c r="D27" s="175"/>
      <c r="E27" s="335"/>
      <c r="F27" s="336"/>
      <c r="G27" s="337"/>
      <c r="H27" s="175"/>
      <c r="I27" s="175"/>
      <c r="J27" s="175"/>
      <c r="K27" s="175"/>
      <c r="L27" s="329"/>
      <c r="M27" s="330"/>
      <c r="N27" s="331"/>
      <c r="O27" s="175"/>
      <c r="P27" s="175"/>
      <c r="Q27" s="175"/>
    </row>
    <row r="28" spans="1:17" ht="15.75" thickBot="1" x14ac:dyDescent="0.3">
      <c r="B28" s="175"/>
      <c r="C28" s="175"/>
      <c r="D28" s="175"/>
      <c r="E28" s="338"/>
      <c r="F28" s="339"/>
      <c r="G28" s="340"/>
      <c r="H28" s="175"/>
      <c r="I28" s="175"/>
      <c r="J28" s="175"/>
      <c r="K28" s="175"/>
      <c r="L28" s="332"/>
      <c r="M28" s="333"/>
      <c r="N28" s="334"/>
      <c r="O28" s="175"/>
      <c r="P28" s="175"/>
      <c r="Q28" s="175"/>
    </row>
    <row r="29" spans="1:17" x14ac:dyDescent="0.25">
      <c r="B29" s="175"/>
      <c r="C29" s="175"/>
      <c r="D29" s="175"/>
      <c r="E29" s="175"/>
      <c r="F29" s="175"/>
      <c r="G29" s="175"/>
      <c r="H29" s="175"/>
      <c r="I29" s="175"/>
      <c r="J29" s="175"/>
      <c r="K29" s="175"/>
      <c r="L29" s="175"/>
      <c r="M29" s="175"/>
      <c r="N29" s="175"/>
      <c r="O29" s="175"/>
      <c r="P29" s="175"/>
      <c r="Q29" s="175"/>
    </row>
    <row r="30" spans="1:17" x14ac:dyDescent="0.25">
      <c r="B30" s="175"/>
      <c r="C30" s="175"/>
      <c r="D30" s="175"/>
      <c r="E30" s="175"/>
      <c r="F30" s="175"/>
      <c r="G30" s="175"/>
      <c r="H30" s="175"/>
      <c r="I30" s="175"/>
      <c r="J30" s="175"/>
      <c r="K30" s="175"/>
      <c r="L30" s="175"/>
      <c r="M30" s="175"/>
      <c r="N30" s="175"/>
      <c r="O30" s="175"/>
      <c r="P30" s="175"/>
      <c r="Q30" s="175"/>
    </row>
    <row r="31" spans="1:17" x14ac:dyDescent="0.25">
      <c r="A31" s="168"/>
      <c r="B31" s="168"/>
      <c r="C31" s="168"/>
      <c r="D31" s="168"/>
      <c r="E31" s="168"/>
      <c r="F31" s="168"/>
      <c r="G31" s="168"/>
      <c r="H31" s="168"/>
      <c r="I31" s="168"/>
      <c r="J31" s="168"/>
      <c r="K31" s="168"/>
      <c r="L31" s="168"/>
      <c r="M31" s="168"/>
      <c r="N31" s="168"/>
      <c r="O31" s="168"/>
      <c r="P31" s="168"/>
      <c r="Q31" s="168"/>
    </row>
    <row r="32" spans="1:17" ht="61.5" customHeight="1" x14ac:dyDescent="0.25">
      <c r="A32" s="168"/>
      <c r="B32" s="315" t="s">
        <v>872</v>
      </c>
      <c r="C32" s="315"/>
      <c r="D32" s="315"/>
      <c r="E32" s="315"/>
      <c r="F32" s="315"/>
      <c r="G32" s="315"/>
      <c r="H32" s="315"/>
      <c r="I32" s="315"/>
      <c r="J32" s="315"/>
      <c r="K32" s="315"/>
      <c r="L32" s="315"/>
      <c r="M32" s="315"/>
      <c r="N32" s="315"/>
      <c r="O32" s="315"/>
      <c r="P32" s="315"/>
      <c r="Q32" s="315"/>
    </row>
    <row r="33" spans="1:17" x14ac:dyDescent="0.25">
      <c r="A33" s="168"/>
      <c r="B33" s="168"/>
      <c r="C33" s="6"/>
      <c r="D33" s="170"/>
      <c r="E33" s="168"/>
      <c r="F33" s="168"/>
      <c r="G33" s="168"/>
      <c r="H33" s="168"/>
      <c r="I33" s="168"/>
      <c r="J33" s="168"/>
      <c r="K33" s="168"/>
      <c r="L33" s="168"/>
      <c r="M33" s="168"/>
      <c r="N33" s="168"/>
      <c r="O33" s="168"/>
      <c r="P33" s="168"/>
      <c r="Q33" s="168"/>
    </row>
    <row r="34" spans="1:17" ht="42" customHeight="1" x14ac:dyDescent="0.25">
      <c r="A34" s="168"/>
      <c r="B34" s="316" t="s">
        <v>874</v>
      </c>
      <c r="C34" s="316"/>
      <c r="D34" s="316"/>
      <c r="E34" s="316"/>
      <c r="F34" s="316"/>
      <c r="G34" s="316"/>
      <c r="H34" s="316"/>
      <c r="I34" s="316"/>
      <c r="J34" s="316"/>
      <c r="K34" s="316"/>
      <c r="L34" s="316"/>
      <c r="M34" s="316"/>
      <c r="N34" s="316"/>
      <c r="O34" s="316"/>
      <c r="P34" s="316"/>
      <c r="Q34" s="316"/>
    </row>
  </sheetData>
  <sheetProtection algorithmName="SHA-512" hashValue="g/bgO18tPAzlGjJW0YIAer7qFpcCy1t/hRFpKgMDbY5A6Ilr8Urb7DaxWbXKhBFlhAR0HDUqjZ4jZDNF0kXU1A==" saltValue="E73Xe+mySDscF3BdScZsIg==" spinCount="100000" sheet="1" objects="1" scenarios="1" selectLockedCells="1"/>
  <mergeCells count="17">
    <mergeCell ref="B1:B4"/>
    <mergeCell ref="C1:O1"/>
    <mergeCell ref="P1:Q1"/>
    <mergeCell ref="C2:O2"/>
    <mergeCell ref="P2:Q2"/>
    <mergeCell ref="C3:O4"/>
    <mergeCell ref="P3:Q3"/>
    <mergeCell ref="P4:Q4"/>
    <mergeCell ref="B32:Q32"/>
    <mergeCell ref="B34:Q34"/>
    <mergeCell ref="C8:P9"/>
    <mergeCell ref="C10:P11"/>
    <mergeCell ref="L23:N28"/>
    <mergeCell ref="E14:G19"/>
    <mergeCell ref="L14:N19"/>
    <mergeCell ref="E23:G28"/>
    <mergeCell ref="P26:Q26"/>
  </mergeCells>
  <hyperlinks>
    <hyperlink ref="L23:N28" location="'INICIO (2)'!A1" display="SISTEMAS DE GESTIÓN" xr:uid="{00000000-0004-0000-0100-000000000000}"/>
    <hyperlink ref="L14:N19" location="CORRUPCIÓN!A1" display="CORRUPCIÓN" xr:uid="{00000000-0004-0000-0100-000001000000}"/>
    <hyperlink ref="E23:G28" location="'MATRIZ SGSI'!A1" display="SEGURIDAD DE LA INFORMACIÓN" xr:uid="{00000000-0004-0000-0100-000002000000}"/>
    <hyperlink ref="E14:G19" location="ESTRATÉGICOS!A1" display="ESTRATÉGICOS" xr:uid="{00000000-0004-0000-0100-000003000000}"/>
    <hyperlink ref="P26:Q26" location="ACTUALIZACIONES!A1" display="Control de cambios" xr:uid="{00000000-0004-0000-0100-000004000000}"/>
  </hyperlinks>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B1:Q62"/>
  <sheetViews>
    <sheetView showGridLines="0" zoomScaleNormal="100" zoomScaleSheetLayoutView="115" workbookViewId="0"/>
  </sheetViews>
  <sheetFormatPr baseColWidth="10" defaultColWidth="11.42578125" defaultRowHeight="15" x14ac:dyDescent="0.25"/>
  <cols>
    <col min="1" max="1" width="2.85546875" style="178" customWidth="1"/>
    <col min="2" max="2" width="3.7109375" style="178" customWidth="1"/>
    <col min="3" max="3" width="52.7109375" style="178" customWidth="1"/>
    <col min="4" max="4" width="43.5703125" style="178" customWidth="1"/>
    <col min="5" max="5" width="17.5703125" style="178" customWidth="1"/>
    <col min="6" max="6" width="10.85546875" style="178" bestFit="1" customWidth="1"/>
    <col min="7" max="7" width="15.5703125" style="178" customWidth="1"/>
    <col min="8" max="8" width="12.140625" style="178" customWidth="1"/>
    <col min="9" max="9" width="14.140625" style="178" customWidth="1"/>
    <col min="10" max="10" width="18.42578125" style="178" customWidth="1"/>
    <col min="11" max="11" width="14" style="178" customWidth="1"/>
    <col min="12" max="12" width="17.28515625" style="178" customWidth="1"/>
    <col min="13" max="13" width="15.28515625" style="178" customWidth="1"/>
    <col min="14" max="14" width="15.5703125" style="178" customWidth="1"/>
    <col min="15" max="15" width="12.140625" style="178" customWidth="1"/>
    <col min="16" max="16" width="4.28515625" style="178" customWidth="1"/>
    <col min="17" max="16384" width="11.42578125" style="178"/>
  </cols>
  <sheetData>
    <row r="1" spans="2:17" customFormat="1" ht="15" customHeight="1" x14ac:dyDescent="0.25">
      <c r="B1" s="346"/>
      <c r="C1" s="346"/>
      <c r="D1" s="347" t="s">
        <v>24</v>
      </c>
      <c r="E1" s="348"/>
      <c r="F1" s="348"/>
      <c r="G1" s="348"/>
      <c r="H1" s="348"/>
      <c r="I1" s="348"/>
      <c r="J1" s="348"/>
      <c r="K1" s="348"/>
      <c r="L1" s="348"/>
      <c r="M1" s="349"/>
      <c r="N1" s="345" t="s">
        <v>25</v>
      </c>
      <c r="O1" s="345"/>
      <c r="P1" s="178"/>
      <c r="Q1" s="178"/>
    </row>
    <row r="2" spans="2:17" customFormat="1" ht="15" customHeight="1" x14ac:dyDescent="0.25">
      <c r="B2" s="346"/>
      <c r="C2" s="346"/>
      <c r="D2" s="347" t="s">
        <v>440</v>
      </c>
      <c r="E2" s="348"/>
      <c r="F2" s="348"/>
      <c r="G2" s="348"/>
      <c r="H2" s="348"/>
      <c r="I2" s="348"/>
      <c r="J2" s="348"/>
      <c r="K2" s="348"/>
      <c r="L2" s="348"/>
      <c r="M2" s="349"/>
      <c r="N2" s="345" t="s">
        <v>870</v>
      </c>
      <c r="O2" s="345"/>
      <c r="P2" s="178"/>
      <c r="Q2" s="178"/>
    </row>
    <row r="3" spans="2:17" customFormat="1" ht="15.75" customHeight="1" x14ac:dyDescent="0.25">
      <c r="B3" s="346"/>
      <c r="C3" s="346"/>
      <c r="D3" s="350" t="s">
        <v>27</v>
      </c>
      <c r="E3" s="351"/>
      <c r="F3" s="351"/>
      <c r="G3" s="351"/>
      <c r="H3" s="351"/>
      <c r="I3" s="351"/>
      <c r="J3" s="351"/>
      <c r="K3" s="351"/>
      <c r="L3" s="351"/>
      <c r="M3" s="352"/>
      <c r="N3" s="345" t="s">
        <v>871</v>
      </c>
      <c r="O3" s="345"/>
      <c r="P3" s="178"/>
      <c r="Q3" s="178"/>
    </row>
    <row r="4" spans="2:17" customFormat="1" x14ac:dyDescent="0.25">
      <c r="B4" s="346"/>
      <c r="C4" s="346"/>
      <c r="D4" s="353"/>
      <c r="E4" s="354"/>
      <c r="F4" s="354"/>
      <c r="G4" s="354"/>
      <c r="H4" s="354"/>
      <c r="I4" s="354"/>
      <c r="J4" s="354"/>
      <c r="K4" s="354"/>
      <c r="L4" s="354"/>
      <c r="M4" s="355"/>
      <c r="N4" s="345" t="s">
        <v>875</v>
      </c>
      <c r="O4" s="345"/>
      <c r="P4" s="178"/>
      <c r="Q4" s="178"/>
    </row>
    <row r="5" spans="2:17" x14ac:dyDescent="0.25">
      <c r="C5" s="361" t="s">
        <v>39</v>
      </c>
    </row>
    <row r="6" spans="2:17" ht="15.75" customHeight="1" x14ac:dyDescent="0.25">
      <c r="C6" s="362"/>
    </row>
    <row r="7" spans="2:17" x14ac:dyDescent="0.25">
      <c r="B7" s="363" t="s">
        <v>40</v>
      </c>
      <c r="C7" s="364"/>
      <c r="D7" s="364"/>
      <c r="E7" s="364"/>
      <c r="F7" s="364"/>
      <c r="G7" s="364"/>
      <c r="H7" s="364"/>
      <c r="I7" s="365"/>
      <c r="J7" s="356" t="s">
        <v>41</v>
      </c>
      <c r="K7" s="357"/>
      <c r="L7" s="357"/>
      <c r="M7" s="357"/>
      <c r="N7" s="357"/>
      <c r="O7" s="358"/>
    </row>
    <row r="8" spans="2:17" ht="38.25" x14ac:dyDescent="0.25">
      <c r="B8" s="54" t="s">
        <v>42</v>
      </c>
      <c r="C8" s="54" t="s">
        <v>43</v>
      </c>
      <c r="D8" s="54" t="s">
        <v>44</v>
      </c>
      <c r="E8" s="54" t="s">
        <v>5</v>
      </c>
      <c r="F8" s="54" t="s">
        <v>12</v>
      </c>
      <c r="G8" s="54" t="s">
        <v>45</v>
      </c>
      <c r="H8" s="54" t="s">
        <v>46</v>
      </c>
      <c r="I8" s="54" t="s">
        <v>47</v>
      </c>
      <c r="J8" s="179" t="s">
        <v>48</v>
      </c>
      <c r="K8" s="179" t="s">
        <v>49</v>
      </c>
      <c r="L8" s="179" t="s">
        <v>50</v>
      </c>
      <c r="M8" s="179" t="s">
        <v>51</v>
      </c>
      <c r="N8" s="179" t="s">
        <v>52</v>
      </c>
      <c r="O8" s="179" t="s">
        <v>53</v>
      </c>
    </row>
    <row r="9" spans="2:17" x14ac:dyDescent="0.25">
      <c r="B9" s="359"/>
      <c r="C9" s="359"/>
      <c r="D9" s="180"/>
      <c r="E9" s="359"/>
      <c r="F9" s="359"/>
      <c r="G9" s="359"/>
      <c r="H9" s="359"/>
      <c r="I9" s="359"/>
      <c r="J9" s="180"/>
      <c r="K9" s="180"/>
      <c r="L9" s="180"/>
      <c r="M9" s="180"/>
      <c r="N9" s="180"/>
      <c r="O9" s="180"/>
    </row>
    <row r="10" spans="2:17" x14ac:dyDescent="0.25">
      <c r="B10" s="360"/>
      <c r="C10" s="360"/>
      <c r="D10" s="181"/>
      <c r="E10" s="360"/>
      <c r="F10" s="360"/>
      <c r="G10" s="360"/>
      <c r="H10" s="360"/>
      <c r="I10" s="360"/>
      <c r="J10" s="181"/>
      <c r="K10" s="181"/>
      <c r="L10" s="181"/>
      <c r="M10" s="181"/>
      <c r="N10" s="181"/>
      <c r="O10" s="181"/>
    </row>
    <row r="11" spans="2:17" x14ac:dyDescent="0.25">
      <c r="B11" s="360"/>
      <c r="C11" s="360"/>
      <c r="D11" s="181"/>
      <c r="E11" s="360"/>
      <c r="F11" s="360"/>
      <c r="G11" s="360"/>
      <c r="H11" s="360"/>
      <c r="I11" s="360"/>
      <c r="J11" s="181"/>
      <c r="K11" s="181"/>
      <c r="L11" s="181"/>
      <c r="M11" s="181"/>
      <c r="N11" s="181"/>
      <c r="O11" s="181"/>
    </row>
    <row r="12" spans="2:17" x14ac:dyDescent="0.25">
      <c r="B12" s="360"/>
      <c r="C12" s="360"/>
      <c r="D12" s="181"/>
      <c r="E12" s="360"/>
      <c r="F12" s="360"/>
      <c r="G12" s="360"/>
      <c r="H12" s="360"/>
      <c r="I12" s="360"/>
      <c r="J12" s="181"/>
      <c r="K12" s="181"/>
      <c r="L12" s="181"/>
      <c r="M12" s="181"/>
      <c r="N12" s="181"/>
      <c r="O12" s="181"/>
    </row>
    <row r="13" spans="2:17" x14ac:dyDescent="0.25">
      <c r="B13" s="360"/>
      <c r="C13" s="360"/>
      <c r="D13" s="181"/>
      <c r="E13" s="360"/>
      <c r="F13" s="360"/>
      <c r="G13" s="360"/>
      <c r="H13" s="360"/>
      <c r="I13" s="360"/>
      <c r="J13" s="181"/>
      <c r="K13" s="181"/>
      <c r="L13" s="181"/>
      <c r="M13" s="181"/>
      <c r="N13" s="181"/>
      <c r="O13" s="181"/>
    </row>
    <row r="14" spans="2:17" x14ac:dyDescent="0.25">
      <c r="B14" s="360"/>
      <c r="C14" s="360"/>
      <c r="D14" s="181"/>
      <c r="E14" s="360"/>
      <c r="F14" s="360"/>
      <c r="G14" s="360"/>
      <c r="H14" s="360"/>
      <c r="I14" s="360"/>
      <c r="J14" s="181"/>
      <c r="K14" s="181"/>
      <c r="L14" s="181"/>
      <c r="M14" s="181"/>
      <c r="N14" s="181"/>
      <c r="O14" s="181"/>
    </row>
    <row r="15" spans="2:17" x14ac:dyDescent="0.25">
      <c r="B15" s="360"/>
      <c r="C15" s="360"/>
      <c r="D15" s="181"/>
      <c r="E15" s="360"/>
      <c r="F15" s="360"/>
      <c r="G15" s="360"/>
      <c r="H15" s="360"/>
      <c r="I15" s="360"/>
      <c r="J15" s="181"/>
      <c r="K15" s="181"/>
      <c r="L15" s="181"/>
      <c r="M15" s="181"/>
      <c r="N15" s="181"/>
      <c r="O15" s="181"/>
    </row>
    <row r="16" spans="2:17" x14ac:dyDescent="0.25">
      <c r="B16" s="360"/>
      <c r="C16" s="360"/>
      <c r="D16" s="181"/>
      <c r="E16" s="360"/>
      <c r="F16" s="360"/>
      <c r="G16" s="360"/>
      <c r="H16" s="360"/>
      <c r="I16" s="360"/>
      <c r="J16" s="181"/>
      <c r="K16" s="181"/>
      <c r="L16" s="181"/>
      <c r="M16" s="181"/>
      <c r="N16" s="181"/>
      <c r="O16" s="181"/>
    </row>
    <row r="17" spans="2:15" x14ac:dyDescent="0.25">
      <c r="B17" s="360"/>
      <c r="C17" s="360"/>
      <c r="D17" s="181"/>
      <c r="E17" s="360"/>
      <c r="F17" s="360"/>
      <c r="G17" s="360"/>
      <c r="H17" s="360"/>
      <c r="I17" s="360"/>
      <c r="J17" s="181"/>
      <c r="K17" s="181"/>
      <c r="L17" s="181"/>
      <c r="M17" s="181"/>
      <c r="N17" s="181"/>
      <c r="O17" s="181"/>
    </row>
    <row r="18" spans="2:15" x14ac:dyDescent="0.25">
      <c r="B18" s="360"/>
      <c r="C18" s="360"/>
      <c r="D18" s="181"/>
      <c r="E18" s="360"/>
      <c r="F18" s="360"/>
      <c r="G18" s="360"/>
      <c r="H18" s="360"/>
      <c r="I18" s="360"/>
      <c r="J18" s="181"/>
      <c r="K18" s="181"/>
      <c r="L18" s="181"/>
      <c r="M18" s="181"/>
      <c r="N18" s="181"/>
      <c r="O18" s="181"/>
    </row>
    <row r="19" spans="2:15" x14ac:dyDescent="0.25">
      <c r="B19" s="360"/>
      <c r="C19" s="360"/>
      <c r="D19" s="181"/>
      <c r="E19" s="360"/>
      <c r="F19" s="360"/>
      <c r="G19" s="360"/>
      <c r="H19" s="360"/>
      <c r="I19" s="360"/>
      <c r="J19" s="181"/>
      <c r="K19" s="181"/>
      <c r="L19" s="181"/>
      <c r="M19" s="181"/>
      <c r="N19" s="181"/>
      <c r="O19" s="181"/>
    </row>
    <row r="20" spans="2:15" x14ac:dyDescent="0.25">
      <c r="B20" s="360"/>
      <c r="C20" s="360"/>
      <c r="D20" s="181"/>
      <c r="E20" s="360"/>
      <c r="F20" s="360"/>
      <c r="G20" s="360"/>
      <c r="H20" s="360"/>
      <c r="I20" s="360"/>
      <c r="J20" s="181"/>
      <c r="K20" s="181"/>
      <c r="L20" s="181"/>
      <c r="M20" s="181"/>
      <c r="N20" s="181"/>
      <c r="O20" s="181"/>
    </row>
    <row r="21" spans="2:15" x14ac:dyDescent="0.25">
      <c r="B21" s="360"/>
      <c r="C21" s="360"/>
      <c r="D21" s="181"/>
      <c r="E21" s="360"/>
      <c r="F21" s="360"/>
      <c r="G21" s="360"/>
      <c r="H21" s="360"/>
      <c r="I21" s="360"/>
      <c r="J21" s="181"/>
      <c r="K21" s="181"/>
      <c r="L21" s="181"/>
      <c r="M21" s="181"/>
      <c r="N21" s="181"/>
      <c r="O21" s="181"/>
    </row>
    <row r="22" spans="2:15" x14ac:dyDescent="0.25">
      <c r="B22" s="360"/>
      <c r="C22" s="360"/>
      <c r="D22" s="181"/>
      <c r="E22" s="360"/>
      <c r="F22" s="360"/>
      <c r="G22" s="360"/>
      <c r="H22" s="360"/>
      <c r="I22" s="360"/>
      <c r="J22" s="181"/>
      <c r="K22" s="181"/>
      <c r="L22" s="181"/>
      <c r="M22" s="181"/>
      <c r="N22" s="181"/>
      <c r="O22" s="181"/>
    </row>
    <row r="23" spans="2:15" x14ac:dyDescent="0.25">
      <c r="B23" s="360"/>
      <c r="C23" s="360"/>
      <c r="D23" s="181"/>
      <c r="E23" s="360"/>
      <c r="F23" s="360"/>
      <c r="G23" s="360"/>
      <c r="H23" s="360"/>
      <c r="I23" s="360"/>
      <c r="J23" s="181"/>
      <c r="K23" s="181"/>
      <c r="L23" s="181"/>
      <c r="M23" s="181"/>
      <c r="N23" s="181"/>
      <c r="O23" s="181"/>
    </row>
    <row r="24" spans="2:15" x14ac:dyDescent="0.25">
      <c r="B24" s="360"/>
      <c r="C24" s="360"/>
      <c r="D24" s="181"/>
      <c r="E24" s="360"/>
      <c r="F24" s="360"/>
      <c r="G24" s="360"/>
      <c r="H24" s="360"/>
      <c r="I24" s="360"/>
      <c r="J24" s="181"/>
      <c r="K24" s="181"/>
      <c r="L24" s="181"/>
      <c r="M24" s="181"/>
      <c r="N24" s="181"/>
      <c r="O24" s="181"/>
    </row>
    <row r="25" spans="2:15" x14ac:dyDescent="0.25">
      <c r="B25" s="360"/>
      <c r="C25" s="360"/>
      <c r="D25" s="181"/>
      <c r="E25" s="360"/>
      <c r="F25" s="360"/>
      <c r="G25" s="360"/>
      <c r="H25" s="360"/>
      <c r="I25" s="360"/>
      <c r="J25" s="181"/>
      <c r="K25" s="181"/>
      <c r="L25" s="181"/>
      <c r="M25" s="181"/>
      <c r="N25" s="181"/>
      <c r="O25" s="181"/>
    </row>
    <row r="26" spans="2:15" x14ac:dyDescent="0.25">
      <c r="B26" s="360"/>
      <c r="C26" s="360"/>
      <c r="D26" s="181"/>
      <c r="E26" s="360"/>
      <c r="F26" s="360"/>
      <c r="G26" s="360"/>
      <c r="H26" s="360"/>
      <c r="I26" s="360"/>
      <c r="J26" s="181"/>
      <c r="K26" s="181"/>
      <c r="L26" s="181"/>
      <c r="M26" s="181"/>
      <c r="N26" s="181"/>
      <c r="O26" s="181"/>
    </row>
    <row r="27" spans="2:15" x14ac:dyDescent="0.25">
      <c r="B27" s="360"/>
      <c r="C27" s="360"/>
      <c r="D27" s="181"/>
      <c r="E27" s="360"/>
      <c r="F27" s="360"/>
      <c r="G27" s="360"/>
      <c r="H27" s="360"/>
      <c r="I27" s="360"/>
      <c r="J27" s="181"/>
      <c r="K27" s="181"/>
      <c r="L27" s="181"/>
      <c r="M27" s="181"/>
      <c r="N27" s="181"/>
      <c r="O27" s="181"/>
    </row>
    <row r="28" spans="2:15" x14ac:dyDescent="0.25">
      <c r="B28" s="360"/>
      <c r="C28" s="360"/>
      <c r="D28" s="181"/>
      <c r="E28" s="360"/>
      <c r="F28" s="360"/>
      <c r="G28" s="360"/>
      <c r="H28" s="360"/>
      <c r="I28" s="360"/>
      <c r="J28" s="181"/>
      <c r="K28" s="181"/>
      <c r="L28" s="181"/>
      <c r="M28" s="181"/>
      <c r="N28" s="181"/>
      <c r="O28" s="181"/>
    </row>
    <row r="29" spans="2:15" x14ac:dyDescent="0.25">
      <c r="B29" s="360"/>
      <c r="C29" s="360"/>
      <c r="D29" s="181"/>
      <c r="E29" s="360"/>
      <c r="F29" s="360"/>
      <c r="G29" s="360"/>
      <c r="H29" s="360"/>
      <c r="I29" s="360"/>
      <c r="J29" s="181"/>
      <c r="K29" s="181"/>
      <c r="L29" s="181"/>
      <c r="M29" s="181"/>
      <c r="N29" s="181"/>
      <c r="O29" s="181"/>
    </row>
    <row r="30" spans="2:15" x14ac:dyDescent="0.25">
      <c r="B30" s="360"/>
      <c r="C30" s="360"/>
      <c r="D30" s="181"/>
      <c r="E30" s="360"/>
      <c r="F30" s="360"/>
      <c r="G30" s="360"/>
      <c r="H30" s="360"/>
      <c r="I30" s="360"/>
      <c r="J30" s="181"/>
      <c r="K30" s="181"/>
      <c r="L30" s="181"/>
      <c r="M30" s="181"/>
      <c r="N30" s="181"/>
      <c r="O30" s="181"/>
    </row>
    <row r="31" spans="2:15" x14ac:dyDescent="0.25">
      <c r="B31" s="360"/>
      <c r="C31" s="360"/>
      <c r="D31" s="181"/>
      <c r="E31" s="360"/>
      <c r="F31" s="360"/>
      <c r="G31" s="360"/>
      <c r="H31" s="360"/>
      <c r="I31" s="360"/>
      <c r="J31" s="181"/>
      <c r="K31" s="181"/>
      <c r="L31" s="181"/>
      <c r="M31" s="181"/>
      <c r="N31" s="181"/>
      <c r="O31" s="181"/>
    </row>
    <row r="32" spans="2:15" x14ac:dyDescent="0.25">
      <c r="B32" s="360"/>
      <c r="C32" s="360"/>
      <c r="D32" s="181"/>
      <c r="E32" s="360"/>
      <c r="F32" s="360"/>
      <c r="G32" s="360"/>
      <c r="H32" s="360"/>
      <c r="I32" s="360"/>
      <c r="J32" s="181"/>
      <c r="K32" s="181"/>
      <c r="L32" s="181"/>
      <c r="M32" s="181"/>
      <c r="N32" s="181"/>
      <c r="O32" s="181"/>
    </row>
    <row r="33" spans="2:15" x14ac:dyDescent="0.25">
      <c r="B33" s="360"/>
      <c r="C33" s="360"/>
      <c r="D33" s="181"/>
      <c r="E33" s="360"/>
      <c r="F33" s="360"/>
      <c r="G33" s="360"/>
      <c r="H33" s="360"/>
      <c r="I33" s="360"/>
      <c r="J33" s="181"/>
      <c r="K33" s="181"/>
      <c r="L33" s="181"/>
      <c r="M33" s="181"/>
      <c r="N33" s="181"/>
      <c r="O33" s="181"/>
    </row>
    <row r="34" spans="2:15" x14ac:dyDescent="0.25">
      <c r="B34" s="360"/>
      <c r="C34" s="360"/>
      <c r="D34" s="181"/>
      <c r="E34" s="360"/>
      <c r="F34" s="360"/>
      <c r="G34" s="360"/>
      <c r="H34" s="360"/>
      <c r="I34" s="360"/>
      <c r="J34" s="181"/>
      <c r="K34" s="181"/>
      <c r="L34" s="181"/>
      <c r="M34" s="181"/>
      <c r="N34" s="181"/>
      <c r="O34" s="181"/>
    </row>
    <row r="35" spans="2:15" x14ac:dyDescent="0.25">
      <c r="B35" s="360"/>
      <c r="C35" s="360"/>
      <c r="D35" s="181"/>
      <c r="E35" s="360"/>
      <c r="F35" s="360"/>
      <c r="G35" s="360"/>
      <c r="H35" s="360"/>
      <c r="I35" s="360"/>
      <c r="J35" s="181"/>
      <c r="K35" s="181"/>
      <c r="L35" s="181"/>
      <c r="M35" s="181"/>
      <c r="N35" s="181"/>
      <c r="O35" s="181"/>
    </row>
    <row r="36" spans="2:15" x14ac:dyDescent="0.25">
      <c r="B36" s="360"/>
      <c r="C36" s="360"/>
      <c r="D36" s="181"/>
      <c r="E36" s="360"/>
      <c r="F36" s="360"/>
      <c r="G36" s="360"/>
      <c r="H36" s="360"/>
      <c r="I36" s="360"/>
      <c r="J36" s="181"/>
      <c r="K36" s="181"/>
      <c r="L36" s="181"/>
      <c r="M36" s="181"/>
      <c r="N36" s="181"/>
      <c r="O36" s="181"/>
    </row>
    <row r="37" spans="2:15" x14ac:dyDescent="0.25">
      <c r="B37" s="360"/>
      <c r="C37" s="360"/>
      <c r="D37" s="181"/>
      <c r="E37" s="360"/>
      <c r="F37" s="360"/>
      <c r="G37" s="360"/>
      <c r="H37" s="360"/>
      <c r="I37" s="360"/>
      <c r="J37" s="181"/>
      <c r="K37" s="181"/>
      <c r="L37" s="181"/>
      <c r="M37" s="181"/>
      <c r="N37" s="181"/>
      <c r="O37" s="181"/>
    </row>
    <row r="38" spans="2:15" x14ac:dyDescent="0.25">
      <c r="B38" s="360"/>
      <c r="C38" s="360"/>
      <c r="D38" s="181"/>
      <c r="E38" s="360"/>
      <c r="F38" s="360"/>
      <c r="G38" s="360"/>
      <c r="H38" s="360"/>
      <c r="I38" s="360"/>
      <c r="J38" s="181"/>
      <c r="K38" s="181"/>
      <c r="L38" s="181"/>
      <c r="M38" s="181"/>
      <c r="N38" s="181"/>
      <c r="O38" s="181"/>
    </row>
    <row r="39" spans="2:15" x14ac:dyDescent="0.25">
      <c r="B39" s="360"/>
      <c r="C39" s="360"/>
      <c r="D39" s="181"/>
      <c r="E39" s="360"/>
      <c r="F39" s="360"/>
      <c r="G39" s="360"/>
      <c r="H39" s="360"/>
      <c r="I39" s="360"/>
      <c r="J39" s="181"/>
      <c r="K39" s="181"/>
      <c r="L39" s="181"/>
      <c r="M39" s="181"/>
      <c r="N39" s="181"/>
      <c r="O39" s="181"/>
    </row>
    <row r="40" spans="2:15" x14ac:dyDescent="0.25">
      <c r="B40" s="360"/>
      <c r="C40" s="360"/>
      <c r="D40" s="181"/>
      <c r="E40" s="360"/>
      <c r="F40" s="360"/>
      <c r="G40" s="360"/>
      <c r="H40" s="360"/>
      <c r="I40" s="360"/>
      <c r="J40" s="181"/>
      <c r="K40" s="181"/>
      <c r="L40" s="181"/>
      <c r="M40" s="181"/>
      <c r="N40" s="181"/>
      <c r="O40" s="181"/>
    </row>
    <row r="41" spans="2:15" x14ac:dyDescent="0.25">
      <c r="B41" s="360"/>
      <c r="C41" s="360"/>
      <c r="D41" s="181"/>
      <c r="E41" s="360"/>
      <c r="F41" s="360"/>
      <c r="G41" s="360"/>
      <c r="H41" s="360"/>
      <c r="I41" s="360"/>
      <c r="J41" s="181"/>
      <c r="K41" s="181"/>
      <c r="L41" s="181"/>
      <c r="M41" s="181"/>
      <c r="N41" s="181"/>
      <c r="O41" s="181"/>
    </row>
    <row r="42" spans="2:15" x14ac:dyDescent="0.25">
      <c r="B42" s="360"/>
      <c r="C42" s="360"/>
      <c r="D42" s="181"/>
      <c r="E42" s="360"/>
      <c r="F42" s="360"/>
      <c r="G42" s="360"/>
      <c r="H42" s="360"/>
      <c r="I42" s="360"/>
      <c r="J42" s="181"/>
      <c r="K42" s="181"/>
      <c r="L42" s="181"/>
      <c r="M42" s="181"/>
      <c r="N42" s="181"/>
      <c r="O42" s="181"/>
    </row>
    <row r="43" spans="2:15" x14ac:dyDescent="0.25">
      <c r="B43" s="360"/>
      <c r="C43" s="360"/>
      <c r="D43" s="181"/>
      <c r="E43" s="360"/>
      <c r="F43" s="360"/>
      <c r="G43" s="360"/>
      <c r="H43" s="360"/>
      <c r="I43" s="360"/>
      <c r="J43" s="181"/>
      <c r="K43" s="181"/>
      <c r="L43" s="181"/>
      <c r="M43" s="181"/>
      <c r="N43" s="181"/>
      <c r="O43" s="181"/>
    </row>
    <row r="44" spans="2:15" x14ac:dyDescent="0.25">
      <c r="B44" s="360"/>
      <c r="C44" s="360"/>
      <c r="D44" s="181"/>
      <c r="E44" s="360"/>
      <c r="F44" s="360"/>
      <c r="G44" s="360"/>
      <c r="H44" s="360"/>
      <c r="I44" s="360"/>
      <c r="J44" s="181"/>
      <c r="K44" s="181"/>
      <c r="L44" s="181"/>
      <c r="M44" s="181"/>
      <c r="N44" s="181"/>
      <c r="O44" s="181"/>
    </row>
    <row r="45" spans="2:15" x14ac:dyDescent="0.25">
      <c r="B45" s="360"/>
      <c r="C45" s="360"/>
      <c r="D45" s="181"/>
      <c r="E45" s="360"/>
      <c r="F45" s="360"/>
      <c r="G45" s="360"/>
      <c r="H45" s="360"/>
      <c r="I45" s="360"/>
      <c r="J45" s="181"/>
      <c r="K45" s="181"/>
      <c r="L45" s="181"/>
      <c r="M45" s="181"/>
      <c r="N45" s="181"/>
      <c r="O45" s="181"/>
    </row>
    <row r="46" spans="2:15" x14ac:dyDescent="0.25">
      <c r="B46" s="360"/>
      <c r="C46" s="360"/>
      <c r="D46" s="181"/>
      <c r="E46" s="360"/>
      <c r="F46" s="360"/>
      <c r="G46" s="360"/>
      <c r="H46" s="360"/>
      <c r="I46" s="360"/>
      <c r="J46" s="181"/>
      <c r="K46" s="181"/>
      <c r="L46" s="181"/>
      <c r="M46" s="181"/>
      <c r="N46" s="181"/>
      <c r="O46" s="181"/>
    </row>
    <row r="47" spans="2:15" x14ac:dyDescent="0.25">
      <c r="B47" s="360"/>
      <c r="C47" s="360"/>
      <c r="D47" s="181"/>
      <c r="E47" s="360"/>
      <c r="F47" s="360"/>
      <c r="G47" s="360"/>
      <c r="H47" s="360"/>
      <c r="I47" s="360"/>
      <c r="J47" s="181"/>
      <c r="K47" s="181"/>
      <c r="L47" s="181"/>
      <c r="M47" s="181"/>
      <c r="N47" s="181"/>
      <c r="O47" s="181"/>
    </row>
    <row r="48" spans="2:15" x14ac:dyDescent="0.25">
      <c r="B48" s="360"/>
      <c r="C48" s="360"/>
      <c r="D48" s="181"/>
      <c r="E48" s="360"/>
      <c r="F48" s="360"/>
      <c r="G48" s="360"/>
      <c r="H48" s="360"/>
      <c r="I48" s="360"/>
      <c r="J48" s="181"/>
      <c r="K48" s="181"/>
      <c r="L48" s="181"/>
      <c r="M48" s="181"/>
      <c r="N48" s="181"/>
      <c r="O48" s="181"/>
    </row>
    <row r="49" spans="2:17" x14ac:dyDescent="0.25">
      <c r="B49" s="360"/>
      <c r="C49" s="360"/>
      <c r="D49" s="181"/>
      <c r="E49" s="360"/>
      <c r="F49" s="360"/>
      <c r="G49" s="360"/>
      <c r="H49" s="360"/>
      <c r="I49" s="360"/>
      <c r="J49" s="181"/>
      <c r="K49" s="181"/>
      <c r="L49" s="181"/>
      <c r="M49" s="181"/>
      <c r="N49" s="181"/>
      <c r="O49" s="181"/>
    </row>
    <row r="50" spans="2:17" x14ac:dyDescent="0.25">
      <c r="B50" s="360"/>
      <c r="C50" s="360"/>
      <c r="D50" s="181"/>
      <c r="E50" s="360"/>
      <c r="F50" s="360"/>
      <c r="G50" s="360"/>
      <c r="H50" s="360"/>
      <c r="I50" s="360"/>
      <c r="J50" s="181"/>
      <c r="K50" s="181"/>
      <c r="L50" s="181"/>
      <c r="M50" s="181"/>
      <c r="N50" s="181"/>
      <c r="O50" s="181"/>
    </row>
    <row r="51" spans="2:17" x14ac:dyDescent="0.25">
      <c r="B51" s="360"/>
      <c r="C51" s="360"/>
      <c r="D51" s="181"/>
      <c r="E51" s="360"/>
      <c r="F51" s="360"/>
      <c r="G51" s="360"/>
      <c r="H51" s="360"/>
      <c r="I51" s="360"/>
      <c r="J51" s="181"/>
      <c r="K51" s="181"/>
      <c r="L51" s="181"/>
      <c r="M51" s="181"/>
      <c r="N51" s="181"/>
      <c r="O51" s="181"/>
    </row>
    <row r="52" spans="2:17" x14ac:dyDescent="0.25">
      <c r="B52" s="360"/>
      <c r="C52" s="360"/>
      <c r="D52" s="181"/>
      <c r="E52" s="360"/>
      <c r="F52" s="360"/>
      <c r="G52" s="360"/>
      <c r="H52" s="360"/>
      <c r="I52" s="360"/>
      <c r="J52" s="181"/>
      <c r="K52" s="181"/>
      <c r="L52" s="181"/>
      <c r="M52" s="181"/>
      <c r="N52" s="181"/>
      <c r="O52" s="181"/>
    </row>
    <row r="53" spans="2:17" x14ac:dyDescent="0.25">
      <c r="B53" s="360"/>
      <c r="C53" s="360"/>
      <c r="D53" s="181"/>
      <c r="E53" s="360"/>
      <c r="F53" s="360"/>
      <c r="G53" s="360"/>
      <c r="H53" s="360"/>
      <c r="I53" s="360"/>
      <c r="J53" s="181"/>
      <c r="K53" s="181"/>
      <c r="L53" s="181"/>
      <c r="M53" s="181"/>
      <c r="N53" s="181"/>
      <c r="O53" s="181"/>
    </row>
    <row r="54" spans="2:17" x14ac:dyDescent="0.25">
      <c r="B54" s="360"/>
      <c r="C54" s="360"/>
      <c r="D54" s="181"/>
      <c r="E54" s="360"/>
      <c r="F54" s="360"/>
      <c r="G54" s="360"/>
      <c r="H54" s="360"/>
      <c r="I54" s="360"/>
      <c r="J54" s="181"/>
      <c r="K54" s="181"/>
      <c r="L54" s="181"/>
      <c r="M54" s="181"/>
      <c r="N54" s="181"/>
      <c r="O54" s="181"/>
    </row>
    <row r="55" spans="2:17" x14ac:dyDescent="0.25">
      <c r="B55" s="360"/>
      <c r="C55" s="360"/>
      <c r="D55" s="181"/>
      <c r="E55" s="360"/>
      <c r="F55" s="360"/>
      <c r="G55" s="360"/>
      <c r="H55" s="360"/>
      <c r="I55" s="360"/>
      <c r="J55" s="181"/>
      <c r="K55" s="181"/>
      <c r="L55" s="181"/>
      <c r="M55" s="181"/>
      <c r="N55" s="181"/>
      <c r="O55" s="181"/>
    </row>
    <row r="56" spans="2:17" x14ac:dyDescent="0.25">
      <c r="B56" s="360"/>
      <c r="C56" s="360"/>
      <c r="D56" s="181"/>
      <c r="E56" s="360"/>
      <c r="F56" s="360"/>
      <c r="G56" s="360"/>
      <c r="H56" s="360"/>
      <c r="I56" s="360"/>
      <c r="J56" s="181"/>
      <c r="K56" s="181"/>
      <c r="L56" s="181"/>
      <c r="M56" s="181"/>
      <c r="N56" s="181"/>
      <c r="O56" s="181"/>
    </row>
    <row r="57" spans="2:17" x14ac:dyDescent="0.25">
      <c r="B57" s="360"/>
      <c r="C57" s="360"/>
      <c r="D57" s="181"/>
      <c r="E57" s="360"/>
      <c r="F57" s="360"/>
      <c r="G57" s="360"/>
      <c r="H57" s="360"/>
      <c r="I57" s="360"/>
      <c r="J57" s="181"/>
      <c r="K57" s="181"/>
      <c r="L57" s="181"/>
      <c r="M57" s="181"/>
      <c r="N57" s="181"/>
      <c r="O57" s="181"/>
    </row>
    <row r="58" spans="2:17" x14ac:dyDescent="0.25">
      <c r="B58" s="360"/>
      <c r="C58" s="360"/>
      <c r="D58" s="181"/>
      <c r="E58" s="360"/>
      <c r="F58" s="360"/>
      <c r="G58" s="360"/>
      <c r="H58" s="360"/>
      <c r="I58" s="360"/>
      <c r="J58" s="181"/>
      <c r="K58" s="181"/>
      <c r="L58" s="181"/>
      <c r="M58" s="181"/>
      <c r="N58" s="181"/>
      <c r="O58" s="181"/>
    </row>
    <row r="60" spans="2:17" ht="60" customHeight="1" x14ac:dyDescent="0.25">
      <c r="B60" s="315" t="s">
        <v>872</v>
      </c>
      <c r="C60" s="315"/>
      <c r="D60" s="315"/>
      <c r="E60" s="315"/>
      <c r="F60" s="315"/>
      <c r="G60" s="315"/>
      <c r="H60" s="315"/>
      <c r="I60" s="315"/>
      <c r="J60" s="315"/>
      <c r="K60" s="315"/>
      <c r="L60" s="315"/>
      <c r="M60" s="315"/>
      <c r="N60" s="315"/>
      <c r="O60" s="315"/>
      <c r="P60" s="177"/>
      <c r="Q60" s="177"/>
    </row>
    <row r="61" spans="2:17" x14ac:dyDescent="0.25">
      <c r="B61" s="168"/>
      <c r="C61" s="6"/>
      <c r="D61" s="170"/>
      <c r="E61" s="168"/>
      <c r="F61"/>
      <c r="G61"/>
      <c r="H61"/>
      <c r="I61"/>
      <c r="J61"/>
      <c r="K61"/>
      <c r="L61"/>
      <c r="M61"/>
      <c r="N61"/>
      <c r="O61"/>
      <c r="P61"/>
      <c r="Q61"/>
    </row>
    <row r="62" spans="2:17" ht="39" customHeight="1" x14ac:dyDescent="0.2">
      <c r="B62" s="316" t="s">
        <v>874</v>
      </c>
      <c r="C62" s="316"/>
      <c r="D62" s="316"/>
      <c r="E62" s="316"/>
      <c r="F62" s="316"/>
      <c r="G62" s="316"/>
      <c r="H62" s="316"/>
      <c r="I62" s="316"/>
      <c r="J62" s="316"/>
      <c r="K62" s="316"/>
      <c r="L62" s="316"/>
      <c r="M62" s="316"/>
      <c r="N62" s="316"/>
      <c r="O62" s="316"/>
      <c r="P62" s="171"/>
      <c r="Q62" s="171"/>
    </row>
  </sheetData>
  <sheetProtection algorithmName="SHA-512" hashValue="F5h2He71Rija2SIOSBmrEAjl3oseH/8ZNtai5CQlL25EuqdqWliTynKthVKMIgULVSC44pgA7v1xbj/MykpmTQ==" saltValue="KcJZpoS2KwoT4lANzFVkcQ==" spinCount="100000" sheet="1" objects="1" scenarios="1" selectLockedCells="1"/>
  <mergeCells count="83">
    <mergeCell ref="B60:O60"/>
    <mergeCell ref="B62:O62"/>
    <mergeCell ref="C5:C6"/>
    <mergeCell ref="B54:B58"/>
    <mergeCell ref="C54:C58"/>
    <mergeCell ref="E54:E58"/>
    <mergeCell ref="F54:F58"/>
    <mergeCell ref="B49:B53"/>
    <mergeCell ref="C49:C53"/>
    <mergeCell ref="E49:E53"/>
    <mergeCell ref="F49:F53"/>
    <mergeCell ref="C44:C48"/>
    <mergeCell ref="E44:E48"/>
    <mergeCell ref="F44:F48"/>
    <mergeCell ref="B44:B48"/>
    <mergeCell ref="B7:I7"/>
    <mergeCell ref="G44:G48"/>
    <mergeCell ref="I54:I58"/>
    <mergeCell ref="G54:G58"/>
    <mergeCell ref="H54:H58"/>
    <mergeCell ref="I44:I48"/>
    <mergeCell ref="G49:G53"/>
    <mergeCell ref="H49:H53"/>
    <mergeCell ref="I49:I53"/>
    <mergeCell ref="H44:H48"/>
    <mergeCell ref="I34:I38"/>
    <mergeCell ref="B39:B43"/>
    <mergeCell ref="C39:C43"/>
    <mergeCell ref="E39:E43"/>
    <mergeCell ref="F39:F43"/>
    <mergeCell ref="G39:G43"/>
    <mergeCell ref="H39:H43"/>
    <mergeCell ref="I39:I43"/>
    <mergeCell ref="B34:B38"/>
    <mergeCell ref="C34:C38"/>
    <mergeCell ref="E34:E38"/>
    <mergeCell ref="F34:F38"/>
    <mergeCell ref="G34:G38"/>
    <mergeCell ref="H34:H38"/>
    <mergeCell ref="I24:I28"/>
    <mergeCell ref="B29:B33"/>
    <mergeCell ref="C29:C33"/>
    <mergeCell ref="E29:E33"/>
    <mergeCell ref="F29:F33"/>
    <mergeCell ref="G29:G33"/>
    <mergeCell ref="H29:H33"/>
    <mergeCell ref="I29:I33"/>
    <mergeCell ref="B24:B28"/>
    <mergeCell ref="C24:C28"/>
    <mergeCell ref="E24:E28"/>
    <mergeCell ref="F24:F28"/>
    <mergeCell ref="G24:G28"/>
    <mergeCell ref="H24:H28"/>
    <mergeCell ref="I14:I18"/>
    <mergeCell ref="B19:B23"/>
    <mergeCell ref="C19:C23"/>
    <mergeCell ref="E19:E23"/>
    <mergeCell ref="F19:F23"/>
    <mergeCell ref="G19:G23"/>
    <mergeCell ref="H19:H23"/>
    <mergeCell ref="I19:I23"/>
    <mergeCell ref="B14:B18"/>
    <mergeCell ref="C14:C18"/>
    <mergeCell ref="E14:E18"/>
    <mergeCell ref="F14:F18"/>
    <mergeCell ref="G14:G18"/>
    <mergeCell ref="H14:H18"/>
    <mergeCell ref="J7:O7"/>
    <mergeCell ref="B9:B13"/>
    <mergeCell ref="C9:C13"/>
    <mergeCell ref="E9:E13"/>
    <mergeCell ref="F9:F13"/>
    <mergeCell ref="G9:G13"/>
    <mergeCell ref="H9:H13"/>
    <mergeCell ref="I9:I13"/>
    <mergeCell ref="B1:C4"/>
    <mergeCell ref="N1:O1"/>
    <mergeCell ref="N2:O2"/>
    <mergeCell ref="N3:O3"/>
    <mergeCell ref="N4:O4"/>
    <mergeCell ref="D1:M1"/>
    <mergeCell ref="D2:M2"/>
    <mergeCell ref="D3:M4"/>
  </mergeCells>
  <hyperlinks>
    <hyperlink ref="C5" location="INICIO!A1" display="REGRESAR" xr:uid="{00000000-0004-0000-0300-000000000000}"/>
  </hyperlinks>
  <pageMargins left="0.7" right="0.7" top="0.75" bottom="0.75" header="0.3" footer="0.3"/>
  <pageSetup scale="3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3"/>
  <dimension ref="A1:BN62"/>
  <sheetViews>
    <sheetView showGridLines="0" zoomScaleNormal="100" workbookViewId="0"/>
  </sheetViews>
  <sheetFormatPr baseColWidth="10" defaultColWidth="0" defaultRowHeight="15" zeroHeight="1" x14ac:dyDescent="0.25"/>
  <cols>
    <col min="1" max="1" width="1.7109375" style="178" customWidth="1"/>
    <col min="2" max="2" width="7" style="178" customWidth="1"/>
    <col min="3" max="3" width="20.7109375" style="178" customWidth="1"/>
    <col min="4" max="4" width="19.28515625" style="178" customWidth="1"/>
    <col min="5" max="5" width="29.7109375" style="178" customWidth="1"/>
    <col min="6" max="6" width="19" style="178" customWidth="1"/>
    <col min="7" max="7" width="34.7109375" style="178" customWidth="1"/>
    <col min="8" max="8" width="41.28515625" style="178" customWidth="1"/>
    <col min="9" max="10" width="5.85546875" style="182" customWidth="1"/>
    <col min="11" max="11" width="6.7109375" style="182" customWidth="1"/>
    <col min="12" max="12" width="5.42578125" style="182" customWidth="1"/>
    <col min="13" max="13" width="32.140625" style="182" customWidth="1"/>
    <col min="14" max="14" width="19.140625" style="178" customWidth="1"/>
    <col min="15" max="15" width="19.28515625" style="178" customWidth="1"/>
    <col min="16" max="16" width="11.85546875" style="178" customWidth="1"/>
    <col min="17" max="17" width="16.28515625" style="178" customWidth="1"/>
    <col min="18" max="18" width="5.7109375" style="178" customWidth="1"/>
    <col min="19" max="20" width="7" style="178" customWidth="1"/>
    <col min="21" max="27" width="7" style="178" hidden="1" customWidth="1"/>
    <col min="28" max="28" width="1.85546875" style="178" hidden="1" customWidth="1"/>
    <col min="29" max="29" width="4.42578125" style="178" hidden="1" customWidth="1"/>
    <col min="30" max="30" width="14.140625" style="178" hidden="1" customWidth="1"/>
    <col min="31" max="31" width="3.28515625" style="178" hidden="1" customWidth="1"/>
    <col min="32" max="32" width="14.5703125" style="178" hidden="1" customWidth="1"/>
    <col min="33" max="33" width="53.140625" style="178" hidden="1" customWidth="1"/>
    <col min="34" max="34" width="15.140625" style="178" hidden="1" customWidth="1"/>
    <col min="35" max="35" width="14" style="178" hidden="1" customWidth="1"/>
    <col min="36" max="36" width="3.140625" style="178" hidden="1" customWidth="1"/>
    <col min="37" max="37" width="16.140625" style="178" hidden="1" customWidth="1"/>
    <col min="38" max="38" width="2.140625" style="178" hidden="1" customWidth="1"/>
    <col min="39" max="39" width="14.5703125" style="178" hidden="1" customWidth="1"/>
    <col min="40" max="40" width="3.140625" style="178" hidden="1" customWidth="1"/>
    <col min="41" max="41" width="11.42578125" style="178" hidden="1" customWidth="1"/>
    <col min="42" max="42" width="3.140625" style="178" hidden="1" customWidth="1"/>
    <col min="43" max="43" width="14.42578125" style="178" hidden="1" customWidth="1"/>
    <col min="44" max="44" width="3.140625" style="178" hidden="1" customWidth="1"/>
    <col min="45" max="45" width="11.42578125" style="178" hidden="1" customWidth="1"/>
    <col min="46" max="46" width="3.140625" style="178" hidden="1" customWidth="1"/>
    <col min="47" max="47" width="11.42578125" style="178" hidden="1" customWidth="1"/>
    <col min="48" max="48" width="4.28515625" style="178" hidden="1" customWidth="1"/>
    <col min="49" max="51" width="11.42578125" style="178" hidden="1" customWidth="1"/>
    <col min="52" max="52" width="12.85546875" style="178" hidden="1" customWidth="1"/>
    <col min="53" max="53" width="16.140625" style="178" hidden="1" customWidth="1"/>
    <col min="54" max="55" width="11.42578125" style="178" hidden="1" customWidth="1"/>
    <col min="56" max="56" width="7.5703125" style="178" hidden="1" customWidth="1"/>
    <col min="57" max="57" width="13.5703125" style="178" hidden="1" customWidth="1"/>
    <col min="58" max="58" width="8.140625" style="178" hidden="1" customWidth="1"/>
    <col min="59" max="59" width="15.42578125" style="178" hidden="1" customWidth="1"/>
    <col min="60" max="60" width="10.42578125" style="178" hidden="1" customWidth="1"/>
    <col min="61" max="61" width="16.85546875" style="178" hidden="1" customWidth="1"/>
    <col min="62" max="62" width="30.7109375" style="178" hidden="1" customWidth="1"/>
    <col min="63" max="63" width="46.7109375" style="178" hidden="1" customWidth="1"/>
    <col min="64" max="64" width="23" style="178" hidden="1" customWidth="1"/>
    <col min="65" max="65" width="17.7109375" style="178" hidden="1" customWidth="1"/>
    <col min="66" max="66" width="35.140625" style="178" hidden="1" customWidth="1"/>
    <col min="67" max="16384" width="11.42578125" style="178" hidden="1"/>
  </cols>
  <sheetData>
    <row r="1" spans="2:17" customFormat="1" ht="15" customHeight="1" x14ac:dyDescent="0.25">
      <c r="B1" s="346"/>
      <c r="C1" s="346"/>
      <c r="D1" s="347" t="s">
        <v>24</v>
      </c>
      <c r="E1" s="348"/>
      <c r="F1" s="348"/>
      <c r="G1" s="348"/>
      <c r="H1" s="348"/>
      <c r="I1" s="348"/>
      <c r="J1" s="348"/>
      <c r="K1" s="348"/>
      <c r="L1" s="348"/>
      <c r="M1" s="348"/>
      <c r="N1" s="348"/>
      <c r="O1" s="349"/>
      <c r="P1" s="345" t="s">
        <v>25</v>
      </c>
      <c r="Q1" s="345"/>
    </row>
    <row r="2" spans="2:17" customFormat="1" ht="15" customHeight="1" x14ac:dyDescent="0.25">
      <c r="B2" s="346"/>
      <c r="C2" s="346"/>
      <c r="D2" s="347" t="s">
        <v>440</v>
      </c>
      <c r="E2" s="348"/>
      <c r="F2" s="348"/>
      <c r="G2" s="348"/>
      <c r="H2" s="348"/>
      <c r="I2" s="348"/>
      <c r="J2" s="348"/>
      <c r="K2" s="348"/>
      <c r="L2" s="348"/>
      <c r="M2" s="348"/>
      <c r="N2" s="348"/>
      <c r="O2" s="349"/>
      <c r="P2" s="345" t="s">
        <v>870</v>
      </c>
      <c r="Q2" s="345"/>
    </row>
    <row r="3" spans="2:17" customFormat="1" ht="15.75" customHeight="1" x14ac:dyDescent="0.25">
      <c r="B3" s="346"/>
      <c r="C3" s="346"/>
      <c r="D3" s="350" t="s">
        <v>27</v>
      </c>
      <c r="E3" s="351"/>
      <c r="F3" s="351"/>
      <c r="G3" s="351"/>
      <c r="H3" s="351"/>
      <c r="I3" s="351"/>
      <c r="J3" s="351"/>
      <c r="K3" s="351"/>
      <c r="L3" s="351"/>
      <c r="M3" s="351"/>
      <c r="N3" s="351"/>
      <c r="O3" s="352"/>
      <c r="P3" s="345" t="s">
        <v>871</v>
      </c>
      <c r="Q3" s="345"/>
    </row>
    <row r="4" spans="2:17" customFormat="1" x14ac:dyDescent="0.25">
      <c r="B4" s="346"/>
      <c r="C4" s="346"/>
      <c r="D4" s="353"/>
      <c r="E4" s="354"/>
      <c r="F4" s="354"/>
      <c r="G4" s="354"/>
      <c r="H4" s="354"/>
      <c r="I4" s="354"/>
      <c r="J4" s="354"/>
      <c r="K4" s="354"/>
      <c r="L4" s="354"/>
      <c r="M4" s="354"/>
      <c r="N4" s="354"/>
      <c r="O4" s="355"/>
      <c r="P4" s="345" t="s">
        <v>54</v>
      </c>
      <c r="Q4" s="345"/>
    </row>
    <row r="5" spans="2:17" x14ac:dyDescent="0.25"/>
    <row r="6" spans="2:17" ht="26.25" x14ac:dyDescent="0.25">
      <c r="B6" s="183"/>
      <c r="C6" s="184" t="s">
        <v>39</v>
      </c>
      <c r="D6" s="183"/>
      <c r="E6" s="183"/>
      <c r="F6" s="183"/>
      <c r="G6" s="183"/>
      <c r="H6" s="183"/>
      <c r="I6" s="183"/>
      <c r="J6" s="183"/>
      <c r="K6" s="183"/>
      <c r="L6" s="183"/>
      <c r="M6" s="183"/>
      <c r="N6" s="183"/>
      <c r="O6" s="183"/>
      <c r="P6" s="183"/>
      <c r="Q6" s="183"/>
    </row>
    <row r="7" spans="2:17" ht="30.75" customHeight="1" x14ac:dyDescent="0.25">
      <c r="B7" s="366" t="s">
        <v>55</v>
      </c>
      <c r="C7" s="366"/>
      <c r="D7" s="366"/>
      <c r="E7" s="366"/>
      <c r="F7" s="366"/>
      <c r="G7" s="366"/>
      <c r="H7" s="366"/>
      <c r="I7" s="367" t="s">
        <v>56</v>
      </c>
      <c r="J7" s="367"/>
      <c r="K7" s="367"/>
      <c r="L7" s="367"/>
      <c r="M7" s="367"/>
      <c r="N7" s="367"/>
      <c r="O7" s="367"/>
      <c r="P7" s="367"/>
      <c r="Q7" s="367"/>
    </row>
    <row r="8" spans="2:17" ht="115.5" customHeight="1" x14ac:dyDescent="0.25">
      <c r="B8" s="155" t="s">
        <v>42</v>
      </c>
      <c r="C8" s="155" t="s">
        <v>57</v>
      </c>
      <c r="D8" s="155" t="s">
        <v>58</v>
      </c>
      <c r="E8" s="155" t="s">
        <v>0</v>
      </c>
      <c r="F8" s="155" t="s">
        <v>59</v>
      </c>
      <c r="G8" s="155" t="s">
        <v>60</v>
      </c>
      <c r="H8" s="155" t="s">
        <v>61</v>
      </c>
      <c r="I8" s="185" t="s">
        <v>5</v>
      </c>
      <c r="J8" s="185" t="s">
        <v>12</v>
      </c>
      <c r="K8" s="185" t="s">
        <v>62</v>
      </c>
      <c r="L8" s="185" t="s">
        <v>63</v>
      </c>
      <c r="M8" s="155" t="s">
        <v>64</v>
      </c>
      <c r="N8" s="155" t="s">
        <v>65</v>
      </c>
      <c r="O8" s="155" t="s">
        <v>66</v>
      </c>
      <c r="P8" s="155" t="s">
        <v>67</v>
      </c>
      <c r="Q8" s="155" t="s">
        <v>68</v>
      </c>
    </row>
    <row r="9" spans="2:17" ht="135" x14ac:dyDescent="0.25">
      <c r="B9" s="167">
        <v>1</v>
      </c>
      <c r="C9" s="167" t="s">
        <v>69</v>
      </c>
      <c r="D9" s="167" t="s">
        <v>70</v>
      </c>
      <c r="E9" s="167" t="s">
        <v>71</v>
      </c>
      <c r="F9" s="186" t="s">
        <v>72</v>
      </c>
      <c r="G9" s="167" t="s">
        <v>73</v>
      </c>
      <c r="H9" s="187" t="s">
        <v>74</v>
      </c>
      <c r="I9" s="186" t="s">
        <v>75</v>
      </c>
      <c r="J9" s="188" t="s">
        <v>76</v>
      </c>
      <c r="K9" s="188" t="s">
        <v>76</v>
      </c>
      <c r="L9" s="186" t="s">
        <v>77</v>
      </c>
      <c r="M9" s="189" t="s">
        <v>78</v>
      </c>
      <c r="N9" s="167" t="s">
        <v>79</v>
      </c>
      <c r="O9" s="167" t="s">
        <v>80</v>
      </c>
      <c r="P9" s="167" t="s">
        <v>81</v>
      </c>
      <c r="Q9" s="167" t="s">
        <v>82</v>
      </c>
    </row>
    <row r="10" spans="2:17" ht="210" x14ac:dyDescent="0.25">
      <c r="B10" s="167">
        <v>2</v>
      </c>
      <c r="C10" s="167" t="s">
        <v>69</v>
      </c>
      <c r="D10" s="167" t="s">
        <v>70</v>
      </c>
      <c r="E10" s="167" t="s">
        <v>83</v>
      </c>
      <c r="F10" s="186" t="s">
        <v>72</v>
      </c>
      <c r="G10" s="167" t="s">
        <v>84</v>
      </c>
      <c r="H10" s="187" t="s">
        <v>85</v>
      </c>
      <c r="I10" s="186" t="s">
        <v>86</v>
      </c>
      <c r="J10" s="188" t="s">
        <v>87</v>
      </c>
      <c r="K10" s="188" t="s">
        <v>88</v>
      </c>
      <c r="L10" s="186" t="s">
        <v>77</v>
      </c>
      <c r="M10" s="189" t="s">
        <v>89</v>
      </c>
      <c r="N10" s="167" t="s">
        <v>90</v>
      </c>
      <c r="O10" s="167" t="s">
        <v>91</v>
      </c>
      <c r="P10" s="167" t="s">
        <v>81</v>
      </c>
      <c r="Q10" s="167" t="s">
        <v>92</v>
      </c>
    </row>
    <row r="11" spans="2:17" ht="150" x14ac:dyDescent="0.25">
      <c r="B11" s="167">
        <v>3</v>
      </c>
      <c r="C11" s="167" t="s">
        <v>69</v>
      </c>
      <c r="D11" s="167" t="s">
        <v>70</v>
      </c>
      <c r="E11" s="167" t="s">
        <v>93</v>
      </c>
      <c r="F11" s="186" t="s">
        <v>72</v>
      </c>
      <c r="G11" s="167" t="s">
        <v>94</v>
      </c>
      <c r="H11" s="167" t="s">
        <v>95</v>
      </c>
      <c r="I11" s="186" t="s">
        <v>96</v>
      </c>
      <c r="J11" s="188" t="s">
        <v>76</v>
      </c>
      <c r="K11" s="188" t="s">
        <v>97</v>
      </c>
      <c r="L11" s="186" t="s">
        <v>77</v>
      </c>
      <c r="M11" s="189" t="s">
        <v>98</v>
      </c>
      <c r="N11" s="167" t="s">
        <v>99</v>
      </c>
      <c r="O11" s="167" t="s">
        <v>91</v>
      </c>
      <c r="P11" s="167" t="s">
        <v>81</v>
      </c>
      <c r="Q11" s="167" t="s">
        <v>98</v>
      </c>
    </row>
    <row r="12" spans="2:17" ht="135" x14ac:dyDescent="0.25">
      <c r="B12" s="167">
        <v>4</v>
      </c>
      <c r="C12" s="167" t="s">
        <v>69</v>
      </c>
      <c r="D12" s="167" t="s">
        <v>70</v>
      </c>
      <c r="E12" s="167" t="s">
        <v>100</v>
      </c>
      <c r="F12" s="186" t="s">
        <v>72</v>
      </c>
      <c r="G12" s="167" t="s">
        <v>101</v>
      </c>
      <c r="H12" s="167" t="s">
        <v>102</v>
      </c>
      <c r="I12" s="186" t="s">
        <v>103</v>
      </c>
      <c r="J12" s="188" t="s">
        <v>87</v>
      </c>
      <c r="K12" s="188" t="s">
        <v>97</v>
      </c>
      <c r="L12" s="186" t="s">
        <v>77</v>
      </c>
      <c r="M12" s="189" t="s">
        <v>104</v>
      </c>
      <c r="N12" s="167" t="s">
        <v>105</v>
      </c>
      <c r="O12" s="167" t="s">
        <v>106</v>
      </c>
      <c r="P12" s="167" t="s">
        <v>107</v>
      </c>
      <c r="Q12" s="167" t="s">
        <v>108</v>
      </c>
    </row>
    <row r="13" spans="2:17" ht="135" x14ac:dyDescent="0.25">
      <c r="B13" s="167">
        <v>5</v>
      </c>
      <c r="C13" s="167" t="s">
        <v>69</v>
      </c>
      <c r="D13" s="167" t="s">
        <v>109</v>
      </c>
      <c r="E13" s="167" t="s">
        <v>110</v>
      </c>
      <c r="F13" s="186" t="s">
        <v>72</v>
      </c>
      <c r="G13" s="167" t="s">
        <v>111</v>
      </c>
      <c r="H13" s="167" t="s">
        <v>112</v>
      </c>
      <c r="I13" s="186" t="s">
        <v>96</v>
      </c>
      <c r="J13" s="188" t="s">
        <v>87</v>
      </c>
      <c r="K13" s="188" t="s">
        <v>88</v>
      </c>
      <c r="L13" s="186" t="s">
        <v>113</v>
      </c>
      <c r="M13" s="167" t="s">
        <v>114</v>
      </c>
      <c r="N13" s="167" t="s">
        <v>115</v>
      </c>
      <c r="O13" s="167" t="s">
        <v>116</v>
      </c>
      <c r="P13" s="167" t="s">
        <v>117</v>
      </c>
      <c r="Q13" s="167" t="s">
        <v>118</v>
      </c>
    </row>
    <row r="14" spans="2:17" ht="120" x14ac:dyDescent="0.25">
      <c r="B14" s="167">
        <v>6</v>
      </c>
      <c r="C14" s="167" t="s">
        <v>69</v>
      </c>
      <c r="D14" s="167" t="s">
        <v>109</v>
      </c>
      <c r="E14" s="167" t="s">
        <v>119</v>
      </c>
      <c r="F14" s="186" t="s">
        <v>72</v>
      </c>
      <c r="G14" s="167" t="s">
        <v>120</v>
      </c>
      <c r="H14" s="167" t="s">
        <v>121</v>
      </c>
      <c r="I14" s="186" t="s">
        <v>86</v>
      </c>
      <c r="J14" s="188" t="s">
        <v>122</v>
      </c>
      <c r="K14" s="188" t="s">
        <v>88</v>
      </c>
      <c r="L14" s="186" t="s">
        <v>113</v>
      </c>
      <c r="M14" s="167" t="s">
        <v>123</v>
      </c>
      <c r="N14" s="167" t="s">
        <v>124</v>
      </c>
      <c r="O14" s="167" t="s">
        <v>125</v>
      </c>
      <c r="P14" s="167" t="s">
        <v>117</v>
      </c>
      <c r="Q14" s="167" t="s">
        <v>126</v>
      </c>
    </row>
    <row r="15" spans="2:17" x14ac:dyDescent="0.25">
      <c r="B15" s="181"/>
      <c r="C15" s="181"/>
      <c r="D15" s="181"/>
      <c r="E15" s="181"/>
      <c r="F15" s="190"/>
      <c r="G15" s="181"/>
      <c r="H15" s="181"/>
      <c r="I15" s="190"/>
      <c r="J15" s="190"/>
      <c r="K15" s="190"/>
      <c r="L15" s="190"/>
      <c r="M15" s="191"/>
      <c r="N15" s="181"/>
      <c r="O15" s="181"/>
      <c r="P15" s="181"/>
      <c r="Q15" s="181"/>
    </row>
    <row r="16" spans="2:17" x14ac:dyDescent="0.25">
      <c r="B16" s="181"/>
      <c r="C16" s="181"/>
      <c r="D16" s="181"/>
      <c r="E16" s="181"/>
      <c r="F16" s="190"/>
      <c r="G16" s="181"/>
      <c r="H16" s="181"/>
      <c r="I16" s="190"/>
      <c r="J16" s="190"/>
      <c r="K16" s="190"/>
      <c r="L16" s="190"/>
      <c r="M16" s="191"/>
      <c r="N16" s="181"/>
      <c r="O16" s="181"/>
      <c r="P16" s="181"/>
      <c r="Q16" s="181"/>
    </row>
    <row r="17" spans="2:17" x14ac:dyDescent="0.25">
      <c r="B17" s="181"/>
      <c r="C17" s="181"/>
      <c r="D17" s="181"/>
      <c r="E17" s="181"/>
      <c r="F17" s="190"/>
      <c r="G17" s="181"/>
      <c r="H17" s="181"/>
      <c r="I17" s="190"/>
      <c r="J17" s="190"/>
      <c r="K17" s="190"/>
      <c r="L17" s="190"/>
      <c r="M17" s="191"/>
      <c r="N17" s="181"/>
      <c r="O17" s="181"/>
      <c r="P17" s="181"/>
      <c r="Q17" s="181"/>
    </row>
    <row r="18" spans="2:17" x14ac:dyDescent="0.25">
      <c r="B18" s="181"/>
      <c r="C18" s="181"/>
      <c r="D18" s="181"/>
      <c r="E18" s="181"/>
      <c r="F18" s="190"/>
      <c r="G18" s="181"/>
      <c r="H18" s="192"/>
      <c r="I18" s="190"/>
      <c r="J18" s="190"/>
      <c r="K18" s="190"/>
      <c r="L18" s="190"/>
      <c r="M18" s="191"/>
      <c r="N18" s="181"/>
      <c r="O18" s="181"/>
      <c r="P18" s="181"/>
      <c r="Q18" s="181"/>
    </row>
    <row r="19" spans="2:17" x14ac:dyDescent="0.25">
      <c r="B19" s="181"/>
      <c r="C19" s="181"/>
      <c r="D19" s="181"/>
      <c r="E19" s="181"/>
      <c r="F19" s="190"/>
      <c r="G19" s="181"/>
      <c r="H19" s="192"/>
      <c r="I19" s="190"/>
      <c r="J19" s="190"/>
      <c r="K19" s="190"/>
      <c r="L19" s="190"/>
      <c r="M19" s="191"/>
      <c r="N19" s="181"/>
      <c r="O19" s="181"/>
      <c r="P19" s="181"/>
      <c r="Q19" s="181"/>
    </row>
    <row r="20" spans="2:17" x14ac:dyDescent="0.25">
      <c r="B20" s="181"/>
      <c r="C20" s="181"/>
      <c r="D20" s="181"/>
      <c r="E20" s="181"/>
      <c r="F20" s="190"/>
      <c r="G20" s="181"/>
      <c r="H20" s="181"/>
      <c r="I20" s="190"/>
      <c r="J20" s="190"/>
      <c r="K20" s="190"/>
      <c r="L20" s="190"/>
      <c r="M20" s="191"/>
      <c r="N20" s="181"/>
      <c r="O20" s="181"/>
      <c r="P20" s="181"/>
      <c r="Q20" s="181"/>
    </row>
    <row r="21" spans="2:17" x14ac:dyDescent="0.25">
      <c r="B21" s="181"/>
      <c r="C21" s="181"/>
      <c r="D21" s="181"/>
      <c r="E21" s="181"/>
      <c r="F21" s="190"/>
      <c r="G21" s="181"/>
      <c r="H21" s="181"/>
      <c r="I21" s="190"/>
      <c r="J21" s="190"/>
      <c r="K21" s="190"/>
      <c r="L21" s="190"/>
      <c r="M21" s="191"/>
      <c r="N21" s="181"/>
      <c r="O21" s="181"/>
      <c r="P21" s="181"/>
      <c r="Q21" s="181"/>
    </row>
    <row r="22" spans="2:17" x14ac:dyDescent="0.25">
      <c r="B22" s="181"/>
      <c r="C22" s="181"/>
      <c r="D22" s="181"/>
      <c r="E22" s="181"/>
      <c r="F22" s="190"/>
      <c r="G22" s="181"/>
      <c r="H22" s="181"/>
      <c r="I22" s="190"/>
      <c r="J22" s="190"/>
      <c r="K22" s="190"/>
      <c r="L22" s="190"/>
      <c r="M22" s="191"/>
      <c r="N22" s="181"/>
      <c r="O22" s="181"/>
      <c r="P22" s="181"/>
      <c r="Q22" s="181"/>
    </row>
    <row r="23" spans="2:17" x14ac:dyDescent="0.25">
      <c r="B23" s="181"/>
      <c r="C23" s="181"/>
      <c r="D23" s="181"/>
      <c r="E23" s="181"/>
      <c r="F23" s="190"/>
      <c r="G23" s="181"/>
      <c r="H23" s="181"/>
      <c r="I23" s="190"/>
      <c r="J23" s="190"/>
      <c r="K23" s="190"/>
      <c r="L23" s="190"/>
      <c r="M23" s="191"/>
      <c r="N23" s="181"/>
      <c r="O23" s="181"/>
      <c r="P23" s="181"/>
      <c r="Q23" s="181"/>
    </row>
    <row r="24" spans="2:17" x14ac:dyDescent="0.25">
      <c r="B24" s="181"/>
      <c r="C24" s="181"/>
      <c r="D24" s="181"/>
      <c r="E24" s="181"/>
      <c r="F24" s="190"/>
      <c r="G24" s="181"/>
      <c r="H24" s="181"/>
      <c r="I24" s="190"/>
      <c r="J24" s="190"/>
      <c r="K24" s="190"/>
      <c r="L24" s="190"/>
      <c r="M24" s="191"/>
      <c r="N24" s="181"/>
      <c r="O24" s="181"/>
      <c r="P24" s="181"/>
      <c r="Q24" s="181"/>
    </row>
    <row r="25" spans="2:17" x14ac:dyDescent="0.25">
      <c r="B25" s="181"/>
      <c r="C25" s="181"/>
      <c r="D25" s="181"/>
      <c r="E25" s="181"/>
      <c r="F25" s="190"/>
      <c r="G25" s="181"/>
      <c r="H25" s="181"/>
      <c r="I25" s="190"/>
      <c r="J25" s="190"/>
      <c r="K25" s="190"/>
      <c r="L25" s="190"/>
      <c r="M25" s="191"/>
      <c r="N25" s="181"/>
      <c r="O25" s="181"/>
      <c r="P25" s="181"/>
      <c r="Q25" s="181"/>
    </row>
    <row r="26" spans="2:17" x14ac:dyDescent="0.25">
      <c r="B26" s="181"/>
      <c r="C26" s="181"/>
      <c r="D26" s="181"/>
      <c r="E26" s="181"/>
      <c r="F26" s="190"/>
      <c r="G26" s="181"/>
      <c r="H26" s="181"/>
      <c r="I26" s="190"/>
      <c r="J26" s="190"/>
      <c r="K26" s="190"/>
      <c r="L26" s="190"/>
      <c r="M26" s="181"/>
      <c r="N26" s="181"/>
      <c r="O26" s="181"/>
      <c r="P26" s="181"/>
      <c r="Q26" s="181"/>
    </row>
    <row r="27" spans="2:17" x14ac:dyDescent="0.25">
      <c r="B27" s="181"/>
      <c r="C27" s="181"/>
      <c r="D27" s="181"/>
      <c r="E27" s="181"/>
      <c r="F27" s="190"/>
      <c r="G27" s="181"/>
      <c r="H27" s="181"/>
      <c r="I27" s="190"/>
      <c r="J27" s="190"/>
      <c r="K27" s="190"/>
      <c r="L27" s="190"/>
      <c r="M27" s="181"/>
      <c r="N27" s="181"/>
      <c r="O27" s="181"/>
      <c r="P27" s="181"/>
      <c r="Q27" s="181"/>
    </row>
    <row r="28" spans="2:17" x14ac:dyDescent="0.25">
      <c r="B28" s="181"/>
      <c r="C28" s="181"/>
      <c r="D28" s="181"/>
      <c r="E28" s="181"/>
      <c r="F28" s="190"/>
      <c r="G28" s="181"/>
      <c r="H28" s="181"/>
      <c r="I28" s="190"/>
      <c r="J28" s="190"/>
      <c r="K28" s="190"/>
      <c r="L28" s="190"/>
      <c r="M28" s="181"/>
      <c r="N28" s="181"/>
      <c r="O28" s="181"/>
      <c r="P28" s="181"/>
      <c r="Q28" s="181"/>
    </row>
    <row r="29" spans="2:17" x14ac:dyDescent="0.25">
      <c r="B29" s="181"/>
      <c r="C29" s="181"/>
      <c r="D29" s="181"/>
      <c r="E29" s="181"/>
      <c r="F29" s="190"/>
      <c r="G29" s="181"/>
      <c r="H29" s="181"/>
      <c r="I29" s="190"/>
      <c r="J29" s="190"/>
      <c r="K29" s="190"/>
      <c r="L29" s="190"/>
      <c r="M29" s="181"/>
      <c r="N29" s="181"/>
      <c r="O29" s="181"/>
      <c r="P29" s="181"/>
      <c r="Q29" s="181"/>
    </row>
    <row r="30" spans="2:17" x14ac:dyDescent="0.25">
      <c r="B30" s="181"/>
      <c r="C30" s="181"/>
      <c r="D30" s="181"/>
      <c r="E30" s="181"/>
      <c r="F30" s="190"/>
      <c r="G30" s="181"/>
      <c r="H30" s="181"/>
      <c r="I30" s="190"/>
      <c r="J30" s="190"/>
      <c r="K30" s="190"/>
      <c r="L30" s="190"/>
      <c r="M30" s="191"/>
      <c r="N30" s="181"/>
      <c r="O30" s="181"/>
      <c r="P30" s="181"/>
      <c r="Q30" s="181"/>
    </row>
    <row r="31" spans="2:17" x14ac:dyDescent="0.25">
      <c r="B31" s="181"/>
      <c r="C31" s="181"/>
      <c r="D31" s="181"/>
      <c r="E31" s="181"/>
      <c r="F31" s="190"/>
      <c r="G31" s="181"/>
      <c r="H31" s="181"/>
      <c r="I31" s="190"/>
      <c r="J31" s="190"/>
      <c r="K31" s="190"/>
      <c r="L31" s="190"/>
      <c r="M31" s="191"/>
      <c r="N31" s="181"/>
      <c r="O31" s="181"/>
      <c r="P31" s="181"/>
      <c r="Q31" s="181"/>
    </row>
    <row r="32" spans="2:17" x14ac:dyDescent="0.25">
      <c r="B32" s="181"/>
      <c r="C32" s="181"/>
      <c r="D32" s="181"/>
      <c r="E32" s="181"/>
      <c r="F32" s="190"/>
      <c r="G32" s="181"/>
      <c r="H32" s="181"/>
      <c r="I32" s="190"/>
      <c r="J32" s="190"/>
      <c r="K32" s="190"/>
      <c r="L32" s="190"/>
      <c r="M32" s="191"/>
      <c r="N32" s="181"/>
      <c r="O32" s="181"/>
      <c r="P32" s="181"/>
      <c r="Q32" s="181"/>
    </row>
    <row r="33" spans="2:17" x14ac:dyDescent="0.25">
      <c r="B33" s="181"/>
      <c r="C33" s="181"/>
      <c r="D33" s="181"/>
      <c r="E33" s="181"/>
      <c r="F33" s="190"/>
      <c r="G33" s="181"/>
      <c r="H33" s="181"/>
      <c r="I33" s="190"/>
      <c r="J33" s="190"/>
      <c r="K33" s="190"/>
      <c r="L33" s="190"/>
      <c r="M33" s="191"/>
      <c r="N33" s="181"/>
      <c r="O33" s="181"/>
      <c r="P33" s="181"/>
      <c r="Q33" s="181"/>
    </row>
    <row r="34" spans="2:17" x14ac:dyDescent="0.25">
      <c r="B34" s="181"/>
      <c r="C34" s="181"/>
      <c r="D34" s="181"/>
      <c r="E34" s="181"/>
      <c r="F34" s="190"/>
      <c r="G34" s="181"/>
      <c r="H34" s="181"/>
      <c r="I34" s="190"/>
      <c r="J34" s="190"/>
      <c r="K34" s="190"/>
      <c r="L34" s="190"/>
      <c r="M34" s="191"/>
      <c r="N34" s="181"/>
      <c r="O34" s="181"/>
      <c r="P34" s="181"/>
      <c r="Q34" s="181"/>
    </row>
    <row r="35" spans="2:17" x14ac:dyDescent="0.25">
      <c r="B35" s="181"/>
      <c r="C35" s="181"/>
      <c r="D35" s="181"/>
      <c r="E35" s="181"/>
      <c r="F35" s="190"/>
      <c r="G35" s="181"/>
      <c r="H35" s="181"/>
      <c r="I35" s="190"/>
      <c r="J35" s="190"/>
      <c r="K35" s="190"/>
      <c r="L35" s="190"/>
      <c r="M35" s="181"/>
      <c r="N35" s="191"/>
      <c r="O35" s="181"/>
      <c r="P35" s="181"/>
      <c r="Q35" s="181"/>
    </row>
    <row r="36" spans="2:17" x14ac:dyDescent="0.25">
      <c r="B36" s="181"/>
      <c r="C36" s="181"/>
      <c r="D36" s="181"/>
      <c r="E36" s="181"/>
      <c r="F36" s="190"/>
      <c r="G36" s="181"/>
      <c r="H36" s="181"/>
      <c r="I36" s="190"/>
      <c r="J36" s="190"/>
      <c r="K36" s="190"/>
      <c r="L36" s="190"/>
      <c r="M36" s="191"/>
      <c r="N36" s="181"/>
      <c r="O36" s="181"/>
      <c r="P36" s="181"/>
      <c r="Q36" s="181"/>
    </row>
    <row r="37" spans="2:17" x14ac:dyDescent="0.25">
      <c r="B37" s="181"/>
      <c r="C37" s="181"/>
      <c r="D37" s="181"/>
      <c r="E37" s="181"/>
      <c r="F37" s="190"/>
      <c r="G37" s="181"/>
      <c r="H37" s="181"/>
      <c r="I37" s="190"/>
      <c r="J37" s="190"/>
      <c r="K37" s="190"/>
      <c r="L37" s="190"/>
      <c r="M37" s="191"/>
      <c r="N37" s="181"/>
      <c r="O37" s="181"/>
      <c r="P37" s="181"/>
      <c r="Q37" s="181"/>
    </row>
    <row r="38" spans="2:17" x14ac:dyDescent="0.25">
      <c r="B38" s="181"/>
      <c r="C38" s="181"/>
      <c r="D38" s="181"/>
      <c r="E38" s="181"/>
      <c r="F38" s="190"/>
      <c r="G38" s="181"/>
      <c r="H38" s="193"/>
      <c r="I38" s="190"/>
      <c r="J38" s="190"/>
      <c r="K38" s="190"/>
      <c r="L38" s="190"/>
      <c r="M38" s="191"/>
      <c r="N38" s="181"/>
      <c r="O38" s="181"/>
      <c r="P38" s="181"/>
      <c r="Q38" s="181"/>
    </row>
    <row r="39" spans="2:17" x14ac:dyDescent="0.25">
      <c r="B39" s="181"/>
      <c r="C39" s="181"/>
      <c r="D39" s="181"/>
      <c r="E39" s="181"/>
      <c r="F39" s="190"/>
      <c r="G39" s="181"/>
      <c r="H39" s="181"/>
      <c r="I39" s="190"/>
      <c r="J39" s="190"/>
      <c r="K39" s="190"/>
      <c r="L39" s="190"/>
      <c r="M39" s="191"/>
      <c r="N39" s="181"/>
      <c r="O39" s="181"/>
      <c r="P39" s="181"/>
      <c r="Q39" s="181"/>
    </row>
    <row r="40" spans="2:17" x14ac:dyDescent="0.25">
      <c r="B40" s="181"/>
      <c r="C40" s="181"/>
      <c r="D40" s="181"/>
      <c r="E40" s="181"/>
      <c r="F40" s="190"/>
      <c r="G40" s="181"/>
      <c r="H40" s="181"/>
      <c r="I40" s="190"/>
      <c r="J40" s="190"/>
      <c r="K40" s="190"/>
      <c r="L40" s="190"/>
      <c r="M40" s="191"/>
      <c r="N40" s="181"/>
      <c r="O40" s="181"/>
      <c r="P40" s="181"/>
      <c r="Q40" s="181"/>
    </row>
    <row r="41" spans="2:17" x14ac:dyDescent="0.25">
      <c r="B41" s="181"/>
      <c r="C41" s="181"/>
      <c r="D41" s="181"/>
      <c r="E41" s="181"/>
      <c r="F41" s="190"/>
      <c r="G41" s="181"/>
      <c r="H41" s="181"/>
      <c r="I41" s="190"/>
      <c r="J41" s="190"/>
      <c r="K41" s="190"/>
      <c r="L41" s="190"/>
      <c r="M41" s="191"/>
      <c r="N41" s="181"/>
      <c r="O41" s="181"/>
      <c r="P41" s="181"/>
      <c r="Q41" s="181"/>
    </row>
    <row r="42" spans="2:17" x14ac:dyDescent="0.25">
      <c r="B42" s="181"/>
      <c r="C42" s="181"/>
      <c r="D42" s="181"/>
      <c r="E42" s="181"/>
      <c r="F42" s="190"/>
      <c r="G42" s="181"/>
      <c r="H42" s="181"/>
      <c r="I42" s="190"/>
      <c r="J42" s="190"/>
      <c r="K42" s="190"/>
      <c r="L42" s="190"/>
      <c r="M42" s="191"/>
      <c r="N42" s="181"/>
      <c r="O42" s="181"/>
      <c r="P42" s="181"/>
      <c r="Q42" s="181"/>
    </row>
    <row r="43" spans="2:17" x14ac:dyDescent="0.25">
      <c r="B43" s="181"/>
      <c r="C43" s="181"/>
      <c r="D43" s="181"/>
      <c r="E43" s="181"/>
      <c r="F43" s="190"/>
      <c r="G43" s="181"/>
      <c r="H43" s="181"/>
      <c r="I43" s="190"/>
      <c r="J43" s="190"/>
      <c r="K43" s="190"/>
      <c r="L43" s="190"/>
      <c r="M43" s="191"/>
      <c r="N43" s="181"/>
      <c r="O43" s="181"/>
      <c r="P43" s="181"/>
      <c r="Q43" s="181"/>
    </row>
    <row r="44" spans="2:17" x14ac:dyDescent="0.25">
      <c r="B44" s="181"/>
      <c r="C44" s="194"/>
      <c r="D44" s="194"/>
      <c r="E44" s="181"/>
      <c r="F44" s="190"/>
      <c r="G44" s="181"/>
      <c r="H44" s="181"/>
      <c r="I44" s="190"/>
      <c r="J44" s="190"/>
      <c r="K44" s="190"/>
      <c r="L44" s="190"/>
      <c r="M44" s="195"/>
      <c r="N44" s="181"/>
      <c r="O44" s="181"/>
      <c r="P44" s="194"/>
      <c r="Q44" s="181"/>
    </row>
    <row r="45" spans="2:17" x14ac:dyDescent="0.25">
      <c r="B45" s="181"/>
      <c r="C45" s="194"/>
      <c r="D45" s="194"/>
      <c r="E45" s="181"/>
      <c r="F45" s="190"/>
      <c r="G45" s="181"/>
      <c r="H45" s="181"/>
      <c r="I45" s="190"/>
      <c r="J45" s="190"/>
      <c r="K45" s="190"/>
      <c r="L45" s="190"/>
      <c r="M45" s="195"/>
      <c r="N45" s="181"/>
      <c r="O45" s="181"/>
      <c r="P45" s="194"/>
      <c r="Q45" s="181"/>
    </row>
    <row r="46" spans="2:17" x14ac:dyDescent="0.25">
      <c r="B46" s="181"/>
      <c r="C46" s="181"/>
      <c r="D46" s="181"/>
      <c r="E46" s="181"/>
      <c r="F46" s="190"/>
      <c r="G46" s="181"/>
      <c r="H46" s="181"/>
      <c r="I46" s="190"/>
      <c r="J46" s="190"/>
      <c r="K46" s="190"/>
      <c r="L46" s="190"/>
      <c r="M46" s="191"/>
      <c r="N46" s="181"/>
      <c r="O46" s="181"/>
      <c r="P46" s="181"/>
      <c r="Q46" s="181"/>
    </row>
    <row r="47" spans="2:17" x14ac:dyDescent="0.25">
      <c r="B47" s="181"/>
      <c r="C47" s="181"/>
      <c r="D47" s="181"/>
      <c r="E47" s="181"/>
      <c r="F47" s="190"/>
      <c r="G47" s="193"/>
      <c r="H47" s="181"/>
      <c r="I47" s="190"/>
      <c r="J47" s="190"/>
      <c r="K47" s="190"/>
      <c r="L47" s="190"/>
      <c r="M47" s="181"/>
      <c r="N47" s="181"/>
      <c r="O47" s="181"/>
      <c r="P47" s="181"/>
      <c r="Q47" s="181"/>
    </row>
    <row r="48" spans="2:17" x14ac:dyDescent="0.25">
      <c r="B48" s="181"/>
      <c r="C48" s="181"/>
      <c r="D48" s="181"/>
      <c r="E48" s="181"/>
      <c r="F48" s="190"/>
      <c r="G48" s="181"/>
      <c r="H48" s="181"/>
      <c r="I48" s="190"/>
      <c r="J48" s="190"/>
      <c r="K48" s="190"/>
      <c r="L48" s="190"/>
      <c r="M48" s="181"/>
      <c r="N48" s="181"/>
      <c r="O48" s="181"/>
      <c r="P48" s="181"/>
      <c r="Q48" s="181"/>
    </row>
    <row r="49" spans="2:17" x14ac:dyDescent="0.25">
      <c r="B49" s="181"/>
      <c r="C49" s="181"/>
      <c r="D49" s="181"/>
      <c r="E49" s="192"/>
      <c r="F49" s="190"/>
      <c r="G49" s="181"/>
      <c r="H49" s="181"/>
      <c r="I49" s="190"/>
      <c r="J49" s="190"/>
      <c r="K49" s="190"/>
      <c r="L49" s="190"/>
      <c r="M49" s="181"/>
      <c r="N49" s="181"/>
      <c r="O49" s="181"/>
      <c r="P49" s="181"/>
      <c r="Q49" s="181"/>
    </row>
    <row r="50" spans="2:17" x14ac:dyDescent="0.25">
      <c r="B50" s="181"/>
      <c r="C50" s="181"/>
      <c r="D50" s="181"/>
      <c r="E50" s="192"/>
      <c r="F50" s="190"/>
      <c r="G50" s="181"/>
      <c r="H50" s="181"/>
      <c r="I50" s="190"/>
      <c r="J50" s="190"/>
      <c r="K50" s="190"/>
      <c r="L50" s="190"/>
      <c r="M50" s="181"/>
      <c r="N50" s="181"/>
      <c r="O50" s="181"/>
      <c r="P50" s="181"/>
      <c r="Q50" s="181"/>
    </row>
    <row r="51" spans="2:17" x14ac:dyDescent="0.25">
      <c r="B51" s="181"/>
      <c r="C51" s="181"/>
      <c r="D51" s="181"/>
      <c r="E51" s="181"/>
      <c r="F51" s="190"/>
      <c r="G51" s="181"/>
      <c r="H51" s="181"/>
      <c r="I51" s="190"/>
      <c r="J51" s="190"/>
      <c r="K51" s="190"/>
      <c r="L51" s="190"/>
      <c r="M51" s="191"/>
      <c r="N51" s="181"/>
      <c r="O51" s="181"/>
      <c r="P51" s="181"/>
      <c r="Q51" s="181"/>
    </row>
    <row r="52" spans="2:17" x14ac:dyDescent="0.25">
      <c r="B52" s="181"/>
      <c r="C52" s="181"/>
      <c r="D52" s="181"/>
      <c r="E52" s="181"/>
      <c r="F52" s="190"/>
      <c r="G52" s="181"/>
      <c r="H52" s="181"/>
      <c r="I52" s="190"/>
      <c r="J52" s="190"/>
      <c r="K52" s="190"/>
      <c r="L52" s="190"/>
      <c r="M52" s="191"/>
      <c r="N52" s="181"/>
      <c r="O52" s="181"/>
      <c r="P52" s="181"/>
      <c r="Q52" s="181"/>
    </row>
    <row r="53" spans="2:17" x14ac:dyDescent="0.25">
      <c r="B53" s="181"/>
      <c r="C53" s="181"/>
      <c r="D53" s="181"/>
      <c r="E53" s="181"/>
      <c r="F53" s="190"/>
      <c r="G53" s="181"/>
      <c r="H53" s="181"/>
      <c r="I53" s="190"/>
      <c r="J53" s="190"/>
      <c r="K53" s="190"/>
      <c r="L53" s="190"/>
      <c r="M53" s="191"/>
      <c r="N53" s="181"/>
      <c r="O53" s="181"/>
      <c r="P53" s="181"/>
      <c r="Q53" s="181"/>
    </row>
    <row r="54" spans="2:17" x14ac:dyDescent="0.25">
      <c r="B54" s="181"/>
      <c r="C54" s="181"/>
      <c r="D54" s="181"/>
      <c r="E54" s="181"/>
      <c r="F54" s="190"/>
      <c r="G54" s="181"/>
      <c r="H54" s="181"/>
      <c r="I54" s="190"/>
      <c r="J54" s="190"/>
      <c r="K54" s="190"/>
      <c r="L54" s="190"/>
      <c r="M54" s="191"/>
      <c r="N54" s="181"/>
      <c r="O54" s="181"/>
      <c r="P54" s="181"/>
      <c r="Q54" s="181"/>
    </row>
    <row r="55" spans="2:17" x14ac:dyDescent="0.25">
      <c r="B55" s="181"/>
      <c r="C55" s="181"/>
      <c r="D55" s="181"/>
      <c r="E55" s="181"/>
      <c r="F55" s="190"/>
      <c r="G55" s="181"/>
      <c r="H55" s="181"/>
      <c r="I55" s="190"/>
      <c r="J55" s="190"/>
      <c r="K55" s="190"/>
      <c r="L55" s="190"/>
      <c r="M55" s="191"/>
      <c r="N55" s="181"/>
      <c r="O55" s="181"/>
      <c r="P55" s="181"/>
      <c r="Q55" s="181"/>
    </row>
    <row r="56" spans="2:17" x14ac:dyDescent="0.25">
      <c r="B56" s="181"/>
      <c r="C56" s="181"/>
      <c r="D56" s="181"/>
      <c r="E56" s="181"/>
      <c r="F56" s="190"/>
      <c r="G56" s="181"/>
      <c r="H56" s="181"/>
      <c r="I56" s="190"/>
      <c r="J56" s="190"/>
      <c r="K56" s="190"/>
      <c r="L56" s="190"/>
      <c r="M56" s="191"/>
      <c r="N56" s="181"/>
      <c r="O56" s="181"/>
      <c r="P56" s="181"/>
      <c r="Q56" s="181"/>
    </row>
    <row r="57" spans="2:17" x14ac:dyDescent="0.25">
      <c r="B57" s="181"/>
      <c r="C57" s="181"/>
      <c r="D57" s="181"/>
      <c r="E57" s="181"/>
      <c r="F57" s="190"/>
      <c r="G57" s="181"/>
      <c r="H57" s="181"/>
      <c r="I57" s="190"/>
      <c r="J57" s="190"/>
      <c r="K57" s="190"/>
      <c r="L57" s="190"/>
      <c r="M57" s="191"/>
      <c r="N57" s="181"/>
      <c r="O57" s="181"/>
      <c r="P57" s="181"/>
      <c r="Q57" s="181"/>
    </row>
    <row r="58" spans="2:17" x14ac:dyDescent="0.25">
      <c r="B58" s="181"/>
      <c r="C58" s="181"/>
      <c r="D58" s="181"/>
      <c r="E58" s="181"/>
      <c r="F58" s="190"/>
      <c r="G58" s="181"/>
      <c r="H58" s="181"/>
      <c r="I58" s="190"/>
      <c r="J58" s="190"/>
      <c r="K58" s="190"/>
      <c r="L58" s="190"/>
      <c r="M58" s="191"/>
      <c r="N58" s="181"/>
      <c r="O58" s="181"/>
      <c r="P58" s="181"/>
      <c r="Q58" s="181"/>
    </row>
    <row r="59" spans="2:17" x14ac:dyDescent="0.25"/>
    <row r="60" spans="2:17" ht="64.5" customHeight="1" x14ac:dyDescent="0.25">
      <c r="B60" s="315" t="s">
        <v>872</v>
      </c>
      <c r="C60" s="315"/>
      <c r="D60" s="315"/>
      <c r="E60" s="315"/>
      <c r="F60" s="315"/>
      <c r="G60" s="315"/>
      <c r="H60" s="315"/>
      <c r="I60" s="315"/>
      <c r="J60" s="315"/>
      <c r="K60" s="315"/>
      <c r="L60" s="315"/>
      <c r="M60" s="315"/>
      <c r="N60" s="315"/>
      <c r="O60" s="315"/>
      <c r="P60" s="315"/>
      <c r="Q60" s="315"/>
    </row>
    <row r="61" spans="2:17" x14ac:dyDescent="0.25">
      <c r="B61" s="168"/>
      <c r="C61" s="6"/>
      <c r="D61" s="170"/>
      <c r="E61" s="168"/>
      <c r="F61"/>
      <c r="G61"/>
      <c r="H61"/>
      <c r="I61"/>
      <c r="J61"/>
      <c r="K61"/>
      <c r="L61"/>
      <c r="M61"/>
      <c r="N61"/>
      <c r="O61"/>
      <c r="P61"/>
      <c r="Q61"/>
    </row>
    <row r="62" spans="2:17" ht="41.25" customHeight="1" x14ac:dyDescent="0.25">
      <c r="B62" s="316" t="s">
        <v>874</v>
      </c>
      <c r="C62" s="316"/>
      <c r="D62" s="316"/>
      <c r="E62" s="316"/>
      <c r="F62" s="316"/>
      <c r="G62" s="316"/>
      <c r="H62" s="316"/>
      <c r="I62" s="316"/>
      <c r="J62" s="316"/>
      <c r="K62" s="316"/>
      <c r="L62" s="316"/>
      <c r="M62" s="316"/>
      <c r="N62" s="316"/>
      <c r="O62" s="316"/>
      <c r="P62" s="316"/>
      <c r="Q62" s="316"/>
    </row>
  </sheetData>
  <sheetProtection algorithmName="SHA-512" hashValue="UFw1F4a3QSPMmP31hxi+9B2mIlpKajSkOqYfF0J7UbkCAhuOfEbosZxmwoNf+lSItYL9eBEnr8b7y0mr7SpMZQ==" saltValue="az3+f6Sz9Rcl+74Q034VNw==" spinCount="100000" sheet="1" formatCells="0" formatColumns="0" formatRows="0" insertColumns="0" insertRows="0" insertHyperlinks="0" deleteRows="0" selectLockedCells="1" sort="0" autoFilter="0" pivotTables="0"/>
  <mergeCells count="12">
    <mergeCell ref="B60:Q60"/>
    <mergeCell ref="B62:Q62"/>
    <mergeCell ref="B7:H7"/>
    <mergeCell ref="I7:Q7"/>
    <mergeCell ref="B1:C4"/>
    <mergeCell ref="D1:O1"/>
    <mergeCell ref="P1:Q1"/>
    <mergeCell ref="D2:O2"/>
    <mergeCell ref="P2:Q2"/>
    <mergeCell ref="D3:O4"/>
    <mergeCell ref="P3:Q3"/>
    <mergeCell ref="P4:Q4"/>
  </mergeCells>
  <hyperlinks>
    <hyperlink ref="C6" location="INICIO!A1" display="REGRESAR" xr:uid="{00000000-0004-0000-0400-000000000000}"/>
  </hyperlink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dimension ref="B2:X59"/>
  <sheetViews>
    <sheetView showGridLines="0" zoomScaleNormal="100" zoomScaleSheetLayoutView="40" workbookViewId="0"/>
  </sheetViews>
  <sheetFormatPr baseColWidth="10" defaultColWidth="11.42578125" defaultRowHeight="15" x14ac:dyDescent="0.25"/>
  <cols>
    <col min="1" max="1" width="2.42578125" customWidth="1"/>
    <col min="2" max="2" width="17.5703125" customWidth="1"/>
    <col min="3" max="3" width="19.28515625" customWidth="1"/>
    <col min="4" max="5" width="49.7109375" customWidth="1"/>
    <col min="6" max="6" width="25.140625" customWidth="1"/>
    <col min="7" max="7" width="25.7109375" customWidth="1"/>
    <col min="8" max="8" width="22.85546875" customWidth="1"/>
    <col min="9" max="10" width="27" customWidth="1"/>
    <col min="11" max="11" width="17.42578125" customWidth="1"/>
    <col min="12" max="12" width="24.7109375" bestFit="1" customWidth="1"/>
    <col min="13" max="13" width="24.7109375" customWidth="1"/>
    <col min="14" max="14" width="23" bestFit="1" customWidth="1"/>
    <col min="15" max="15" width="15.140625" bestFit="1" customWidth="1"/>
    <col min="16" max="16" width="51.140625" bestFit="1" customWidth="1"/>
    <col min="17" max="17" width="25.140625" bestFit="1" customWidth="1"/>
    <col min="18" max="18" width="5.7109375" customWidth="1"/>
    <col min="19" max="20" width="20.85546875" customWidth="1"/>
    <col min="21" max="21" width="17.42578125" customWidth="1"/>
    <col min="22" max="22" width="33.28515625" bestFit="1" customWidth="1"/>
    <col min="23" max="23" width="24.85546875" customWidth="1"/>
    <col min="24" max="24" width="21.7109375" customWidth="1"/>
  </cols>
  <sheetData>
    <row r="2" spans="2:24" ht="15" customHeight="1" x14ac:dyDescent="0.25">
      <c r="B2" s="346"/>
      <c r="C2" s="346"/>
      <c r="D2" s="347" t="s">
        <v>24</v>
      </c>
      <c r="E2" s="348"/>
      <c r="F2" s="348"/>
      <c r="G2" s="348"/>
      <c r="H2" s="348"/>
      <c r="I2" s="348"/>
      <c r="J2" s="348"/>
      <c r="K2" s="348"/>
      <c r="L2" s="348"/>
      <c r="M2" s="348"/>
      <c r="N2" s="348"/>
      <c r="O2" s="349"/>
      <c r="P2" s="345" t="s">
        <v>25</v>
      </c>
      <c r="Q2" s="345"/>
    </row>
    <row r="3" spans="2:24" ht="15" customHeight="1" x14ac:dyDescent="0.25">
      <c r="B3" s="346"/>
      <c r="C3" s="346"/>
      <c r="D3" s="347" t="s">
        <v>440</v>
      </c>
      <c r="E3" s="348"/>
      <c r="F3" s="348"/>
      <c r="G3" s="348"/>
      <c r="H3" s="348"/>
      <c r="I3" s="348"/>
      <c r="J3" s="348"/>
      <c r="K3" s="348"/>
      <c r="L3" s="348"/>
      <c r="M3" s="348"/>
      <c r="N3" s="348"/>
      <c r="O3" s="349"/>
      <c r="P3" s="345" t="s">
        <v>870</v>
      </c>
      <c r="Q3" s="345"/>
    </row>
    <row r="4" spans="2:24" ht="15.75" customHeight="1" x14ac:dyDescent="0.25">
      <c r="B4" s="346"/>
      <c r="C4" s="346"/>
      <c r="D4" s="350" t="s">
        <v>27</v>
      </c>
      <c r="E4" s="351"/>
      <c r="F4" s="351"/>
      <c r="G4" s="351"/>
      <c r="H4" s="351"/>
      <c r="I4" s="351"/>
      <c r="J4" s="351"/>
      <c r="K4" s="351"/>
      <c r="L4" s="351"/>
      <c r="M4" s="351"/>
      <c r="N4" s="351"/>
      <c r="O4" s="352"/>
      <c r="P4" s="345" t="s">
        <v>871</v>
      </c>
      <c r="Q4" s="345"/>
    </row>
    <row r="5" spans="2:24" x14ac:dyDescent="0.25">
      <c r="B5" s="346"/>
      <c r="C5" s="346"/>
      <c r="D5" s="353"/>
      <c r="E5" s="354"/>
      <c r="F5" s="354"/>
      <c r="G5" s="354"/>
      <c r="H5" s="354"/>
      <c r="I5" s="354"/>
      <c r="J5" s="354"/>
      <c r="K5" s="354"/>
      <c r="L5" s="354"/>
      <c r="M5" s="354"/>
      <c r="N5" s="354"/>
      <c r="O5" s="355"/>
      <c r="P5" s="345" t="s">
        <v>38</v>
      </c>
      <c r="Q5" s="345"/>
    </row>
    <row r="6" spans="2:24" x14ac:dyDescent="0.25">
      <c r="B6" s="184" t="s">
        <v>39</v>
      </c>
      <c r="C6" s="196"/>
      <c r="D6" s="375"/>
      <c r="E6" s="375"/>
      <c r="F6" s="196"/>
      <c r="G6" s="196"/>
      <c r="H6" s="196"/>
      <c r="I6" s="196"/>
      <c r="J6" s="196"/>
      <c r="K6" s="196"/>
      <c r="L6" s="196"/>
      <c r="M6" s="196"/>
      <c r="N6" s="196"/>
      <c r="O6" s="196"/>
      <c r="P6" s="196"/>
      <c r="Q6" s="196"/>
      <c r="R6" s="196"/>
      <c r="S6" s="196"/>
      <c r="T6" s="196"/>
      <c r="U6" s="196"/>
      <c r="V6" s="196"/>
      <c r="W6" s="196"/>
      <c r="X6" s="196"/>
    </row>
    <row r="7" spans="2:24" x14ac:dyDescent="0.25">
      <c r="B7" s="196"/>
      <c r="C7" s="196"/>
      <c r="D7" s="196"/>
      <c r="E7" s="196"/>
      <c r="F7" s="196"/>
      <c r="G7" s="196"/>
      <c r="H7" s="196"/>
      <c r="I7" s="196"/>
      <c r="J7" s="196"/>
      <c r="K7" s="196"/>
      <c r="L7" s="196"/>
      <c r="M7" s="196"/>
      <c r="N7" s="196"/>
      <c r="O7" s="196"/>
      <c r="P7" s="196"/>
      <c r="Q7" s="196"/>
      <c r="R7" s="196"/>
      <c r="S7" s="196"/>
      <c r="T7" s="196"/>
      <c r="U7" s="196"/>
      <c r="V7" s="196"/>
      <c r="W7" s="196"/>
      <c r="X7" s="196"/>
    </row>
    <row r="8" spans="2:24" ht="15.75" customHeight="1" x14ac:dyDescent="0.25">
      <c r="B8" s="376" t="s">
        <v>876</v>
      </c>
      <c r="C8" s="377"/>
      <c r="D8" s="378"/>
      <c r="E8" s="379"/>
      <c r="F8" s="379"/>
      <c r="G8" s="379"/>
      <c r="H8" s="380"/>
      <c r="I8" s="197"/>
      <c r="J8" s="197"/>
      <c r="K8" s="197"/>
      <c r="L8" s="197"/>
      <c r="M8" s="197"/>
      <c r="N8" s="198"/>
      <c r="O8" s="198"/>
      <c r="P8" s="198"/>
      <c r="Q8" s="198"/>
      <c r="R8" s="198"/>
      <c r="S8" s="198"/>
      <c r="T8" s="198"/>
      <c r="U8" s="198"/>
      <c r="V8" s="198"/>
      <c r="W8" s="198"/>
      <c r="X8" s="198"/>
    </row>
    <row r="9" spans="2:24" ht="15.75" customHeight="1" x14ac:dyDescent="0.25">
      <c r="B9" s="376" t="s">
        <v>877</v>
      </c>
      <c r="C9" s="377"/>
      <c r="D9" s="378"/>
      <c r="E9" s="379"/>
      <c r="F9" s="379"/>
      <c r="G9" s="379"/>
      <c r="H9" s="380"/>
      <c r="I9" s="197"/>
      <c r="J9" s="197"/>
      <c r="K9" s="197"/>
      <c r="L9" s="197"/>
      <c r="M9" s="197"/>
      <c r="N9" s="198"/>
      <c r="O9" s="198"/>
      <c r="P9" s="198"/>
      <c r="Q9" s="198"/>
      <c r="R9" s="198"/>
      <c r="S9" s="198"/>
      <c r="T9" s="198"/>
      <c r="U9" s="198"/>
      <c r="V9" s="198"/>
      <c r="W9" s="198"/>
      <c r="X9" s="198"/>
    </row>
    <row r="10" spans="2:24" x14ac:dyDescent="0.25">
      <c r="B10" s="199"/>
      <c r="C10" s="199"/>
      <c r="D10" s="199"/>
      <c r="E10" s="199"/>
      <c r="F10" s="199"/>
      <c r="G10" s="199"/>
      <c r="H10" s="199"/>
      <c r="I10" s="199"/>
      <c r="J10" s="199"/>
      <c r="K10" s="199"/>
      <c r="L10" s="199"/>
      <c r="M10" s="199"/>
      <c r="N10" s="200"/>
      <c r="O10" s="200"/>
      <c r="P10" s="200"/>
      <c r="Q10" s="200"/>
      <c r="R10" s="200"/>
      <c r="S10" s="200"/>
      <c r="T10" s="200"/>
      <c r="U10" s="200"/>
      <c r="V10" s="200"/>
      <c r="W10" s="200"/>
      <c r="X10" s="200"/>
    </row>
    <row r="11" spans="2:24" ht="15" customHeight="1" x14ac:dyDescent="0.25">
      <c r="B11" s="368" t="s">
        <v>127</v>
      </c>
      <c r="C11" s="368"/>
      <c r="D11" s="368"/>
      <c r="E11" s="368"/>
      <c r="F11" s="368"/>
      <c r="G11" s="368"/>
      <c r="H11" s="368"/>
      <c r="I11" s="369" t="s">
        <v>128</v>
      </c>
      <c r="J11" s="370"/>
      <c r="K11" s="371"/>
      <c r="L11" s="372" t="s">
        <v>56</v>
      </c>
      <c r="M11" s="373"/>
      <c r="N11" s="373"/>
      <c r="O11" s="373"/>
      <c r="P11" s="373"/>
      <c r="Q11" s="374"/>
    </row>
    <row r="12" spans="2:24" ht="47.25" x14ac:dyDescent="0.25">
      <c r="B12" s="201" t="s">
        <v>129</v>
      </c>
      <c r="C12" s="201" t="s">
        <v>130</v>
      </c>
      <c r="D12" s="201" t="s">
        <v>0</v>
      </c>
      <c r="E12" s="201" t="s">
        <v>131</v>
      </c>
      <c r="F12" s="201" t="s">
        <v>132</v>
      </c>
      <c r="G12" s="201" t="s">
        <v>133</v>
      </c>
      <c r="H12" s="201" t="s">
        <v>134</v>
      </c>
      <c r="I12" s="201" t="s">
        <v>5</v>
      </c>
      <c r="J12" s="201" t="s">
        <v>12</v>
      </c>
      <c r="K12" s="201" t="s">
        <v>135</v>
      </c>
      <c r="L12" s="201" t="s">
        <v>136</v>
      </c>
      <c r="M12" s="201" t="s">
        <v>137</v>
      </c>
      <c r="N12" s="201" t="s">
        <v>138</v>
      </c>
      <c r="O12" s="201" t="s">
        <v>65</v>
      </c>
      <c r="P12" s="201" t="s">
        <v>66</v>
      </c>
      <c r="Q12" s="201" t="s">
        <v>67</v>
      </c>
    </row>
    <row r="13" spans="2:24" ht="15" customHeight="1" x14ac:dyDescent="0.25">
      <c r="B13" s="202"/>
      <c r="C13" s="202"/>
      <c r="D13" s="202"/>
      <c r="E13" s="202"/>
      <c r="F13" s="202"/>
      <c r="G13" s="202"/>
      <c r="H13" s="202"/>
      <c r="I13" s="202"/>
      <c r="J13" s="202"/>
      <c r="K13" s="202"/>
      <c r="L13" s="202"/>
      <c r="M13" s="202"/>
      <c r="N13" s="202"/>
      <c r="O13" s="202"/>
      <c r="P13" s="202"/>
      <c r="Q13" s="202"/>
    </row>
    <row r="14" spans="2:24" x14ac:dyDescent="0.25">
      <c r="B14" s="202"/>
      <c r="C14" s="202"/>
      <c r="D14" s="202"/>
      <c r="E14" s="202"/>
      <c r="F14" s="202"/>
      <c r="G14" s="202"/>
      <c r="H14" s="202"/>
      <c r="I14" s="202"/>
      <c r="J14" s="202"/>
      <c r="K14" s="202"/>
      <c r="L14" s="202"/>
      <c r="M14" s="202"/>
      <c r="N14" s="202"/>
      <c r="O14" s="202"/>
      <c r="P14" s="202"/>
      <c r="Q14" s="202"/>
    </row>
    <row r="15" spans="2:24" x14ac:dyDescent="0.25">
      <c r="B15" s="202"/>
      <c r="C15" s="202"/>
      <c r="D15" s="202"/>
      <c r="E15" s="202"/>
      <c r="F15" s="202"/>
      <c r="G15" s="202"/>
      <c r="H15" s="202"/>
      <c r="I15" s="202"/>
      <c r="J15" s="202"/>
      <c r="K15" s="202"/>
      <c r="L15" s="202"/>
      <c r="M15" s="202"/>
      <c r="N15" s="202"/>
      <c r="O15" s="202"/>
      <c r="P15" s="202"/>
      <c r="Q15" s="202"/>
    </row>
    <row r="16" spans="2:24" x14ac:dyDescent="0.25">
      <c r="B16" s="202"/>
      <c r="C16" s="202"/>
      <c r="D16" s="202"/>
      <c r="E16" s="202"/>
      <c r="F16" s="202"/>
      <c r="G16" s="202"/>
      <c r="H16" s="202"/>
      <c r="I16" s="202"/>
      <c r="J16" s="202"/>
      <c r="K16" s="202"/>
      <c r="L16" s="202"/>
      <c r="M16" s="202"/>
      <c r="N16" s="202"/>
      <c r="O16" s="202"/>
      <c r="P16" s="202"/>
      <c r="Q16" s="202"/>
    </row>
    <row r="17" spans="2:17" x14ac:dyDescent="0.25">
      <c r="B17" s="202"/>
      <c r="C17" s="202"/>
      <c r="D17" s="202"/>
      <c r="E17" s="202"/>
      <c r="F17" s="202"/>
      <c r="G17" s="202"/>
      <c r="H17" s="202"/>
      <c r="I17" s="202"/>
      <c r="J17" s="202"/>
      <c r="K17" s="202"/>
      <c r="L17" s="202"/>
      <c r="M17" s="202"/>
      <c r="N17" s="202"/>
      <c r="O17" s="202"/>
      <c r="P17" s="202"/>
      <c r="Q17" s="202"/>
    </row>
    <row r="18" spans="2:17" x14ac:dyDescent="0.25">
      <c r="B18" s="202"/>
      <c r="C18" s="202"/>
      <c r="D18" s="202"/>
      <c r="E18" s="202"/>
      <c r="F18" s="202"/>
      <c r="G18" s="202"/>
      <c r="H18" s="202"/>
      <c r="I18" s="202"/>
      <c r="J18" s="202"/>
      <c r="K18" s="202"/>
      <c r="L18" s="202"/>
      <c r="M18" s="202"/>
      <c r="N18" s="202"/>
      <c r="O18" s="202"/>
      <c r="P18" s="202"/>
      <c r="Q18" s="202"/>
    </row>
    <row r="19" spans="2:17" x14ac:dyDescent="0.25">
      <c r="B19" s="202"/>
      <c r="C19" s="202"/>
      <c r="D19" s="202"/>
      <c r="E19" s="202"/>
      <c r="F19" s="202"/>
      <c r="G19" s="202"/>
      <c r="H19" s="202"/>
      <c r="I19" s="202"/>
      <c r="J19" s="202"/>
      <c r="K19" s="202"/>
      <c r="L19" s="202"/>
      <c r="M19" s="202"/>
      <c r="N19" s="202"/>
      <c r="O19" s="202"/>
      <c r="P19" s="202"/>
      <c r="Q19" s="202"/>
    </row>
    <row r="20" spans="2:17" x14ac:dyDescent="0.25">
      <c r="B20" s="202"/>
      <c r="C20" s="202"/>
      <c r="D20" s="202"/>
      <c r="E20" s="202"/>
      <c r="F20" s="202"/>
      <c r="G20" s="202"/>
      <c r="H20" s="202"/>
      <c r="I20" s="202"/>
      <c r="J20" s="202"/>
      <c r="K20" s="202"/>
      <c r="L20" s="202"/>
      <c r="M20" s="202"/>
      <c r="N20" s="202"/>
      <c r="O20" s="202"/>
      <c r="P20" s="202"/>
      <c r="Q20" s="202"/>
    </row>
    <row r="21" spans="2:17" x14ac:dyDescent="0.25">
      <c r="B21" s="202"/>
      <c r="C21" s="202"/>
      <c r="D21" s="202"/>
      <c r="E21" s="202"/>
      <c r="F21" s="202"/>
      <c r="G21" s="202"/>
      <c r="H21" s="202"/>
      <c r="I21" s="202"/>
      <c r="J21" s="202"/>
      <c r="K21" s="202"/>
      <c r="L21" s="202"/>
      <c r="M21" s="202"/>
      <c r="N21" s="202"/>
      <c r="O21" s="202"/>
      <c r="P21" s="202"/>
      <c r="Q21" s="202"/>
    </row>
    <row r="22" spans="2:17" x14ac:dyDescent="0.25">
      <c r="B22" s="202"/>
      <c r="C22" s="202"/>
      <c r="D22" s="202"/>
      <c r="E22" s="202"/>
      <c r="F22" s="202"/>
      <c r="G22" s="202"/>
      <c r="H22" s="202"/>
      <c r="I22" s="202"/>
      <c r="J22" s="202"/>
      <c r="K22" s="202"/>
      <c r="L22" s="202"/>
      <c r="M22" s="202"/>
      <c r="N22" s="202"/>
      <c r="O22" s="202"/>
      <c r="P22" s="202"/>
      <c r="Q22" s="202"/>
    </row>
    <row r="23" spans="2:17" x14ac:dyDescent="0.25">
      <c r="B23" s="202"/>
      <c r="C23" s="202"/>
      <c r="D23" s="202"/>
      <c r="E23" s="202"/>
      <c r="F23" s="202"/>
      <c r="G23" s="202"/>
      <c r="H23" s="202"/>
      <c r="I23" s="202"/>
      <c r="J23" s="202"/>
      <c r="K23" s="202"/>
      <c r="L23" s="202"/>
      <c r="M23" s="202"/>
      <c r="N23" s="202"/>
      <c r="O23" s="202"/>
      <c r="P23" s="202"/>
      <c r="Q23" s="202"/>
    </row>
    <row r="24" spans="2:17" x14ac:dyDescent="0.25">
      <c r="B24" s="202"/>
      <c r="C24" s="202"/>
      <c r="D24" s="202"/>
      <c r="E24" s="202"/>
      <c r="F24" s="202"/>
      <c r="G24" s="202"/>
      <c r="H24" s="202"/>
      <c r="I24" s="202"/>
      <c r="J24" s="202"/>
      <c r="K24" s="202"/>
      <c r="L24" s="202"/>
      <c r="M24" s="202"/>
      <c r="N24" s="202"/>
      <c r="O24" s="202"/>
      <c r="P24" s="202"/>
      <c r="Q24" s="202"/>
    </row>
    <row r="25" spans="2:17" x14ac:dyDescent="0.25">
      <c r="B25" s="202"/>
      <c r="C25" s="202"/>
      <c r="D25" s="202"/>
      <c r="E25" s="202"/>
      <c r="F25" s="202"/>
      <c r="G25" s="202"/>
      <c r="H25" s="202"/>
      <c r="I25" s="202"/>
      <c r="J25" s="202"/>
      <c r="K25" s="202"/>
      <c r="L25" s="202"/>
      <c r="M25" s="202"/>
      <c r="N25" s="202"/>
      <c r="O25" s="202"/>
      <c r="P25" s="202"/>
      <c r="Q25" s="202"/>
    </row>
    <row r="26" spans="2:17" x14ac:dyDescent="0.25">
      <c r="B26" s="202"/>
      <c r="C26" s="202"/>
      <c r="D26" s="202"/>
      <c r="E26" s="202"/>
      <c r="F26" s="202"/>
      <c r="G26" s="202"/>
      <c r="H26" s="202"/>
      <c r="I26" s="202"/>
      <c r="J26" s="202"/>
      <c r="K26" s="202"/>
      <c r="L26" s="202"/>
      <c r="M26" s="202"/>
      <c r="N26" s="202"/>
      <c r="O26" s="202"/>
      <c r="P26" s="202"/>
      <c r="Q26" s="202"/>
    </row>
    <row r="27" spans="2:17" x14ac:dyDescent="0.25">
      <c r="B27" s="202"/>
      <c r="C27" s="202"/>
      <c r="D27" s="202"/>
      <c r="E27" s="202"/>
      <c r="F27" s="202"/>
      <c r="G27" s="202"/>
      <c r="H27" s="202"/>
      <c r="I27" s="202"/>
      <c r="J27" s="202"/>
      <c r="K27" s="202"/>
      <c r="L27" s="202"/>
      <c r="M27" s="202"/>
      <c r="N27" s="202"/>
      <c r="O27" s="202"/>
      <c r="P27" s="202"/>
      <c r="Q27" s="202"/>
    </row>
    <row r="28" spans="2:17" x14ac:dyDescent="0.25">
      <c r="B28" s="202"/>
      <c r="C28" s="202"/>
      <c r="D28" s="202"/>
      <c r="E28" s="202"/>
      <c r="F28" s="202"/>
      <c r="G28" s="202"/>
      <c r="H28" s="202"/>
      <c r="I28" s="202"/>
      <c r="J28" s="202"/>
      <c r="K28" s="202"/>
      <c r="L28" s="202"/>
      <c r="M28" s="202"/>
      <c r="N28" s="202"/>
      <c r="O28" s="202"/>
      <c r="P28" s="202"/>
      <c r="Q28" s="202"/>
    </row>
    <row r="29" spans="2:17" x14ac:dyDescent="0.25">
      <c r="B29" s="202"/>
      <c r="C29" s="202"/>
      <c r="D29" s="202"/>
      <c r="E29" s="202"/>
      <c r="F29" s="202"/>
      <c r="G29" s="202"/>
      <c r="H29" s="202"/>
      <c r="I29" s="202"/>
      <c r="J29" s="202"/>
      <c r="K29" s="202"/>
      <c r="L29" s="202"/>
      <c r="M29" s="202"/>
      <c r="N29" s="202"/>
      <c r="O29" s="202"/>
      <c r="P29" s="202"/>
      <c r="Q29" s="202"/>
    </row>
    <row r="30" spans="2:17" x14ac:dyDescent="0.25">
      <c r="B30" s="202"/>
      <c r="C30" s="202"/>
      <c r="D30" s="202"/>
      <c r="E30" s="202"/>
      <c r="F30" s="202"/>
      <c r="G30" s="202"/>
      <c r="H30" s="202"/>
      <c r="I30" s="202"/>
      <c r="J30" s="202"/>
      <c r="K30" s="202"/>
      <c r="L30" s="202"/>
      <c r="M30" s="202"/>
      <c r="N30" s="202"/>
      <c r="O30" s="202"/>
      <c r="P30" s="202"/>
      <c r="Q30" s="202"/>
    </row>
    <row r="31" spans="2:17" x14ac:dyDescent="0.25">
      <c r="B31" s="202"/>
      <c r="C31" s="202"/>
      <c r="D31" s="202"/>
      <c r="E31" s="202"/>
      <c r="F31" s="202"/>
      <c r="G31" s="202"/>
      <c r="H31" s="202"/>
      <c r="I31" s="202"/>
      <c r="J31" s="202"/>
      <c r="K31" s="202"/>
      <c r="L31" s="202"/>
      <c r="M31" s="202"/>
      <c r="N31" s="202"/>
      <c r="O31" s="202"/>
      <c r="P31" s="202"/>
      <c r="Q31" s="202"/>
    </row>
    <row r="32" spans="2:17" x14ac:dyDescent="0.25">
      <c r="B32" s="202"/>
      <c r="C32" s="202"/>
      <c r="D32" s="202"/>
      <c r="E32" s="202"/>
      <c r="F32" s="202"/>
      <c r="G32" s="202"/>
      <c r="H32" s="202"/>
      <c r="I32" s="202"/>
      <c r="J32" s="202"/>
      <c r="K32" s="202"/>
      <c r="L32" s="202"/>
      <c r="M32" s="202"/>
      <c r="N32" s="202"/>
      <c r="O32" s="202"/>
      <c r="P32" s="202"/>
      <c r="Q32" s="202"/>
    </row>
    <row r="33" spans="2:17" x14ac:dyDescent="0.25">
      <c r="B33" s="202"/>
      <c r="C33" s="202"/>
      <c r="D33" s="202"/>
      <c r="E33" s="202"/>
      <c r="F33" s="202"/>
      <c r="G33" s="202"/>
      <c r="H33" s="202"/>
      <c r="I33" s="202"/>
      <c r="J33" s="202"/>
      <c r="K33" s="202"/>
      <c r="L33" s="202"/>
      <c r="M33" s="202"/>
      <c r="N33" s="202"/>
      <c r="O33" s="202"/>
      <c r="P33" s="202"/>
      <c r="Q33" s="202"/>
    </row>
    <row r="34" spans="2:17" x14ac:dyDescent="0.25">
      <c r="B34" s="202"/>
      <c r="C34" s="202"/>
      <c r="D34" s="202"/>
      <c r="E34" s="202"/>
      <c r="F34" s="202"/>
      <c r="G34" s="202"/>
      <c r="H34" s="202"/>
      <c r="I34" s="202"/>
      <c r="J34" s="202"/>
      <c r="K34" s="202"/>
      <c r="L34" s="202"/>
      <c r="M34" s="202"/>
      <c r="N34" s="202"/>
      <c r="O34" s="202"/>
      <c r="P34" s="202"/>
      <c r="Q34" s="202"/>
    </row>
    <row r="35" spans="2:17" x14ac:dyDescent="0.25">
      <c r="B35" s="202"/>
      <c r="C35" s="202"/>
      <c r="D35" s="202"/>
      <c r="E35" s="202"/>
      <c r="F35" s="202"/>
      <c r="G35" s="202"/>
      <c r="H35" s="202"/>
      <c r="I35" s="202"/>
      <c r="J35" s="202"/>
      <c r="K35" s="202"/>
      <c r="L35" s="202"/>
      <c r="M35" s="202"/>
      <c r="N35" s="202"/>
      <c r="O35" s="202"/>
      <c r="P35" s="202"/>
      <c r="Q35" s="202"/>
    </row>
    <row r="36" spans="2:17" x14ac:dyDescent="0.25">
      <c r="B36" s="202"/>
      <c r="C36" s="202"/>
      <c r="D36" s="202"/>
      <c r="E36" s="202"/>
      <c r="F36" s="202"/>
      <c r="G36" s="202"/>
      <c r="H36" s="202"/>
      <c r="I36" s="202"/>
      <c r="J36" s="202"/>
      <c r="K36" s="202"/>
      <c r="L36" s="202"/>
      <c r="M36" s="202"/>
      <c r="N36" s="202"/>
      <c r="O36" s="202"/>
      <c r="P36" s="202"/>
      <c r="Q36" s="202"/>
    </row>
    <row r="37" spans="2:17" x14ac:dyDescent="0.25">
      <c r="B37" s="202"/>
      <c r="C37" s="202"/>
      <c r="D37" s="202"/>
      <c r="E37" s="202"/>
      <c r="F37" s="202"/>
      <c r="G37" s="202"/>
      <c r="H37" s="202"/>
      <c r="I37" s="202"/>
      <c r="J37" s="202"/>
      <c r="K37" s="202"/>
      <c r="L37" s="202"/>
      <c r="M37" s="202"/>
      <c r="N37" s="202"/>
      <c r="O37" s="202"/>
      <c r="P37" s="202"/>
      <c r="Q37" s="202"/>
    </row>
    <row r="38" spans="2:17" x14ac:dyDescent="0.25">
      <c r="B38" s="202"/>
      <c r="C38" s="202"/>
      <c r="D38" s="202"/>
      <c r="E38" s="202"/>
      <c r="F38" s="202"/>
      <c r="G38" s="202"/>
      <c r="H38" s="202"/>
      <c r="I38" s="202"/>
      <c r="J38" s="202"/>
      <c r="K38" s="202"/>
      <c r="L38" s="202"/>
      <c r="M38" s="202"/>
      <c r="N38" s="202"/>
      <c r="O38" s="202"/>
      <c r="P38" s="202"/>
      <c r="Q38" s="202"/>
    </row>
    <row r="39" spans="2:17" x14ac:dyDescent="0.25">
      <c r="B39" s="202"/>
      <c r="C39" s="202"/>
      <c r="D39" s="202"/>
      <c r="E39" s="202"/>
      <c r="F39" s="202"/>
      <c r="G39" s="202"/>
      <c r="H39" s="202"/>
      <c r="I39" s="202"/>
      <c r="J39" s="202"/>
      <c r="K39" s="202"/>
      <c r="L39" s="202"/>
      <c r="M39" s="202"/>
      <c r="N39" s="202"/>
      <c r="O39" s="202"/>
      <c r="P39" s="202"/>
      <c r="Q39" s="202"/>
    </row>
    <row r="40" spans="2:17" x14ac:dyDescent="0.25">
      <c r="B40" s="202"/>
      <c r="C40" s="202"/>
      <c r="D40" s="202"/>
      <c r="E40" s="202"/>
      <c r="F40" s="202"/>
      <c r="G40" s="202"/>
      <c r="H40" s="202"/>
      <c r="I40" s="202"/>
      <c r="J40" s="202"/>
      <c r="K40" s="202"/>
      <c r="L40" s="202"/>
      <c r="M40" s="202"/>
      <c r="N40" s="202"/>
      <c r="O40" s="202"/>
      <c r="P40" s="202"/>
      <c r="Q40" s="202"/>
    </row>
    <row r="41" spans="2:17" x14ac:dyDescent="0.25">
      <c r="B41" s="202"/>
      <c r="C41" s="202"/>
      <c r="D41" s="202"/>
      <c r="E41" s="202"/>
      <c r="F41" s="202"/>
      <c r="G41" s="202"/>
      <c r="H41" s="202"/>
      <c r="I41" s="202"/>
      <c r="J41" s="202"/>
      <c r="K41" s="202"/>
      <c r="L41" s="202"/>
      <c r="M41" s="202"/>
      <c r="N41" s="202"/>
      <c r="O41" s="202"/>
      <c r="P41" s="202"/>
      <c r="Q41" s="202"/>
    </row>
    <row r="42" spans="2:17" x14ac:dyDescent="0.25">
      <c r="B42" s="202"/>
      <c r="C42" s="202"/>
      <c r="D42" s="202"/>
      <c r="E42" s="202"/>
      <c r="F42" s="202"/>
      <c r="G42" s="202"/>
      <c r="H42" s="202"/>
      <c r="I42" s="202"/>
      <c r="J42" s="202"/>
      <c r="K42" s="202"/>
      <c r="L42" s="202"/>
      <c r="M42" s="202"/>
      <c r="N42" s="202"/>
      <c r="O42" s="202"/>
      <c r="P42" s="202"/>
      <c r="Q42" s="202"/>
    </row>
    <row r="43" spans="2:17" x14ac:dyDescent="0.25">
      <c r="B43" s="202"/>
      <c r="C43" s="202"/>
      <c r="D43" s="202"/>
      <c r="E43" s="202"/>
      <c r="F43" s="202"/>
      <c r="G43" s="202"/>
      <c r="H43" s="202"/>
      <c r="I43" s="202"/>
      <c r="J43" s="202"/>
      <c r="K43" s="202"/>
      <c r="L43" s="202"/>
      <c r="M43" s="202"/>
      <c r="N43" s="202"/>
      <c r="O43" s="202"/>
      <c r="P43" s="202"/>
      <c r="Q43" s="202"/>
    </row>
    <row r="44" spans="2:17" x14ac:dyDescent="0.25">
      <c r="B44" s="202"/>
      <c r="C44" s="202"/>
      <c r="D44" s="202"/>
      <c r="E44" s="202"/>
      <c r="F44" s="202"/>
      <c r="G44" s="202"/>
      <c r="H44" s="202"/>
      <c r="I44" s="202"/>
      <c r="J44" s="202"/>
      <c r="K44" s="202"/>
      <c r="L44" s="202"/>
      <c r="M44" s="202"/>
      <c r="N44" s="202"/>
      <c r="O44" s="202"/>
      <c r="P44" s="202"/>
      <c r="Q44" s="202"/>
    </row>
    <row r="45" spans="2:17" x14ac:dyDescent="0.25">
      <c r="B45" s="202"/>
      <c r="C45" s="202"/>
      <c r="D45" s="202"/>
      <c r="E45" s="202"/>
      <c r="F45" s="202"/>
      <c r="G45" s="202"/>
      <c r="H45" s="202"/>
      <c r="I45" s="202"/>
      <c r="J45" s="202"/>
      <c r="K45" s="202"/>
      <c r="L45" s="202"/>
      <c r="M45" s="202"/>
      <c r="N45" s="202"/>
      <c r="O45" s="202"/>
      <c r="P45" s="202"/>
      <c r="Q45" s="202"/>
    </row>
    <row r="46" spans="2:17" x14ac:dyDescent="0.25">
      <c r="B46" s="202"/>
      <c r="C46" s="202"/>
      <c r="D46" s="202"/>
      <c r="E46" s="202"/>
      <c r="F46" s="202"/>
      <c r="G46" s="202"/>
      <c r="H46" s="202"/>
      <c r="I46" s="202"/>
      <c r="J46" s="202"/>
      <c r="K46" s="202"/>
      <c r="L46" s="202"/>
      <c r="M46" s="202"/>
      <c r="N46" s="202"/>
      <c r="O46" s="202"/>
      <c r="P46" s="202"/>
      <c r="Q46" s="202"/>
    </row>
    <row r="47" spans="2:17" x14ac:dyDescent="0.25">
      <c r="B47" s="202"/>
      <c r="C47" s="202"/>
      <c r="D47" s="202"/>
      <c r="E47" s="202"/>
      <c r="F47" s="202"/>
      <c r="G47" s="202"/>
      <c r="H47" s="202"/>
      <c r="I47" s="202"/>
      <c r="J47" s="202"/>
      <c r="K47" s="202"/>
      <c r="L47" s="202"/>
      <c r="M47" s="202"/>
      <c r="N47" s="202"/>
      <c r="O47" s="202"/>
      <c r="P47" s="202"/>
      <c r="Q47" s="202"/>
    </row>
    <row r="48" spans="2:17" x14ac:dyDescent="0.25">
      <c r="B48" s="202"/>
      <c r="C48" s="202"/>
      <c r="D48" s="202"/>
      <c r="E48" s="202"/>
      <c r="F48" s="202"/>
      <c r="G48" s="202"/>
      <c r="H48" s="202"/>
      <c r="I48" s="202"/>
      <c r="J48" s="202"/>
      <c r="K48" s="202"/>
      <c r="L48" s="202"/>
      <c r="M48" s="202"/>
      <c r="N48" s="202"/>
      <c r="O48" s="202"/>
      <c r="P48" s="202"/>
      <c r="Q48" s="202"/>
    </row>
    <row r="49" spans="2:17" x14ac:dyDescent="0.25">
      <c r="B49" s="202"/>
      <c r="C49" s="202"/>
      <c r="D49" s="202"/>
      <c r="E49" s="202"/>
      <c r="F49" s="202"/>
      <c r="G49" s="202"/>
      <c r="H49" s="202"/>
      <c r="I49" s="202"/>
      <c r="J49" s="202"/>
      <c r="K49" s="202"/>
      <c r="L49" s="202"/>
      <c r="M49" s="202"/>
      <c r="N49" s="202"/>
      <c r="O49" s="202"/>
      <c r="P49" s="202"/>
      <c r="Q49" s="202"/>
    </row>
    <row r="50" spans="2:17" x14ac:dyDescent="0.25">
      <c r="B50" s="202"/>
      <c r="C50" s="202"/>
      <c r="D50" s="202"/>
      <c r="E50" s="202"/>
      <c r="F50" s="202"/>
      <c r="G50" s="202"/>
      <c r="H50" s="202"/>
      <c r="I50" s="202"/>
      <c r="J50" s="202"/>
      <c r="K50" s="202"/>
      <c r="L50" s="202"/>
      <c r="M50" s="202"/>
      <c r="N50" s="202"/>
      <c r="O50" s="202"/>
      <c r="P50" s="202"/>
      <c r="Q50" s="202"/>
    </row>
    <row r="51" spans="2:17" x14ac:dyDescent="0.25">
      <c r="B51" s="202"/>
      <c r="C51" s="202"/>
      <c r="D51" s="202"/>
      <c r="E51" s="202"/>
      <c r="F51" s="202"/>
      <c r="G51" s="202"/>
      <c r="H51" s="202"/>
      <c r="I51" s="202"/>
      <c r="J51" s="202"/>
      <c r="K51" s="202"/>
      <c r="L51" s="202"/>
      <c r="M51" s="202"/>
      <c r="N51" s="202"/>
      <c r="O51" s="202"/>
      <c r="P51" s="202"/>
      <c r="Q51" s="202"/>
    </row>
    <row r="52" spans="2:17" x14ac:dyDescent="0.25">
      <c r="B52" s="202"/>
      <c r="C52" s="202"/>
      <c r="D52" s="202"/>
      <c r="E52" s="202"/>
      <c r="F52" s="202"/>
      <c r="G52" s="202"/>
      <c r="H52" s="202"/>
      <c r="I52" s="202"/>
      <c r="J52" s="202"/>
      <c r="K52" s="202"/>
      <c r="L52" s="202"/>
      <c r="M52" s="202"/>
      <c r="N52" s="202"/>
      <c r="O52" s="202"/>
      <c r="P52" s="202"/>
      <c r="Q52" s="202"/>
    </row>
    <row r="53" spans="2:17" x14ac:dyDescent="0.25">
      <c r="B53" s="202"/>
      <c r="C53" s="202"/>
      <c r="D53" s="202"/>
      <c r="E53" s="202"/>
      <c r="F53" s="202"/>
      <c r="G53" s="202"/>
      <c r="H53" s="202"/>
      <c r="I53" s="202"/>
      <c r="J53" s="202"/>
      <c r="K53" s="202"/>
      <c r="L53" s="202"/>
      <c r="M53" s="202"/>
      <c r="N53" s="202"/>
      <c r="O53" s="202"/>
      <c r="P53" s="202"/>
      <c r="Q53" s="202"/>
    </row>
    <row r="54" spans="2:17" x14ac:dyDescent="0.25">
      <c r="B54" s="202"/>
      <c r="C54" s="202"/>
      <c r="D54" s="202"/>
      <c r="E54" s="202"/>
      <c r="F54" s="202"/>
      <c r="G54" s="202"/>
      <c r="H54" s="202"/>
      <c r="I54" s="202"/>
      <c r="J54" s="202"/>
      <c r="K54" s="202"/>
      <c r="L54" s="202"/>
      <c r="M54" s="202"/>
      <c r="N54" s="202"/>
      <c r="O54" s="202"/>
      <c r="P54" s="202"/>
      <c r="Q54" s="202"/>
    </row>
    <row r="55" spans="2:17" x14ac:dyDescent="0.25">
      <c r="B55" s="202"/>
      <c r="C55" s="202"/>
      <c r="D55" s="202"/>
      <c r="E55" s="202"/>
      <c r="F55" s="202"/>
      <c r="G55" s="202"/>
      <c r="H55" s="202"/>
      <c r="I55" s="202"/>
      <c r="J55" s="202"/>
      <c r="K55" s="202"/>
      <c r="L55" s="202"/>
      <c r="M55" s="202"/>
      <c r="N55" s="202"/>
      <c r="O55" s="202"/>
      <c r="P55" s="202"/>
      <c r="Q55" s="202"/>
    </row>
    <row r="57" spans="2:17" ht="65.25" customHeight="1" x14ac:dyDescent="0.25">
      <c r="B57" s="315" t="s">
        <v>872</v>
      </c>
      <c r="C57" s="315"/>
      <c r="D57" s="315"/>
      <c r="E57" s="315"/>
      <c r="F57" s="315"/>
      <c r="G57" s="315"/>
      <c r="H57" s="315"/>
      <c r="I57" s="315"/>
      <c r="J57" s="315"/>
      <c r="K57" s="315"/>
      <c r="L57" s="315"/>
      <c r="M57" s="315"/>
      <c r="N57" s="315"/>
      <c r="O57" s="315"/>
      <c r="P57" s="315"/>
      <c r="Q57" s="315"/>
    </row>
    <row r="58" spans="2:17" x14ac:dyDescent="0.25">
      <c r="B58" s="168"/>
      <c r="C58" s="6"/>
      <c r="D58" s="170"/>
      <c r="E58" s="168"/>
    </row>
    <row r="59" spans="2:17" ht="34.5" customHeight="1" x14ac:dyDescent="0.25">
      <c r="B59" s="316" t="s">
        <v>874</v>
      </c>
      <c r="C59" s="316"/>
      <c r="D59" s="316"/>
      <c r="E59" s="316"/>
      <c r="F59" s="316"/>
      <c r="G59" s="316"/>
      <c r="H59" s="316"/>
      <c r="I59" s="316"/>
      <c r="J59" s="316"/>
      <c r="K59" s="316"/>
      <c r="L59" s="316"/>
      <c r="M59" s="316"/>
      <c r="N59" s="316"/>
      <c r="O59" s="316"/>
      <c r="P59" s="316"/>
      <c r="Q59" s="316"/>
    </row>
  </sheetData>
  <sheetProtection algorithmName="SHA-512" hashValue="63bHNrcpA4qlosv+sKoh53TkKqk58RKl8WVgRv1mtakXbUwVoBA/GBCj6Lv2nnpjoFMtowBTf5rdEmCfGMluHA==" saltValue="+YADr5YdpKiUbbQ5H1Ii/Q==" spinCount="100000" sheet="1" objects="1" scenarios="1" selectLockedCells="1"/>
  <protectedRanges>
    <protectedRange sqref="D8:H9" name="Rango2"/>
  </protectedRanges>
  <mergeCells count="18">
    <mergeCell ref="B57:Q57"/>
    <mergeCell ref="B59:Q59"/>
    <mergeCell ref="P5:Q5"/>
    <mergeCell ref="B11:H11"/>
    <mergeCell ref="I11:K11"/>
    <mergeCell ref="L11:Q11"/>
    <mergeCell ref="B2:C5"/>
    <mergeCell ref="D2:O2"/>
    <mergeCell ref="P2:Q2"/>
    <mergeCell ref="D3:O3"/>
    <mergeCell ref="P3:Q3"/>
    <mergeCell ref="D4:O5"/>
    <mergeCell ref="P4:Q4"/>
    <mergeCell ref="D6:E6"/>
    <mergeCell ref="B8:C8"/>
    <mergeCell ref="D8:H8"/>
    <mergeCell ref="B9:C9"/>
    <mergeCell ref="D9:H9"/>
  </mergeCells>
  <hyperlinks>
    <hyperlink ref="B6" location="INICIO!A1" display="REGRESAR" xr:uid="{97EFF4B9-5324-4D81-800E-25270BE55D1D}"/>
  </hyperlinks>
  <pageMargins left="0.7" right="0.7" top="0.75" bottom="0.75" header="0.3" footer="0.3"/>
  <pageSetup paperSize="9" scale="1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N381"/>
  <sheetViews>
    <sheetView topLeftCell="A351" zoomScaleNormal="100" workbookViewId="0">
      <selection activeCell="C237" sqref="C237:C381"/>
    </sheetView>
  </sheetViews>
  <sheetFormatPr baseColWidth="10" defaultColWidth="11.42578125" defaultRowHeight="14.25" x14ac:dyDescent="0.2"/>
  <cols>
    <col min="1" max="1" width="6.7109375" style="25" customWidth="1"/>
    <col min="2" max="2" width="71" style="22" customWidth="1"/>
    <col min="3" max="3" width="34.140625" style="6" customWidth="1"/>
    <col min="4" max="4" width="33.140625" style="6" customWidth="1"/>
    <col min="5" max="5" width="32.28515625" style="6" customWidth="1"/>
    <col min="6" max="6" width="6.85546875" style="6" customWidth="1"/>
    <col min="7" max="7" width="10.5703125" style="6" customWidth="1"/>
    <col min="8" max="9" width="11.42578125" style="6"/>
    <col min="10" max="10" width="12.28515625" style="6" customWidth="1"/>
    <col min="11" max="11" width="11.42578125" style="6"/>
    <col min="12" max="12" width="13.42578125" style="6" customWidth="1"/>
    <col min="13" max="13" width="11.42578125" style="6"/>
    <col min="14" max="14" width="14" style="6" customWidth="1"/>
    <col min="15" max="16384" width="11.42578125" style="6"/>
  </cols>
  <sheetData>
    <row r="2" spans="1:6" ht="15" x14ac:dyDescent="0.25">
      <c r="B2" s="381" t="s">
        <v>139</v>
      </c>
      <c r="C2" s="381"/>
      <c r="F2" s="45"/>
    </row>
    <row r="3" spans="1:6" s="9" customFormat="1" ht="86.25" x14ac:dyDescent="0.25">
      <c r="A3" s="25"/>
      <c r="B3" s="7" t="s">
        <v>44</v>
      </c>
      <c r="C3" s="8" t="s">
        <v>140</v>
      </c>
    </row>
    <row r="4" spans="1:6" s="9" customFormat="1" ht="57.75" x14ac:dyDescent="0.25">
      <c r="A4" s="25"/>
      <c r="B4" s="10" t="s">
        <v>141</v>
      </c>
      <c r="C4" s="11" t="s">
        <v>142</v>
      </c>
    </row>
    <row r="5" spans="1:6" s="9" customFormat="1" ht="57.75" x14ac:dyDescent="0.25">
      <c r="A5" s="25"/>
      <c r="B5" s="7" t="s">
        <v>49</v>
      </c>
      <c r="C5" s="8" t="s">
        <v>143</v>
      </c>
    </row>
    <row r="6" spans="1:6" s="9" customFormat="1" ht="114.75" x14ac:dyDescent="0.25">
      <c r="A6" s="25"/>
      <c r="B6" s="10" t="s">
        <v>144</v>
      </c>
      <c r="C6" s="12" t="s">
        <v>145</v>
      </c>
    </row>
    <row r="7" spans="1:6" s="9" customFormat="1" ht="86.25" x14ac:dyDescent="0.25">
      <c r="A7" s="25"/>
      <c r="B7" s="7" t="s">
        <v>146</v>
      </c>
      <c r="C7" s="13" t="s">
        <v>147</v>
      </c>
    </row>
    <row r="8" spans="1:6" s="9" customFormat="1" ht="114.75" x14ac:dyDescent="0.25">
      <c r="A8" s="25"/>
      <c r="B8" s="10" t="s">
        <v>148</v>
      </c>
      <c r="C8" s="12" t="s">
        <v>149</v>
      </c>
    </row>
    <row r="9" spans="1:6" s="9" customFormat="1" ht="101.25" x14ac:dyDescent="0.25">
      <c r="A9" s="25"/>
      <c r="B9" s="7" t="s">
        <v>150</v>
      </c>
      <c r="C9" s="13" t="s">
        <v>151</v>
      </c>
    </row>
    <row r="10" spans="1:6" s="9" customFormat="1" ht="72" x14ac:dyDescent="0.25">
      <c r="A10" s="25"/>
      <c r="B10" s="10" t="s">
        <v>152</v>
      </c>
      <c r="C10" s="12" t="s">
        <v>153</v>
      </c>
    </row>
    <row r="11" spans="1:6" s="9" customFormat="1" ht="172.5" x14ac:dyDescent="0.25">
      <c r="A11" s="25"/>
      <c r="B11" s="7" t="s">
        <v>154</v>
      </c>
      <c r="C11" s="13" t="s">
        <v>155</v>
      </c>
    </row>
    <row r="12" spans="1:6" s="9" customFormat="1" ht="15" x14ac:dyDescent="0.25">
      <c r="A12" s="25"/>
      <c r="B12" s="14"/>
      <c r="C12" s="15"/>
    </row>
    <row r="13" spans="1:6" s="9" customFormat="1" ht="15" x14ac:dyDescent="0.25">
      <c r="A13" s="25"/>
      <c r="B13" s="14"/>
      <c r="C13" s="15"/>
    </row>
    <row r="14" spans="1:6" s="9" customFormat="1" ht="15" x14ac:dyDescent="0.25">
      <c r="A14" s="25"/>
      <c r="B14" s="14"/>
      <c r="C14" s="15"/>
    </row>
    <row r="16" spans="1:6" ht="15" x14ac:dyDescent="0.25">
      <c r="B16" s="382" t="s">
        <v>156</v>
      </c>
      <c r="C16" s="382"/>
      <c r="D16" s="382"/>
      <c r="E16" s="382"/>
    </row>
    <row r="17" spans="1:5" s="9" customFormat="1" ht="15" x14ac:dyDescent="0.25">
      <c r="A17" s="25"/>
      <c r="B17" s="7" t="s">
        <v>157</v>
      </c>
      <c r="C17" s="16" t="s">
        <v>158</v>
      </c>
      <c r="D17" s="16" t="s">
        <v>159</v>
      </c>
      <c r="E17" s="16" t="s">
        <v>160</v>
      </c>
    </row>
    <row r="18" spans="1:5" s="9" customFormat="1" ht="42.75" x14ac:dyDescent="0.25">
      <c r="A18" s="25"/>
      <c r="B18" s="17">
        <v>5</v>
      </c>
      <c r="C18" s="18" t="s">
        <v>161</v>
      </c>
      <c r="D18" s="12" t="s">
        <v>162</v>
      </c>
      <c r="E18" s="11" t="s">
        <v>163</v>
      </c>
    </row>
    <row r="19" spans="1:5" s="9" customFormat="1" ht="28.5" x14ac:dyDescent="0.25">
      <c r="A19" s="25"/>
      <c r="B19" s="19">
        <v>4</v>
      </c>
      <c r="C19" s="20" t="s">
        <v>164</v>
      </c>
      <c r="D19" s="21" t="s">
        <v>165</v>
      </c>
      <c r="E19" s="21" t="s">
        <v>166</v>
      </c>
    </row>
    <row r="20" spans="1:5" s="9" customFormat="1" ht="28.5" x14ac:dyDescent="0.25">
      <c r="A20" s="25"/>
      <c r="B20" s="17">
        <v>3</v>
      </c>
      <c r="C20" s="18" t="s">
        <v>167</v>
      </c>
      <c r="D20" s="12" t="s">
        <v>168</v>
      </c>
      <c r="E20" s="12" t="s">
        <v>169</v>
      </c>
    </row>
    <row r="21" spans="1:5" s="9" customFormat="1" ht="28.5" x14ac:dyDescent="0.25">
      <c r="A21" s="25"/>
      <c r="B21" s="19">
        <v>2</v>
      </c>
      <c r="C21" s="20" t="s">
        <v>170</v>
      </c>
      <c r="D21" s="21" t="s">
        <v>171</v>
      </c>
      <c r="E21" s="21" t="s">
        <v>172</v>
      </c>
    </row>
    <row r="22" spans="1:5" s="9" customFormat="1" ht="42.75" x14ac:dyDescent="0.25">
      <c r="A22" s="25"/>
      <c r="B22" s="17">
        <v>1</v>
      </c>
      <c r="C22" s="18" t="s">
        <v>173</v>
      </c>
      <c r="D22" s="12" t="s">
        <v>174</v>
      </c>
      <c r="E22" s="12" t="s">
        <v>175</v>
      </c>
    </row>
    <row r="23" spans="1:5" x14ac:dyDescent="0.2">
      <c r="D23" s="23"/>
      <c r="E23" s="9"/>
    </row>
    <row r="24" spans="1:5" x14ac:dyDescent="0.2">
      <c r="D24" s="23"/>
      <c r="E24" s="9"/>
    </row>
    <row r="25" spans="1:5" x14ac:dyDescent="0.2">
      <c r="D25" s="23"/>
      <c r="E25" s="9"/>
    </row>
    <row r="27" spans="1:5" s="24" customFormat="1" ht="15.75" x14ac:dyDescent="0.25">
      <c r="A27" s="385" t="s">
        <v>176</v>
      </c>
      <c r="B27" s="385"/>
      <c r="C27" s="385"/>
      <c r="D27" s="385"/>
    </row>
    <row r="28" spans="1:5" s="25" customFormat="1" ht="47.25" x14ac:dyDescent="0.25">
      <c r="A28" s="46" t="s">
        <v>46</v>
      </c>
      <c r="B28" s="47" t="s">
        <v>158</v>
      </c>
      <c r="C28" s="52" t="s">
        <v>177</v>
      </c>
      <c r="D28" s="52" t="s">
        <v>178</v>
      </c>
    </row>
    <row r="29" spans="1:5" ht="256.5" x14ac:dyDescent="0.2">
      <c r="A29" s="48">
        <v>5</v>
      </c>
      <c r="B29" s="49" t="s">
        <v>179</v>
      </c>
      <c r="C29" s="26" t="s">
        <v>180</v>
      </c>
      <c r="D29" s="27" t="s">
        <v>181</v>
      </c>
    </row>
    <row r="30" spans="1:5" ht="242.25" x14ac:dyDescent="0.2">
      <c r="A30" s="50">
        <v>4</v>
      </c>
      <c r="B30" s="51" t="s">
        <v>182</v>
      </c>
      <c r="C30" s="28" t="s">
        <v>183</v>
      </c>
      <c r="D30" s="28" t="s">
        <v>184</v>
      </c>
    </row>
    <row r="31" spans="1:5" ht="270.75" x14ac:dyDescent="0.2">
      <c r="A31" s="48">
        <v>3</v>
      </c>
      <c r="B31" s="49" t="s">
        <v>13</v>
      </c>
      <c r="C31" s="29" t="s">
        <v>185</v>
      </c>
      <c r="D31" s="29" t="s">
        <v>186</v>
      </c>
    </row>
    <row r="32" spans="1:5" ht="213.75" x14ac:dyDescent="0.2">
      <c r="A32" s="50">
        <v>2</v>
      </c>
      <c r="B32" s="51" t="s">
        <v>187</v>
      </c>
      <c r="C32" s="28" t="s">
        <v>188</v>
      </c>
      <c r="D32" s="28" t="s">
        <v>189</v>
      </c>
    </row>
    <row r="33" spans="1:5" ht="213.75" x14ac:dyDescent="0.2">
      <c r="A33" s="48">
        <v>1</v>
      </c>
      <c r="B33" s="49" t="s">
        <v>190</v>
      </c>
      <c r="C33" s="29" t="s">
        <v>191</v>
      </c>
      <c r="D33" s="29" t="s">
        <v>192</v>
      </c>
    </row>
    <row r="34" spans="1:5" x14ac:dyDescent="0.2">
      <c r="A34" s="20"/>
      <c r="C34" s="30"/>
      <c r="D34" s="30"/>
    </row>
    <row r="35" spans="1:5" x14ac:dyDescent="0.2">
      <c r="C35" s="30"/>
      <c r="D35" s="30"/>
    </row>
    <row r="36" spans="1:5" x14ac:dyDescent="0.2">
      <c r="C36" s="30"/>
      <c r="D36" s="30"/>
    </row>
    <row r="37" spans="1:5" x14ac:dyDescent="0.2">
      <c r="C37" s="30"/>
      <c r="D37" s="30"/>
    </row>
    <row r="38" spans="1:5" s="24" customFormat="1" ht="15" x14ac:dyDescent="0.25">
      <c r="A38" s="37"/>
      <c r="B38" s="381" t="s">
        <v>193</v>
      </c>
      <c r="C38" s="381"/>
      <c r="D38" s="381"/>
      <c r="E38" s="381"/>
    </row>
    <row r="39" spans="1:5" s="24" customFormat="1" ht="30" x14ac:dyDescent="0.25">
      <c r="A39" s="37"/>
      <c r="B39" s="31" t="s">
        <v>194</v>
      </c>
      <c r="C39" s="7" t="s">
        <v>195</v>
      </c>
      <c r="D39" s="383" t="s">
        <v>196</v>
      </c>
      <c r="E39" s="383"/>
    </row>
    <row r="40" spans="1:5" ht="28.5" x14ac:dyDescent="0.2">
      <c r="B40" s="384" t="s">
        <v>197</v>
      </c>
      <c r="C40" s="29" t="s">
        <v>198</v>
      </c>
      <c r="D40" s="18" t="s">
        <v>199</v>
      </c>
      <c r="E40" s="18" t="s">
        <v>200</v>
      </c>
    </row>
    <row r="41" spans="1:5" ht="57" x14ac:dyDescent="0.2">
      <c r="B41" s="384"/>
      <c r="C41" s="29" t="s">
        <v>201</v>
      </c>
      <c r="D41" s="18" t="s">
        <v>202</v>
      </c>
      <c r="E41" s="18" t="s">
        <v>203</v>
      </c>
    </row>
    <row r="42" spans="1:5" ht="71.25" x14ac:dyDescent="0.2">
      <c r="B42" s="32" t="s">
        <v>204</v>
      </c>
      <c r="C42" s="33" t="s">
        <v>205</v>
      </c>
      <c r="D42" s="34" t="s">
        <v>206</v>
      </c>
      <c r="E42" s="34" t="s">
        <v>207</v>
      </c>
    </row>
    <row r="43" spans="1:5" ht="99.75" x14ac:dyDescent="0.2">
      <c r="B43" s="11" t="s">
        <v>208</v>
      </c>
      <c r="C43" s="29" t="s">
        <v>209</v>
      </c>
      <c r="D43" s="18" t="s">
        <v>210</v>
      </c>
      <c r="E43" s="18" t="s">
        <v>211</v>
      </c>
    </row>
    <row r="44" spans="1:5" ht="57" x14ac:dyDescent="0.2">
      <c r="B44" s="32" t="s">
        <v>212</v>
      </c>
      <c r="C44" s="33" t="s">
        <v>213</v>
      </c>
      <c r="D44" s="34" t="s">
        <v>214</v>
      </c>
      <c r="E44" s="34" t="s">
        <v>215</v>
      </c>
    </row>
    <row r="45" spans="1:5" ht="71.25" x14ac:dyDescent="0.2">
      <c r="B45" s="11" t="s">
        <v>216</v>
      </c>
      <c r="C45" s="29" t="s">
        <v>217</v>
      </c>
      <c r="D45" s="18" t="s">
        <v>218</v>
      </c>
      <c r="E45" s="17" t="s">
        <v>219</v>
      </c>
    </row>
    <row r="46" spans="1:5" ht="71.25" x14ac:dyDescent="0.2">
      <c r="B46" s="32" t="s">
        <v>220</v>
      </c>
      <c r="C46" s="33" t="s">
        <v>221</v>
      </c>
      <c r="D46" s="34" t="s">
        <v>222</v>
      </c>
      <c r="E46" s="34" t="s">
        <v>223</v>
      </c>
    </row>
    <row r="47" spans="1:5" ht="15" x14ac:dyDescent="0.2">
      <c r="C47" s="35"/>
    </row>
    <row r="48" spans="1:5" ht="15" x14ac:dyDescent="0.2">
      <c r="C48" s="36"/>
    </row>
    <row r="51" spans="1:4" s="24" customFormat="1" ht="15" x14ac:dyDescent="0.25">
      <c r="A51" s="37"/>
      <c r="B51" s="393" t="s">
        <v>224</v>
      </c>
      <c r="C51" s="393"/>
      <c r="D51" s="393"/>
    </row>
    <row r="52" spans="1:4" s="37" customFormat="1" ht="30" x14ac:dyDescent="0.25">
      <c r="B52" s="7" t="s">
        <v>225</v>
      </c>
      <c r="C52" s="7" t="s">
        <v>226</v>
      </c>
      <c r="D52" s="7" t="s">
        <v>227</v>
      </c>
    </row>
    <row r="53" spans="1:4" s="9" customFormat="1" x14ac:dyDescent="0.25">
      <c r="A53" s="25"/>
      <c r="B53" s="384" t="s">
        <v>228</v>
      </c>
      <c r="C53" s="18" t="s">
        <v>199</v>
      </c>
      <c r="D53" s="18">
        <v>15</v>
      </c>
    </row>
    <row r="54" spans="1:4" s="9" customFormat="1" x14ac:dyDescent="0.25">
      <c r="A54" s="25"/>
      <c r="B54" s="384"/>
      <c r="C54" s="18" t="s">
        <v>229</v>
      </c>
      <c r="D54" s="18">
        <v>0</v>
      </c>
    </row>
    <row r="55" spans="1:4" s="9" customFormat="1" x14ac:dyDescent="0.25">
      <c r="A55" s="25"/>
      <c r="B55" s="392" t="s">
        <v>230</v>
      </c>
      <c r="C55" s="20" t="s">
        <v>202</v>
      </c>
      <c r="D55" s="20">
        <v>15</v>
      </c>
    </row>
    <row r="56" spans="1:4" s="9" customFormat="1" x14ac:dyDescent="0.25">
      <c r="A56" s="25"/>
      <c r="B56" s="392"/>
      <c r="C56" s="20" t="s">
        <v>203</v>
      </c>
      <c r="D56" s="20">
        <v>0</v>
      </c>
    </row>
    <row r="57" spans="1:4" s="9" customFormat="1" x14ac:dyDescent="0.25">
      <c r="A57" s="25"/>
      <c r="B57" s="384" t="s">
        <v>204</v>
      </c>
      <c r="C57" s="18" t="s">
        <v>206</v>
      </c>
      <c r="D57" s="18">
        <v>15</v>
      </c>
    </row>
    <row r="58" spans="1:4" s="9" customFormat="1" x14ac:dyDescent="0.25">
      <c r="A58" s="25"/>
      <c r="B58" s="384"/>
      <c r="C58" s="18" t="s">
        <v>231</v>
      </c>
      <c r="D58" s="18">
        <v>0</v>
      </c>
    </row>
    <row r="59" spans="1:4" s="9" customFormat="1" x14ac:dyDescent="0.25">
      <c r="A59" s="25"/>
      <c r="B59" s="392" t="s">
        <v>208</v>
      </c>
      <c r="C59" s="20" t="s">
        <v>232</v>
      </c>
      <c r="D59" s="20">
        <v>15</v>
      </c>
    </row>
    <row r="60" spans="1:4" s="9" customFormat="1" x14ac:dyDescent="0.25">
      <c r="A60" s="25"/>
      <c r="B60" s="392"/>
      <c r="C60" s="20" t="s">
        <v>233</v>
      </c>
      <c r="D60" s="20">
        <v>10</v>
      </c>
    </row>
    <row r="61" spans="1:4" s="9" customFormat="1" x14ac:dyDescent="0.25">
      <c r="A61" s="25"/>
      <c r="B61" s="392"/>
      <c r="C61" s="20" t="s">
        <v>211</v>
      </c>
      <c r="D61" s="20">
        <v>0</v>
      </c>
    </row>
    <row r="62" spans="1:4" s="9" customFormat="1" x14ac:dyDescent="0.25">
      <c r="A62" s="25"/>
      <c r="B62" s="384" t="s">
        <v>234</v>
      </c>
      <c r="C62" s="18" t="s">
        <v>214</v>
      </c>
      <c r="D62" s="18">
        <v>15</v>
      </c>
    </row>
    <row r="63" spans="1:4" s="9" customFormat="1" x14ac:dyDescent="0.25">
      <c r="A63" s="25"/>
      <c r="B63" s="384"/>
      <c r="C63" s="18" t="s">
        <v>215</v>
      </c>
      <c r="D63" s="18">
        <v>0</v>
      </c>
    </row>
    <row r="64" spans="1:4" s="9" customFormat="1" x14ac:dyDescent="0.25">
      <c r="A64" s="25"/>
      <c r="B64" s="392" t="s">
        <v>235</v>
      </c>
      <c r="C64" s="20" t="s">
        <v>236</v>
      </c>
      <c r="D64" s="20">
        <v>15</v>
      </c>
    </row>
    <row r="65" spans="1:4" s="9" customFormat="1" x14ac:dyDescent="0.25">
      <c r="A65" s="25"/>
      <c r="B65" s="392"/>
      <c r="C65" s="20" t="s">
        <v>237</v>
      </c>
      <c r="D65" s="20">
        <v>0</v>
      </c>
    </row>
    <row r="66" spans="1:4" s="9" customFormat="1" x14ac:dyDescent="0.25">
      <c r="A66" s="25"/>
      <c r="B66" s="384" t="s">
        <v>238</v>
      </c>
      <c r="C66" s="18" t="s">
        <v>222</v>
      </c>
      <c r="D66" s="18">
        <v>10</v>
      </c>
    </row>
    <row r="67" spans="1:4" s="9" customFormat="1" x14ac:dyDescent="0.25">
      <c r="A67" s="25"/>
      <c r="B67" s="384"/>
      <c r="C67" s="18" t="s">
        <v>239</v>
      </c>
      <c r="D67" s="18">
        <v>5</v>
      </c>
    </row>
    <row r="68" spans="1:4" s="9" customFormat="1" x14ac:dyDescent="0.25">
      <c r="A68" s="25"/>
      <c r="B68" s="384"/>
      <c r="C68" s="18" t="s">
        <v>240</v>
      </c>
      <c r="D68" s="18">
        <v>0</v>
      </c>
    </row>
    <row r="73" spans="1:4" s="24" customFormat="1" ht="15" x14ac:dyDescent="0.25">
      <c r="A73" s="37"/>
      <c r="B73" s="393" t="s">
        <v>241</v>
      </c>
      <c r="C73" s="393"/>
    </row>
    <row r="74" spans="1:4" s="24" customFormat="1" ht="45" x14ac:dyDescent="0.25">
      <c r="A74" s="37"/>
      <c r="B74" s="31" t="s">
        <v>242</v>
      </c>
      <c r="C74" s="7" t="s">
        <v>243</v>
      </c>
    </row>
    <row r="75" spans="1:4" x14ac:dyDescent="0.2">
      <c r="B75" s="38" t="s">
        <v>244</v>
      </c>
      <c r="C75" s="39" t="s">
        <v>245</v>
      </c>
    </row>
    <row r="76" spans="1:4" x14ac:dyDescent="0.2">
      <c r="B76" s="40" t="s">
        <v>76</v>
      </c>
      <c r="C76" s="20" t="s">
        <v>246</v>
      </c>
    </row>
    <row r="77" spans="1:4" x14ac:dyDescent="0.2">
      <c r="B77" s="38" t="s">
        <v>247</v>
      </c>
      <c r="C77" s="41" t="s">
        <v>248</v>
      </c>
    </row>
    <row r="82" spans="1:5" s="24" customFormat="1" ht="15" x14ac:dyDescent="0.25">
      <c r="A82" s="37"/>
      <c r="B82" s="393" t="s">
        <v>249</v>
      </c>
      <c r="C82" s="393"/>
    </row>
    <row r="83" spans="1:5" s="24" customFormat="1" ht="30" x14ac:dyDescent="0.25">
      <c r="A83" s="37"/>
      <c r="B83" s="31" t="s">
        <v>250</v>
      </c>
      <c r="C83" s="7" t="s">
        <v>251</v>
      </c>
    </row>
    <row r="84" spans="1:5" s="9" customFormat="1" ht="42.75" x14ac:dyDescent="0.25">
      <c r="A84" s="25"/>
      <c r="B84" s="17" t="s">
        <v>244</v>
      </c>
      <c r="C84" s="11" t="s">
        <v>252</v>
      </c>
    </row>
    <row r="85" spans="1:5" s="9" customFormat="1" ht="28.5" x14ac:dyDescent="0.25">
      <c r="A85" s="25"/>
      <c r="B85" s="19" t="s">
        <v>76</v>
      </c>
      <c r="C85" s="8" t="s">
        <v>253</v>
      </c>
    </row>
    <row r="86" spans="1:5" s="9" customFormat="1" ht="28.5" x14ac:dyDescent="0.25">
      <c r="A86" s="25"/>
      <c r="B86" s="17" t="s">
        <v>247</v>
      </c>
      <c r="C86" s="11" t="s">
        <v>254</v>
      </c>
    </row>
    <row r="91" spans="1:5" s="24" customFormat="1" ht="15" x14ac:dyDescent="0.25">
      <c r="A91" s="37"/>
      <c r="B91" s="391" t="s">
        <v>255</v>
      </c>
      <c r="C91" s="391"/>
      <c r="D91" s="391"/>
      <c r="E91" s="391"/>
    </row>
    <row r="92" spans="1:5" s="37" customFormat="1" ht="72.75" x14ac:dyDescent="0.25">
      <c r="B92" s="7" t="s">
        <v>256</v>
      </c>
      <c r="C92" s="7" t="s">
        <v>257</v>
      </c>
      <c r="D92" s="7" t="s">
        <v>258</v>
      </c>
      <c r="E92" s="7" t="s">
        <v>259</v>
      </c>
    </row>
    <row r="93" spans="1:5" x14ac:dyDescent="0.2">
      <c r="B93" s="390" t="s">
        <v>260</v>
      </c>
      <c r="C93" s="18" t="s">
        <v>261</v>
      </c>
      <c r="D93" s="18" t="s">
        <v>262</v>
      </c>
      <c r="E93" s="18" t="s">
        <v>263</v>
      </c>
    </row>
    <row r="94" spans="1:5" x14ac:dyDescent="0.2">
      <c r="B94" s="390"/>
      <c r="C94" s="18" t="s">
        <v>264</v>
      </c>
      <c r="D94" s="18" t="s">
        <v>265</v>
      </c>
      <c r="E94" s="18" t="s">
        <v>266</v>
      </c>
    </row>
    <row r="95" spans="1:5" x14ac:dyDescent="0.2">
      <c r="B95" s="390"/>
      <c r="C95" s="18" t="s">
        <v>267</v>
      </c>
      <c r="D95" s="18" t="s">
        <v>268</v>
      </c>
      <c r="E95" s="18" t="s">
        <v>266</v>
      </c>
    </row>
    <row r="96" spans="1:5" x14ac:dyDescent="0.2">
      <c r="B96" s="389" t="s">
        <v>269</v>
      </c>
      <c r="C96" s="20" t="s">
        <v>261</v>
      </c>
      <c r="D96" s="42" t="s">
        <v>270</v>
      </c>
      <c r="E96" s="20" t="s">
        <v>266</v>
      </c>
    </row>
    <row r="97" spans="1:6" x14ac:dyDescent="0.2">
      <c r="B97" s="389"/>
      <c r="C97" s="20" t="s">
        <v>264</v>
      </c>
      <c r="D97" s="42" t="s">
        <v>271</v>
      </c>
      <c r="E97" s="20" t="s">
        <v>266</v>
      </c>
    </row>
    <row r="98" spans="1:6" x14ac:dyDescent="0.2">
      <c r="B98" s="389"/>
      <c r="C98" s="20" t="s">
        <v>267</v>
      </c>
      <c r="D98" s="34" t="s">
        <v>272</v>
      </c>
      <c r="E98" s="20" t="s">
        <v>266</v>
      </c>
    </row>
    <row r="99" spans="1:6" x14ac:dyDescent="0.2">
      <c r="B99" s="390" t="s">
        <v>273</v>
      </c>
      <c r="C99" s="18" t="s">
        <v>261</v>
      </c>
      <c r="D99" s="18" t="s">
        <v>274</v>
      </c>
      <c r="E99" s="18" t="s">
        <v>266</v>
      </c>
    </row>
    <row r="100" spans="1:6" x14ac:dyDescent="0.2">
      <c r="B100" s="390"/>
      <c r="C100" s="18" t="s">
        <v>264</v>
      </c>
      <c r="D100" s="18" t="s">
        <v>275</v>
      </c>
      <c r="E100" s="18" t="s">
        <v>266</v>
      </c>
    </row>
    <row r="101" spans="1:6" x14ac:dyDescent="0.2">
      <c r="B101" s="390"/>
      <c r="C101" s="18" t="s">
        <v>267</v>
      </c>
      <c r="D101" s="18" t="s">
        <v>276</v>
      </c>
      <c r="E101" s="18" t="s">
        <v>266</v>
      </c>
    </row>
    <row r="106" spans="1:6" s="24" customFormat="1" ht="15" x14ac:dyDescent="0.25">
      <c r="A106" s="37"/>
      <c r="B106" s="391" t="s">
        <v>277</v>
      </c>
      <c r="C106" s="391"/>
      <c r="D106" s="391"/>
      <c r="E106" s="391"/>
      <c r="F106" s="391"/>
    </row>
    <row r="107" spans="1:6" s="37" customFormat="1" ht="315" x14ac:dyDescent="0.25">
      <c r="B107" s="7" t="s">
        <v>278</v>
      </c>
      <c r="C107" s="7" t="s">
        <v>279</v>
      </c>
      <c r="D107" s="7" t="s">
        <v>280</v>
      </c>
      <c r="E107" s="7" t="s">
        <v>281</v>
      </c>
      <c r="F107" s="7" t="s">
        <v>282</v>
      </c>
    </row>
    <row r="108" spans="1:6" x14ac:dyDescent="0.2">
      <c r="B108" s="38" t="s">
        <v>283</v>
      </c>
      <c r="C108" s="43" t="s">
        <v>284</v>
      </c>
      <c r="D108" s="43" t="s">
        <v>284</v>
      </c>
      <c r="E108" s="43">
        <v>2</v>
      </c>
      <c r="F108" s="43">
        <v>2</v>
      </c>
    </row>
    <row r="109" spans="1:6" x14ac:dyDescent="0.2">
      <c r="B109" s="40" t="s">
        <v>283</v>
      </c>
      <c r="C109" s="44" t="s">
        <v>284</v>
      </c>
      <c r="D109" s="44" t="s">
        <v>285</v>
      </c>
      <c r="E109" s="44">
        <v>2</v>
      </c>
      <c r="F109" s="44">
        <v>1</v>
      </c>
    </row>
    <row r="110" spans="1:6" x14ac:dyDescent="0.2">
      <c r="B110" s="38" t="s">
        <v>283</v>
      </c>
      <c r="C110" s="43" t="s">
        <v>284</v>
      </c>
      <c r="D110" s="43" t="s">
        <v>286</v>
      </c>
      <c r="E110" s="43">
        <v>2</v>
      </c>
      <c r="F110" s="43">
        <v>0</v>
      </c>
    </row>
    <row r="111" spans="1:6" x14ac:dyDescent="0.2">
      <c r="B111" s="40" t="s">
        <v>283</v>
      </c>
      <c r="C111" s="44" t="s">
        <v>286</v>
      </c>
      <c r="D111" s="44" t="s">
        <v>284</v>
      </c>
      <c r="E111" s="44">
        <v>0</v>
      </c>
      <c r="F111" s="44">
        <v>2</v>
      </c>
    </row>
    <row r="112" spans="1:6" x14ac:dyDescent="0.2">
      <c r="B112" s="38" t="s">
        <v>76</v>
      </c>
      <c r="C112" s="43" t="s">
        <v>284</v>
      </c>
      <c r="D112" s="43" t="s">
        <v>284</v>
      </c>
      <c r="E112" s="43">
        <v>1</v>
      </c>
      <c r="F112" s="43">
        <v>1</v>
      </c>
    </row>
    <row r="113" spans="2:6" x14ac:dyDescent="0.2">
      <c r="B113" s="40" t="s">
        <v>76</v>
      </c>
      <c r="C113" s="44" t="s">
        <v>284</v>
      </c>
      <c r="D113" s="44" t="s">
        <v>285</v>
      </c>
      <c r="E113" s="44">
        <v>1</v>
      </c>
      <c r="F113" s="44">
        <v>0</v>
      </c>
    </row>
    <row r="114" spans="2:6" x14ac:dyDescent="0.2">
      <c r="B114" s="38" t="s">
        <v>76</v>
      </c>
      <c r="C114" s="43" t="s">
        <v>284</v>
      </c>
      <c r="D114" s="43" t="s">
        <v>286</v>
      </c>
      <c r="E114" s="43">
        <v>1</v>
      </c>
      <c r="F114" s="43">
        <v>0</v>
      </c>
    </row>
    <row r="115" spans="2:6" x14ac:dyDescent="0.2">
      <c r="B115" s="40" t="s">
        <v>76</v>
      </c>
      <c r="C115" s="44" t="s">
        <v>286</v>
      </c>
      <c r="D115" s="44" t="s">
        <v>284</v>
      </c>
      <c r="E115" s="44">
        <v>0</v>
      </c>
      <c r="F115" s="44">
        <v>1</v>
      </c>
    </row>
    <row r="137" spans="1:6" s="92" customFormat="1" ht="15" thickBot="1" x14ac:dyDescent="0.25">
      <c r="A137" s="90"/>
      <c r="B137" s="91"/>
    </row>
    <row r="138" spans="1:6" ht="15" thickTop="1" x14ac:dyDescent="0.2"/>
    <row r="139" spans="1:6" ht="20.25" x14ac:dyDescent="0.2">
      <c r="B139" s="388" t="s">
        <v>287</v>
      </c>
      <c r="C139" s="388"/>
      <c r="D139" s="388"/>
    </row>
    <row r="140" spans="1:6" ht="20.25" x14ac:dyDescent="0.2">
      <c r="B140" s="93"/>
      <c r="C140" s="93"/>
      <c r="D140" s="93"/>
    </row>
    <row r="142" spans="1:6" ht="15" x14ac:dyDescent="0.2">
      <c r="B142" s="57" t="s">
        <v>288</v>
      </c>
      <c r="C142" s="57" t="s">
        <v>289</v>
      </c>
      <c r="D142" s="57" t="s">
        <v>290</v>
      </c>
      <c r="E142" s="409" t="s">
        <v>291</v>
      </c>
      <c r="F142" s="409"/>
    </row>
    <row r="143" spans="1:6" ht="71.25" customHeight="1" x14ac:dyDescent="0.2">
      <c r="B143" s="8" t="s">
        <v>292</v>
      </c>
      <c r="D143" s="8" t="s">
        <v>293</v>
      </c>
      <c r="E143" s="410" t="s">
        <v>294</v>
      </c>
      <c r="F143" s="410"/>
    </row>
    <row r="144" spans="1:6" ht="29.25" x14ac:dyDescent="0.2">
      <c r="B144" s="8" t="s">
        <v>295</v>
      </c>
      <c r="D144" s="8" t="s">
        <v>296</v>
      </c>
      <c r="E144" s="410" t="s">
        <v>297</v>
      </c>
      <c r="F144" s="410"/>
    </row>
    <row r="145" spans="2:6" ht="86.25" x14ac:dyDescent="0.2">
      <c r="B145" s="8" t="s">
        <v>298</v>
      </c>
      <c r="D145" s="8" t="s">
        <v>299</v>
      </c>
      <c r="E145" s="410" t="s">
        <v>300</v>
      </c>
      <c r="F145" s="410"/>
    </row>
    <row r="146" spans="2:6" ht="57.75" x14ac:dyDescent="0.2">
      <c r="B146" s="8" t="s">
        <v>301</v>
      </c>
      <c r="D146" s="8" t="s">
        <v>302</v>
      </c>
      <c r="E146" s="410" t="s">
        <v>303</v>
      </c>
      <c r="F146" s="410"/>
    </row>
    <row r="147" spans="2:6" ht="57.75" x14ac:dyDescent="0.2">
      <c r="B147" s="114" t="s">
        <v>304</v>
      </c>
      <c r="D147" s="8" t="s">
        <v>305</v>
      </c>
      <c r="E147" s="410" t="s">
        <v>306</v>
      </c>
      <c r="F147" s="410"/>
    </row>
    <row r="148" spans="2:6" ht="43.5" x14ac:dyDescent="0.2">
      <c r="B148" s="8" t="s">
        <v>307</v>
      </c>
      <c r="D148" s="411" t="s">
        <v>308</v>
      </c>
      <c r="E148" s="411"/>
      <c r="F148" s="411"/>
    </row>
    <row r="149" spans="2:6" ht="43.5" x14ac:dyDescent="0.2">
      <c r="B149" s="8" t="s">
        <v>309</v>
      </c>
      <c r="D149" s="411"/>
      <c r="E149" s="411"/>
      <c r="F149" s="411"/>
    </row>
    <row r="157" spans="2:6" ht="15" x14ac:dyDescent="0.2">
      <c r="B157" s="386" t="s">
        <v>310</v>
      </c>
      <c r="C157" s="386"/>
      <c r="D157" s="386"/>
    </row>
    <row r="158" spans="2:6" s="25" customFormat="1" ht="15" x14ac:dyDescent="0.25">
      <c r="B158" s="57" t="s">
        <v>311</v>
      </c>
      <c r="C158" s="89" t="s">
        <v>312</v>
      </c>
      <c r="D158" s="89" t="s">
        <v>313</v>
      </c>
    </row>
    <row r="159" spans="2:6" x14ac:dyDescent="0.2">
      <c r="B159" s="95" t="s">
        <v>314</v>
      </c>
      <c r="C159" s="19" t="s">
        <v>315</v>
      </c>
      <c r="D159" s="20" t="s">
        <v>316</v>
      </c>
    </row>
    <row r="160" spans="2:6" x14ac:dyDescent="0.2">
      <c r="B160" s="95" t="s">
        <v>317</v>
      </c>
      <c r="C160" s="20" t="s">
        <v>318</v>
      </c>
      <c r="D160" s="20" t="s">
        <v>319</v>
      </c>
    </row>
    <row r="161" spans="2:5" x14ac:dyDescent="0.2">
      <c r="B161" s="95" t="s">
        <v>320</v>
      </c>
      <c r="C161" s="20" t="s">
        <v>321</v>
      </c>
      <c r="D161" s="20" t="s">
        <v>322</v>
      </c>
    </row>
    <row r="162" spans="2:5" ht="87" x14ac:dyDescent="0.2">
      <c r="B162" s="95" t="s">
        <v>323</v>
      </c>
      <c r="C162" s="20" t="s">
        <v>324</v>
      </c>
      <c r="D162" s="20" t="s">
        <v>325</v>
      </c>
    </row>
    <row r="168" spans="2:5" ht="15" x14ac:dyDescent="0.2">
      <c r="B168" s="386" t="s">
        <v>326</v>
      </c>
      <c r="C168" s="386"/>
      <c r="D168" s="386"/>
    </row>
    <row r="169" spans="2:5" ht="15" x14ac:dyDescent="0.2">
      <c r="C169" s="89" t="s">
        <v>327</v>
      </c>
      <c r="D169" s="89" t="s">
        <v>5</v>
      </c>
    </row>
    <row r="170" spans="2:5" ht="43.5" x14ac:dyDescent="0.2">
      <c r="B170" s="100" t="s">
        <v>328</v>
      </c>
      <c r="C170" s="94" t="s">
        <v>329</v>
      </c>
      <c r="D170" s="97">
        <v>0.2</v>
      </c>
      <c r="E170" s="94" t="s">
        <v>330</v>
      </c>
    </row>
    <row r="171" spans="2:5" ht="43.5" x14ac:dyDescent="0.2">
      <c r="B171" s="98" t="s">
        <v>331</v>
      </c>
      <c r="C171" s="94" t="s">
        <v>332</v>
      </c>
      <c r="D171" s="97">
        <v>0.4</v>
      </c>
      <c r="E171" s="94" t="s">
        <v>333</v>
      </c>
    </row>
    <row r="172" spans="2:5" ht="43.5" x14ac:dyDescent="0.2">
      <c r="B172" s="112" t="s">
        <v>319</v>
      </c>
      <c r="C172" s="94" t="s">
        <v>334</v>
      </c>
      <c r="D172" s="97">
        <v>0.6</v>
      </c>
      <c r="E172" s="94" t="s">
        <v>335</v>
      </c>
    </row>
    <row r="173" spans="2:5" ht="57.75" x14ac:dyDescent="0.2">
      <c r="B173" s="113" t="s">
        <v>322</v>
      </c>
      <c r="C173" s="94" t="s">
        <v>336</v>
      </c>
      <c r="D173" s="97">
        <v>0.8</v>
      </c>
      <c r="E173" s="94" t="s">
        <v>337</v>
      </c>
    </row>
    <row r="174" spans="2:5" ht="43.5" x14ac:dyDescent="0.2">
      <c r="B174" s="99" t="s">
        <v>338</v>
      </c>
      <c r="C174" s="94" t="s">
        <v>339</v>
      </c>
      <c r="D174" s="97">
        <v>1</v>
      </c>
      <c r="E174" s="94" t="s">
        <v>340</v>
      </c>
    </row>
    <row r="179" spans="2:14" ht="15" x14ac:dyDescent="0.25">
      <c r="F179" s="394" t="s">
        <v>341</v>
      </c>
      <c r="G179" s="395"/>
      <c r="H179" s="395"/>
      <c r="I179" s="395"/>
      <c r="J179" s="395"/>
      <c r="K179" s="395"/>
      <c r="L179" s="395"/>
      <c r="M179" s="395"/>
      <c r="N179" s="396"/>
    </row>
    <row r="180" spans="2:14" ht="15" x14ac:dyDescent="0.25">
      <c r="B180" s="387" t="s">
        <v>342</v>
      </c>
      <c r="C180" s="387"/>
      <c r="D180" s="387"/>
    </row>
    <row r="181" spans="2:14" ht="15" x14ac:dyDescent="0.2">
      <c r="B181" s="22" t="s">
        <v>46</v>
      </c>
      <c r="C181" s="89" t="s">
        <v>343</v>
      </c>
      <c r="D181" s="89" t="s">
        <v>344</v>
      </c>
      <c r="H181" s="401" t="s">
        <v>345</v>
      </c>
      <c r="I181" s="401"/>
      <c r="J181" s="401"/>
      <c r="K181" s="401"/>
      <c r="L181" s="401"/>
    </row>
    <row r="182" spans="2:14" ht="28.5" x14ac:dyDescent="0.2">
      <c r="B182" s="100" t="s">
        <v>346</v>
      </c>
      <c r="C182" s="20" t="s">
        <v>347</v>
      </c>
      <c r="D182" s="94" t="s">
        <v>348</v>
      </c>
      <c r="F182" s="397" t="s">
        <v>349</v>
      </c>
      <c r="G182" s="19" t="s">
        <v>350</v>
      </c>
      <c r="H182" s="102"/>
      <c r="I182" s="102"/>
      <c r="J182" s="102"/>
      <c r="K182" s="102"/>
      <c r="L182" s="101"/>
      <c r="N182" s="106" t="s">
        <v>88</v>
      </c>
    </row>
    <row r="183" spans="2:14" ht="71.25" x14ac:dyDescent="0.2">
      <c r="B183" s="98" t="s">
        <v>351</v>
      </c>
      <c r="C183" s="20" t="s">
        <v>352</v>
      </c>
      <c r="D183" s="94" t="s">
        <v>353</v>
      </c>
      <c r="E183" s="6" t="s">
        <v>10</v>
      </c>
      <c r="F183" s="398"/>
      <c r="G183" s="19" t="s">
        <v>354</v>
      </c>
      <c r="H183" s="103"/>
      <c r="I183" s="103"/>
      <c r="J183" s="102"/>
      <c r="K183" s="102"/>
      <c r="L183" s="101"/>
      <c r="N183" s="107" t="s">
        <v>97</v>
      </c>
    </row>
    <row r="184" spans="2:14" ht="57" x14ac:dyDescent="0.2">
      <c r="B184" s="112" t="s">
        <v>355</v>
      </c>
      <c r="C184" s="20" t="s">
        <v>356</v>
      </c>
      <c r="D184" s="94" t="s">
        <v>357</v>
      </c>
      <c r="E184" s="6" t="s">
        <v>358</v>
      </c>
      <c r="F184" s="398"/>
      <c r="G184" s="19" t="s">
        <v>359</v>
      </c>
      <c r="H184" s="103"/>
      <c r="I184" s="103"/>
      <c r="J184" s="103"/>
      <c r="K184" s="102"/>
      <c r="L184" s="101"/>
      <c r="N184" s="108" t="s">
        <v>76</v>
      </c>
    </row>
    <row r="185" spans="2:14" ht="71.25" x14ac:dyDescent="0.2">
      <c r="B185" s="113" t="s">
        <v>360</v>
      </c>
      <c r="C185" s="20" t="s">
        <v>361</v>
      </c>
      <c r="D185" s="94" t="s">
        <v>362</v>
      </c>
      <c r="E185" s="6" t="s">
        <v>3</v>
      </c>
      <c r="F185" s="398"/>
      <c r="G185" s="19" t="s">
        <v>363</v>
      </c>
      <c r="H185" s="104"/>
      <c r="I185" s="103"/>
      <c r="J185" s="103"/>
      <c r="K185" s="102"/>
      <c r="L185" s="101"/>
      <c r="N185" s="109" t="s">
        <v>364</v>
      </c>
    </row>
    <row r="186" spans="2:14" ht="57" x14ac:dyDescent="0.2">
      <c r="B186" s="99" t="s">
        <v>365</v>
      </c>
      <c r="C186" s="20" t="s">
        <v>366</v>
      </c>
      <c r="D186" s="94" t="s">
        <v>367</v>
      </c>
      <c r="F186" s="398"/>
      <c r="G186" s="19" t="s">
        <v>368</v>
      </c>
      <c r="H186" s="104"/>
      <c r="I186" s="105"/>
      <c r="J186" s="103"/>
      <c r="K186" s="102"/>
      <c r="L186" s="101"/>
    </row>
    <row r="187" spans="2:14" ht="28.5" x14ac:dyDescent="0.2">
      <c r="B187" s="14"/>
      <c r="C187" s="19" t="s">
        <v>348</v>
      </c>
      <c r="D187" s="23"/>
      <c r="F187" s="111"/>
      <c r="G187" s="115"/>
      <c r="H187" s="116"/>
      <c r="I187" s="117"/>
      <c r="J187" s="118"/>
      <c r="K187" s="119"/>
      <c r="L187" s="120"/>
    </row>
    <row r="188" spans="2:14" ht="71.25" x14ac:dyDescent="0.2">
      <c r="B188" s="14"/>
      <c r="C188" s="19" t="s">
        <v>353</v>
      </c>
      <c r="D188" s="23"/>
      <c r="F188" s="111"/>
      <c r="G188" s="115"/>
      <c r="H188" s="116"/>
      <c r="I188" s="117"/>
      <c r="J188" s="118"/>
      <c r="K188" s="119"/>
      <c r="L188" s="120"/>
    </row>
    <row r="189" spans="2:14" ht="57" x14ac:dyDescent="0.2">
      <c r="B189" s="14"/>
      <c r="C189" s="19" t="s">
        <v>357</v>
      </c>
      <c r="D189" s="23"/>
      <c r="F189" s="111"/>
      <c r="G189" s="115"/>
      <c r="H189" s="116"/>
      <c r="I189" s="117"/>
      <c r="J189" s="118"/>
      <c r="K189" s="119"/>
      <c r="L189" s="120"/>
    </row>
    <row r="190" spans="2:14" ht="71.25" x14ac:dyDescent="0.2">
      <c r="B190" s="14"/>
      <c r="C190" s="19" t="s">
        <v>362</v>
      </c>
      <c r="D190" s="23"/>
      <c r="F190" s="111"/>
      <c r="G190" s="115"/>
      <c r="H190" s="116"/>
      <c r="I190" s="117"/>
      <c r="J190" s="118"/>
      <c r="K190" s="119"/>
      <c r="L190" s="120"/>
    </row>
    <row r="191" spans="2:14" ht="42.75" x14ac:dyDescent="0.2">
      <c r="B191" s="14"/>
      <c r="C191" s="19" t="s">
        <v>367</v>
      </c>
      <c r="D191" s="23"/>
      <c r="F191" s="111"/>
      <c r="G191" s="115"/>
      <c r="H191" s="116"/>
      <c r="I191" s="117"/>
      <c r="J191" s="118"/>
      <c r="K191" s="119"/>
      <c r="L191" s="120"/>
    </row>
    <row r="192" spans="2:14" ht="15" x14ac:dyDescent="0.2">
      <c r="B192" s="14"/>
      <c r="C192" s="25"/>
      <c r="D192" s="23"/>
      <c r="F192" s="111"/>
      <c r="G192" s="115"/>
      <c r="H192" s="116"/>
      <c r="I192" s="117"/>
      <c r="J192" s="118"/>
      <c r="K192" s="119"/>
      <c r="L192" s="120"/>
    </row>
    <row r="194" spans="2:6" ht="15" x14ac:dyDescent="0.25">
      <c r="B194" s="394" t="s">
        <v>369</v>
      </c>
      <c r="C194" s="395"/>
      <c r="D194" s="395"/>
      <c r="E194" s="396"/>
      <c r="F194" s="110"/>
    </row>
    <row r="195" spans="2:6" ht="15" x14ac:dyDescent="0.2">
      <c r="B195" s="399" t="s">
        <v>370</v>
      </c>
      <c r="C195" s="400"/>
      <c r="D195" s="89" t="s">
        <v>291</v>
      </c>
      <c r="E195" s="89" t="s">
        <v>371</v>
      </c>
    </row>
    <row r="196" spans="2:6" ht="43.5" x14ac:dyDescent="0.2">
      <c r="B196" s="389" t="s">
        <v>372</v>
      </c>
      <c r="C196" s="403" t="s">
        <v>373</v>
      </c>
      <c r="D196" s="95" t="s">
        <v>374</v>
      </c>
      <c r="E196" s="97">
        <v>0.25</v>
      </c>
    </row>
    <row r="197" spans="2:6" ht="57.75" x14ac:dyDescent="0.2">
      <c r="B197" s="389"/>
      <c r="C197" s="404"/>
      <c r="D197" s="95" t="s">
        <v>375</v>
      </c>
      <c r="E197" s="97">
        <v>0.15</v>
      </c>
    </row>
    <row r="198" spans="2:6" ht="57.75" x14ac:dyDescent="0.2">
      <c r="B198" s="389"/>
      <c r="C198" s="405"/>
      <c r="D198" s="95" t="s">
        <v>376</v>
      </c>
      <c r="E198" s="97">
        <v>0.1</v>
      </c>
    </row>
    <row r="199" spans="2:6" ht="100.5" x14ac:dyDescent="0.2">
      <c r="B199" s="389"/>
      <c r="C199" s="403" t="s">
        <v>377</v>
      </c>
      <c r="D199" s="95" t="s">
        <v>378</v>
      </c>
      <c r="E199" s="97">
        <v>0.25</v>
      </c>
      <c r="F199" s="6" t="s">
        <v>379</v>
      </c>
    </row>
    <row r="200" spans="2:6" ht="43.5" x14ac:dyDescent="0.2">
      <c r="B200" s="389"/>
      <c r="C200" s="405"/>
      <c r="D200" s="95" t="s">
        <v>380</v>
      </c>
      <c r="E200" s="97">
        <v>0.15</v>
      </c>
      <c r="F200" s="6" t="s">
        <v>381</v>
      </c>
    </row>
    <row r="201" spans="2:6" ht="86.25" x14ac:dyDescent="0.2">
      <c r="B201" s="389" t="s">
        <v>382</v>
      </c>
      <c r="C201" s="402" t="s">
        <v>383</v>
      </c>
      <c r="D201" s="95" t="s">
        <v>384</v>
      </c>
      <c r="E201" s="20" t="s">
        <v>385</v>
      </c>
    </row>
    <row r="202" spans="2:6" ht="86.25" x14ac:dyDescent="0.2">
      <c r="B202" s="389"/>
      <c r="C202" s="402"/>
      <c r="D202" s="95" t="s">
        <v>386</v>
      </c>
      <c r="E202" s="20" t="s">
        <v>385</v>
      </c>
    </row>
    <row r="203" spans="2:6" ht="43.5" x14ac:dyDescent="0.2">
      <c r="B203" s="389"/>
      <c r="C203" s="402" t="s">
        <v>387</v>
      </c>
      <c r="D203" s="95" t="s">
        <v>388</v>
      </c>
      <c r="E203" s="20" t="s">
        <v>385</v>
      </c>
    </row>
    <row r="204" spans="2:6" ht="43.5" x14ac:dyDescent="0.2">
      <c r="B204" s="389"/>
      <c r="C204" s="402"/>
      <c r="D204" s="95" t="s">
        <v>389</v>
      </c>
      <c r="E204" s="20" t="s">
        <v>385</v>
      </c>
    </row>
    <row r="205" spans="2:6" ht="43.5" x14ac:dyDescent="0.2">
      <c r="B205" s="389"/>
      <c r="C205" s="402" t="s">
        <v>390</v>
      </c>
      <c r="D205" s="95" t="s">
        <v>391</v>
      </c>
      <c r="E205" s="20" t="s">
        <v>385</v>
      </c>
    </row>
    <row r="206" spans="2:6" ht="43.5" x14ac:dyDescent="0.2">
      <c r="B206" s="389"/>
      <c r="C206" s="402"/>
      <c r="D206" s="95" t="s">
        <v>392</v>
      </c>
      <c r="E206" s="20" t="s">
        <v>385</v>
      </c>
    </row>
    <row r="210" spans="2:6" ht="15" x14ac:dyDescent="0.25">
      <c r="B210" s="387" t="s">
        <v>393</v>
      </c>
      <c r="C210" s="387"/>
      <c r="D210" s="387"/>
      <c r="E210" s="387"/>
      <c r="F210" s="387"/>
    </row>
    <row r="211" spans="2:6" ht="15" x14ac:dyDescent="0.2">
      <c r="B211" s="399" t="s">
        <v>394</v>
      </c>
      <c r="C211" s="412"/>
      <c r="D211" s="412"/>
      <c r="E211" s="400"/>
      <c r="F211" s="89" t="s">
        <v>371</v>
      </c>
    </row>
    <row r="212" spans="2:6" x14ac:dyDescent="0.2">
      <c r="B212" s="389" t="s">
        <v>395</v>
      </c>
      <c r="C212" s="402" t="s">
        <v>373</v>
      </c>
      <c r="D212" s="20" t="s">
        <v>396</v>
      </c>
      <c r="E212" s="20" t="s">
        <v>397</v>
      </c>
      <c r="F212" s="97">
        <v>0.25</v>
      </c>
    </row>
    <row r="213" spans="2:6" x14ac:dyDescent="0.2">
      <c r="B213" s="389"/>
      <c r="C213" s="402"/>
      <c r="D213" s="20" t="s">
        <v>398</v>
      </c>
      <c r="E213" s="20"/>
      <c r="F213" s="20"/>
    </row>
    <row r="214" spans="2:6" x14ac:dyDescent="0.2">
      <c r="B214" s="389"/>
      <c r="C214" s="402"/>
      <c r="D214" s="20" t="s">
        <v>399</v>
      </c>
      <c r="E214" s="20"/>
      <c r="F214" s="20"/>
    </row>
    <row r="215" spans="2:6" x14ac:dyDescent="0.2">
      <c r="B215" s="389"/>
      <c r="C215" s="402" t="s">
        <v>400</v>
      </c>
      <c r="D215" s="20" t="s">
        <v>401</v>
      </c>
      <c r="E215" s="20"/>
      <c r="F215" s="20"/>
    </row>
    <row r="216" spans="2:6" x14ac:dyDescent="0.2">
      <c r="B216" s="389"/>
      <c r="C216" s="402"/>
      <c r="D216" s="20" t="s">
        <v>402</v>
      </c>
      <c r="E216" s="20" t="s">
        <v>397</v>
      </c>
      <c r="F216" s="97">
        <v>0.15</v>
      </c>
    </row>
    <row r="217" spans="2:6" x14ac:dyDescent="0.2">
      <c r="B217" s="389"/>
      <c r="C217" s="402" t="s">
        <v>383</v>
      </c>
      <c r="D217" s="20" t="s">
        <v>403</v>
      </c>
      <c r="E217" s="20" t="s">
        <v>397</v>
      </c>
      <c r="F217" s="20" t="s">
        <v>385</v>
      </c>
    </row>
    <row r="218" spans="2:6" x14ac:dyDescent="0.2">
      <c r="B218" s="389"/>
      <c r="C218" s="402"/>
      <c r="D218" s="20" t="s">
        <v>404</v>
      </c>
      <c r="E218" s="20"/>
      <c r="F218" s="20" t="s">
        <v>385</v>
      </c>
    </row>
    <row r="219" spans="2:6" x14ac:dyDescent="0.2">
      <c r="B219" s="389"/>
      <c r="C219" s="402" t="s">
        <v>387</v>
      </c>
      <c r="D219" s="20" t="s">
        <v>405</v>
      </c>
      <c r="E219" s="20" t="s">
        <v>397</v>
      </c>
      <c r="F219" s="20" t="s">
        <v>385</v>
      </c>
    </row>
    <row r="220" spans="2:6" x14ac:dyDescent="0.2">
      <c r="B220" s="389"/>
      <c r="C220" s="402"/>
      <c r="D220" s="20" t="s">
        <v>406</v>
      </c>
      <c r="E220" s="20"/>
      <c r="F220" s="20" t="s">
        <v>385</v>
      </c>
    </row>
    <row r="221" spans="2:6" x14ac:dyDescent="0.2">
      <c r="B221" s="389"/>
      <c r="C221" s="402" t="s">
        <v>390</v>
      </c>
      <c r="D221" s="20" t="s">
        <v>407</v>
      </c>
      <c r="E221" s="20" t="s">
        <v>397</v>
      </c>
      <c r="F221" s="20" t="s">
        <v>385</v>
      </c>
    </row>
    <row r="222" spans="2:6" x14ac:dyDescent="0.2">
      <c r="B222" s="389"/>
      <c r="C222" s="402"/>
      <c r="D222" s="20" t="s">
        <v>408</v>
      </c>
      <c r="E222" s="44"/>
      <c r="F222" s="20" t="s">
        <v>385</v>
      </c>
    </row>
    <row r="223" spans="2:6" ht="15" x14ac:dyDescent="0.2">
      <c r="B223" s="406" t="s">
        <v>409</v>
      </c>
      <c r="C223" s="407"/>
      <c r="D223" s="407"/>
      <c r="E223" s="408"/>
      <c r="F223" s="96">
        <v>0.4</v>
      </c>
    </row>
    <row r="227" spans="3:4" x14ac:dyDescent="0.2">
      <c r="C227" s="6" t="s">
        <v>410</v>
      </c>
    </row>
    <row r="228" spans="3:4" x14ac:dyDescent="0.2">
      <c r="C228" s="6" t="s">
        <v>411</v>
      </c>
    </row>
    <row r="229" spans="3:4" x14ac:dyDescent="0.2">
      <c r="C229" s="6" t="s">
        <v>412</v>
      </c>
    </row>
    <row r="230" spans="3:4" x14ac:dyDescent="0.2">
      <c r="C230" s="6" t="s">
        <v>413</v>
      </c>
    </row>
    <row r="231" spans="3:4" x14ac:dyDescent="0.2">
      <c r="C231" s="6" t="s">
        <v>414</v>
      </c>
    </row>
    <row r="232" spans="3:4" x14ac:dyDescent="0.2">
      <c r="C232" s="6" t="s">
        <v>415</v>
      </c>
    </row>
    <row r="233" spans="3:4" x14ac:dyDescent="0.2">
      <c r="C233" s="6" t="s">
        <v>416</v>
      </c>
    </row>
    <row r="234" spans="3:4" x14ac:dyDescent="0.2">
      <c r="C234" s="6" t="s">
        <v>417</v>
      </c>
    </row>
    <row r="237" spans="3:4" ht="15" x14ac:dyDescent="0.2">
      <c r="C237" s="218" t="s">
        <v>419</v>
      </c>
      <c r="D237" s="2">
        <v>1</v>
      </c>
    </row>
    <row r="238" spans="3:4" ht="15" x14ac:dyDescent="0.2">
      <c r="C238" s="218" t="s">
        <v>438</v>
      </c>
      <c r="D238" s="2">
        <v>2</v>
      </c>
    </row>
    <row r="239" spans="3:4" ht="15" x14ac:dyDescent="0.2">
      <c r="C239" s="218" t="s">
        <v>880</v>
      </c>
      <c r="D239" s="2">
        <v>3</v>
      </c>
    </row>
    <row r="240" spans="3:4" ht="15" x14ac:dyDescent="0.2">
      <c r="C240" s="219" t="s">
        <v>881</v>
      </c>
      <c r="D240" s="2">
        <v>4</v>
      </c>
    </row>
    <row r="241" spans="3:4" ht="15" x14ac:dyDescent="0.2">
      <c r="C241" s="219" t="s">
        <v>882</v>
      </c>
      <c r="D241" s="2">
        <v>5</v>
      </c>
    </row>
    <row r="242" spans="3:4" ht="15" x14ac:dyDescent="0.2">
      <c r="C242" s="218" t="s">
        <v>883</v>
      </c>
    </row>
    <row r="243" spans="3:4" ht="45" x14ac:dyDescent="0.2">
      <c r="C243" s="220" t="s">
        <v>884</v>
      </c>
    </row>
    <row r="244" spans="3:4" ht="15" x14ac:dyDescent="0.2">
      <c r="C244" s="220" t="s">
        <v>439</v>
      </c>
    </row>
    <row r="245" spans="3:4" ht="30" x14ac:dyDescent="0.2">
      <c r="C245" s="220" t="s">
        <v>418</v>
      </c>
    </row>
    <row r="246" spans="3:4" ht="30" x14ac:dyDescent="0.2">
      <c r="C246" s="220" t="s">
        <v>885</v>
      </c>
    </row>
    <row r="247" spans="3:4" ht="15" x14ac:dyDescent="0.2">
      <c r="C247" s="220" t="s">
        <v>422</v>
      </c>
    </row>
    <row r="248" spans="3:4" ht="15" x14ac:dyDescent="0.2">
      <c r="C248" s="220" t="s">
        <v>886</v>
      </c>
    </row>
    <row r="249" spans="3:4" ht="15" x14ac:dyDescent="0.2">
      <c r="C249" s="220" t="s">
        <v>427</v>
      </c>
    </row>
    <row r="250" spans="3:4" ht="15" x14ac:dyDescent="0.2">
      <c r="C250" s="218" t="s">
        <v>431</v>
      </c>
    </row>
    <row r="251" spans="3:4" ht="15.75" thickBot="1" x14ac:dyDescent="0.25">
      <c r="C251" s="221" t="s">
        <v>887</v>
      </c>
    </row>
    <row r="252" spans="3:4" x14ac:dyDescent="0.2">
      <c r="C252" s="222" t="s">
        <v>888</v>
      </c>
    </row>
    <row r="253" spans="3:4" x14ac:dyDescent="0.2">
      <c r="C253" s="222" t="s">
        <v>889</v>
      </c>
    </row>
    <row r="254" spans="3:4" x14ac:dyDescent="0.2">
      <c r="C254" s="222" t="s">
        <v>890</v>
      </c>
    </row>
    <row r="255" spans="3:4" x14ac:dyDescent="0.2">
      <c r="C255" s="222" t="s">
        <v>829</v>
      </c>
    </row>
    <row r="256" spans="3:4" ht="28.5" x14ac:dyDescent="0.2">
      <c r="C256" s="222" t="s">
        <v>891</v>
      </c>
    </row>
    <row r="257" spans="3:3" x14ac:dyDescent="0.2">
      <c r="C257" s="223" t="s">
        <v>892</v>
      </c>
    </row>
    <row r="258" spans="3:3" x14ac:dyDescent="0.2">
      <c r="C258" s="223" t="s">
        <v>893</v>
      </c>
    </row>
    <row r="259" spans="3:3" x14ac:dyDescent="0.2">
      <c r="C259" s="223" t="s">
        <v>894</v>
      </c>
    </row>
    <row r="260" spans="3:3" x14ac:dyDescent="0.2">
      <c r="C260" s="223" t="s">
        <v>895</v>
      </c>
    </row>
    <row r="261" spans="3:3" ht="42.75" x14ac:dyDescent="0.2">
      <c r="C261" s="222" t="s">
        <v>896</v>
      </c>
    </row>
    <row r="262" spans="3:3" x14ac:dyDescent="0.2">
      <c r="C262" s="222" t="s">
        <v>897</v>
      </c>
    </row>
    <row r="263" spans="3:3" ht="28.5" x14ac:dyDescent="0.2">
      <c r="C263" s="224" t="s">
        <v>898</v>
      </c>
    </row>
    <row r="264" spans="3:3" ht="28.5" x14ac:dyDescent="0.2">
      <c r="C264" s="224" t="s">
        <v>899</v>
      </c>
    </row>
    <row r="265" spans="3:3" ht="42.75" x14ac:dyDescent="0.2">
      <c r="C265" s="224" t="s">
        <v>900</v>
      </c>
    </row>
    <row r="266" spans="3:3" ht="42.75" x14ac:dyDescent="0.2">
      <c r="C266" s="224" t="s">
        <v>901</v>
      </c>
    </row>
    <row r="267" spans="3:3" ht="28.5" x14ac:dyDescent="0.2">
      <c r="C267" s="224" t="s">
        <v>902</v>
      </c>
    </row>
    <row r="268" spans="3:3" ht="57" x14ac:dyDescent="0.2">
      <c r="C268" s="224" t="s">
        <v>903</v>
      </c>
    </row>
    <row r="269" spans="3:3" x14ac:dyDescent="0.2">
      <c r="C269" s="222" t="s">
        <v>904</v>
      </c>
    </row>
    <row r="270" spans="3:3" x14ac:dyDescent="0.2">
      <c r="C270" s="222" t="s">
        <v>905</v>
      </c>
    </row>
    <row r="271" spans="3:3" x14ac:dyDescent="0.2">
      <c r="C271" s="222" t="s">
        <v>906</v>
      </c>
    </row>
    <row r="272" spans="3:3" ht="42.75" x14ac:dyDescent="0.2">
      <c r="C272" s="224" t="s">
        <v>907</v>
      </c>
    </row>
    <row r="273" spans="3:3" ht="28.5" x14ac:dyDescent="0.2">
      <c r="C273" s="224" t="s">
        <v>908</v>
      </c>
    </row>
    <row r="274" spans="3:3" x14ac:dyDescent="0.2">
      <c r="C274" s="222" t="s">
        <v>909</v>
      </c>
    </row>
    <row r="275" spans="3:3" x14ac:dyDescent="0.2">
      <c r="C275" s="222" t="s">
        <v>910</v>
      </c>
    </row>
    <row r="276" spans="3:3" x14ac:dyDescent="0.2">
      <c r="C276" s="223" t="s">
        <v>911</v>
      </c>
    </row>
    <row r="277" spans="3:3" x14ac:dyDescent="0.2">
      <c r="C277" s="223" t="s">
        <v>912</v>
      </c>
    </row>
    <row r="278" spans="3:3" x14ac:dyDescent="0.2">
      <c r="C278" s="222" t="s">
        <v>913</v>
      </c>
    </row>
    <row r="279" spans="3:3" ht="42.75" x14ac:dyDescent="0.2">
      <c r="C279" s="224" t="s">
        <v>914</v>
      </c>
    </row>
    <row r="280" spans="3:3" ht="28.5" x14ac:dyDescent="0.2">
      <c r="C280" s="223" t="s">
        <v>915</v>
      </c>
    </row>
    <row r="281" spans="3:3" ht="28.5" x14ac:dyDescent="0.2">
      <c r="C281" s="223" t="s">
        <v>916</v>
      </c>
    </row>
    <row r="282" spans="3:3" ht="57" x14ac:dyDescent="0.2">
      <c r="C282" s="224" t="s">
        <v>917</v>
      </c>
    </row>
    <row r="283" spans="3:3" ht="28.5" x14ac:dyDescent="0.2">
      <c r="C283" s="223" t="s">
        <v>918</v>
      </c>
    </row>
    <row r="284" spans="3:3" x14ac:dyDescent="0.2">
      <c r="C284" s="223" t="s">
        <v>919</v>
      </c>
    </row>
    <row r="285" spans="3:3" ht="28.5" x14ac:dyDescent="0.2">
      <c r="C285" s="223" t="s">
        <v>920</v>
      </c>
    </row>
    <row r="286" spans="3:3" ht="28.5" x14ac:dyDescent="0.2">
      <c r="C286" s="223" t="s">
        <v>921</v>
      </c>
    </row>
    <row r="287" spans="3:3" x14ac:dyDescent="0.2">
      <c r="C287" s="223" t="s">
        <v>922</v>
      </c>
    </row>
    <row r="288" spans="3:3" x14ac:dyDescent="0.2">
      <c r="C288" s="223" t="s">
        <v>923</v>
      </c>
    </row>
    <row r="289" spans="3:3" x14ac:dyDescent="0.2">
      <c r="C289" s="223" t="s">
        <v>924</v>
      </c>
    </row>
    <row r="290" spans="3:3" x14ac:dyDescent="0.2">
      <c r="C290" s="223" t="s">
        <v>925</v>
      </c>
    </row>
    <row r="291" spans="3:3" ht="28.5" x14ac:dyDescent="0.2">
      <c r="C291" s="222" t="s">
        <v>926</v>
      </c>
    </row>
    <row r="292" spans="3:3" ht="28.5" x14ac:dyDescent="0.2">
      <c r="C292" s="223" t="s">
        <v>927</v>
      </c>
    </row>
    <row r="293" spans="3:3" x14ac:dyDescent="0.2">
      <c r="C293" s="222" t="s">
        <v>928</v>
      </c>
    </row>
    <row r="294" spans="3:3" ht="28.5" x14ac:dyDescent="0.2">
      <c r="C294" s="222" t="s">
        <v>929</v>
      </c>
    </row>
    <row r="295" spans="3:3" ht="85.5" x14ac:dyDescent="0.2">
      <c r="C295" s="224" t="s">
        <v>930</v>
      </c>
    </row>
    <row r="296" spans="3:3" x14ac:dyDescent="0.2">
      <c r="C296" s="224" t="s">
        <v>931</v>
      </c>
    </row>
    <row r="297" spans="3:3" x14ac:dyDescent="0.2">
      <c r="C297" s="224" t="s">
        <v>932</v>
      </c>
    </row>
    <row r="298" spans="3:3" ht="28.5" x14ac:dyDescent="0.2">
      <c r="C298" s="224" t="s">
        <v>933</v>
      </c>
    </row>
    <row r="299" spans="3:3" ht="28.5" x14ac:dyDescent="0.2">
      <c r="C299" s="224" t="s">
        <v>934</v>
      </c>
    </row>
    <row r="300" spans="3:3" x14ac:dyDescent="0.2">
      <c r="C300" s="224" t="s">
        <v>935</v>
      </c>
    </row>
    <row r="301" spans="3:3" ht="28.5" x14ac:dyDescent="0.2">
      <c r="C301" s="224" t="s">
        <v>936</v>
      </c>
    </row>
    <row r="302" spans="3:3" ht="28.5" x14ac:dyDescent="0.2">
      <c r="C302" s="224" t="s">
        <v>937</v>
      </c>
    </row>
    <row r="303" spans="3:3" x14ac:dyDescent="0.2">
      <c r="C303" s="223" t="s">
        <v>938</v>
      </c>
    </row>
    <row r="304" spans="3:3" x14ac:dyDescent="0.2">
      <c r="C304" s="222" t="s">
        <v>939</v>
      </c>
    </row>
    <row r="305" spans="3:3" x14ac:dyDescent="0.2">
      <c r="C305" s="223" t="s">
        <v>940</v>
      </c>
    </row>
    <row r="306" spans="3:3" x14ac:dyDescent="0.2">
      <c r="C306" s="223" t="s">
        <v>941</v>
      </c>
    </row>
    <row r="307" spans="3:3" ht="28.5" x14ac:dyDescent="0.2">
      <c r="C307" s="223" t="s">
        <v>942</v>
      </c>
    </row>
    <row r="308" spans="3:3" ht="28.5" x14ac:dyDescent="0.2">
      <c r="C308" s="223" t="s">
        <v>943</v>
      </c>
    </row>
    <row r="309" spans="3:3" x14ac:dyDescent="0.2">
      <c r="C309" s="223" t="s">
        <v>944</v>
      </c>
    </row>
    <row r="310" spans="3:3" x14ac:dyDescent="0.2">
      <c r="C310" s="223" t="s">
        <v>945</v>
      </c>
    </row>
    <row r="311" spans="3:3" x14ac:dyDescent="0.2">
      <c r="C311" s="223" t="s">
        <v>946</v>
      </c>
    </row>
    <row r="312" spans="3:3" x14ac:dyDescent="0.2">
      <c r="C312" s="223" t="s">
        <v>947</v>
      </c>
    </row>
    <row r="313" spans="3:3" x14ac:dyDescent="0.2">
      <c r="C313" s="223" t="s">
        <v>948</v>
      </c>
    </row>
    <row r="314" spans="3:3" ht="28.5" x14ac:dyDescent="0.2">
      <c r="C314" s="225" t="s">
        <v>949</v>
      </c>
    </row>
    <row r="315" spans="3:3" x14ac:dyDescent="0.2">
      <c r="C315" s="223" t="s">
        <v>950</v>
      </c>
    </row>
    <row r="316" spans="3:3" x14ac:dyDescent="0.2">
      <c r="C316" s="223" t="s">
        <v>951</v>
      </c>
    </row>
    <row r="317" spans="3:3" ht="28.5" x14ac:dyDescent="0.2">
      <c r="C317" s="223" t="s">
        <v>952</v>
      </c>
    </row>
    <row r="318" spans="3:3" x14ac:dyDescent="0.2">
      <c r="C318" s="223" t="s">
        <v>953</v>
      </c>
    </row>
    <row r="319" spans="3:3" x14ac:dyDescent="0.2">
      <c r="C319" s="223" t="s">
        <v>954</v>
      </c>
    </row>
    <row r="320" spans="3:3" ht="28.5" x14ac:dyDescent="0.2">
      <c r="C320" s="223" t="s">
        <v>955</v>
      </c>
    </row>
    <row r="321" spans="3:3" x14ac:dyDescent="0.2">
      <c r="C321" s="223" t="s">
        <v>956</v>
      </c>
    </row>
    <row r="322" spans="3:3" ht="28.5" x14ac:dyDescent="0.2">
      <c r="C322" s="223" t="s">
        <v>957</v>
      </c>
    </row>
    <row r="323" spans="3:3" x14ac:dyDescent="0.2">
      <c r="C323" s="223" t="s">
        <v>958</v>
      </c>
    </row>
    <row r="324" spans="3:3" ht="28.5" x14ac:dyDescent="0.2">
      <c r="C324" s="223" t="s">
        <v>959</v>
      </c>
    </row>
    <row r="325" spans="3:3" x14ac:dyDescent="0.2">
      <c r="C325" s="223" t="s">
        <v>960</v>
      </c>
    </row>
    <row r="326" spans="3:3" x14ac:dyDescent="0.2">
      <c r="C326" s="225" t="s">
        <v>961</v>
      </c>
    </row>
    <row r="327" spans="3:3" x14ac:dyDescent="0.2">
      <c r="C327" s="225" t="s">
        <v>962</v>
      </c>
    </row>
    <row r="328" spans="3:3" ht="28.5" x14ac:dyDescent="0.2">
      <c r="C328" s="223" t="s">
        <v>963</v>
      </c>
    </row>
    <row r="329" spans="3:3" x14ac:dyDescent="0.2">
      <c r="C329" s="225" t="s">
        <v>964</v>
      </c>
    </row>
    <row r="330" spans="3:3" x14ac:dyDescent="0.2">
      <c r="C330" s="225" t="s">
        <v>965</v>
      </c>
    </row>
    <row r="331" spans="3:3" ht="28.5" x14ac:dyDescent="0.2">
      <c r="C331" s="226" t="s">
        <v>966</v>
      </c>
    </row>
    <row r="332" spans="3:3" x14ac:dyDescent="0.2">
      <c r="C332" s="225" t="s">
        <v>967</v>
      </c>
    </row>
    <row r="333" spans="3:3" x14ac:dyDescent="0.2">
      <c r="C333" s="225" t="s">
        <v>968</v>
      </c>
    </row>
    <row r="334" spans="3:3" x14ac:dyDescent="0.2">
      <c r="C334" s="223" t="s">
        <v>969</v>
      </c>
    </row>
    <row r="335" spans="3:3" x14ac:dyDescent="0.2">
      <c r="C335" s="225" t="s">
        <v>970</v>
      </c>
    </row>
    <row r="336" spans="3:3" x14ac:dyDescent="0.2">
      <c r="C336" s="223" t="s">
        <v>971</v>
      </c>
    </row>
    <row r="337" spans="3:3" ht="57" x14ac:dyDescent="0.2">
      <c r="C337" s="223" t="s">
        <v>972</v>
      </c>
    </row>
    <row r="338" spans="3:3" x14ac:dyDescent="0.2">
      <c r="C338" s="223" t="s">
        <v>973</v>
      </c>
    </row>
    <row r="339" spans="3:3" x14ac:dyDescent="0.2">
      <c r="C339" s="223" t="s">
        <v>974</v>
      </c>
    </row>
    <row r="340" spans="3:3" x14ac:dyDescent="0.2">
      <c r="C340" s="223" t="s">
        <v>975</v>
      </c>
    </row>
    <row r="341" spans="3:3" x14ac:dyDescent="0.2">
      <c r="C341" s="223" t="s">
        <v>976</v>
      </c>
    </row>
    <row r="342" spans="3:3" x14ac:dyDescent="0.2">
      <c r="C342" s="223" t="s">
        <v>977</v>
      </c>
    </row>
    <row r="343" spans="3:3" x14ac:dyDescent="0.2">
      <c r="C343" s="223" t="s">
        <v>439</v>
      </c>
    </row>
    <row r="344" spans="3:3" x14ac:dyDescent="0.2">
      <c r="C344" s="223" t="s">
        <v>978</v>
      </c>
    </row>
    <row r="345" spans="3:3" ht="28.5" x14ac:dyDescent="0.2">
      <c r="C345" s="223" t="s">
        <v>979</v>
      </c>
    </row>
    <row r="346" spans="3:3" ht="28.5" x14ac:dyDescent="0.2">
      <c r="C346" s="223" t="s">
        <v>980</v>
      </c>
    </row>
    <row r="347" spans="3:3" x14ac:dyDescent="0.2">
      <c r="C347" s="223" t="s">
        <v>981</v>
      </c>
    </row>
    <row r="348" spans="3:3" ht="28.5" x14ac:dyDescent="0.2">
      <c r="C348" s="223" t="s">
        <v>982</v>
      </c>
    </row>
    <row r="349" spans="3:3" x14ac:dyDescent="0.2">
      <c r="C349" s="223" t="s">
        <v>983</v>
      </c>
    </row>
    <row r="350" spans="3:3" ht="28.5" x14ac:dyDescent="0.2">
      <c r="C350" s="223" t="s">
        <v>984</v>
      </c>
    </row>
    <row r="351" spans="3:3" ht="28.5" x14ac:dyDescent="0.2">
      <c r="C351" s="223" t="s">
        <v>985</v>
      </c>
    </row>
    <row r="352" spans="3:3" x14ac:dyDescent="0.2">
      <c r="C352" s="223" t="s">
        <v>986</v>
      </c>
    </row>
    <row r="353" spans="3:3" x14ac:dyDescent="0.2">
      <c r="C353" s="223" t="s">
        <v>987</v>
      </c>
    </row>
    <row r="354" spans="3:3" x14ac:dyDescent="0.2">
      <c r="C354" s="223" t="s">
        <v>988</v>
      </c>
    </row>
    <row r="355" spans="3:3" x14ac:dyDescent="0.2">
      <c r="C355" s="223" t="s">
        <v>989</v>
      </c>
    </row>
    <row r="356" spans="3:3" x14ac:dyDescent="0.2">
      <c r="C356" s="223" t="s">
        <v>990</v>
      </c>
    </row>
    <row r="357" spans="3:3" x14ac:dyDescent="0.2">
      <c r="C357" s="223" t="s">
        <v>991</v>
      </c>
    </row>
    <row r="358" spans="3:3" x14ac:dyDescent="0.2">
      <c r="C358" s="223" t="s">
        <v>992</v>
      </c>
    </row>
    <row r="359" spans="3:3" x14ac:dyDescent="0.2">
      <c r="C359" s="222" t="s">
        <v>993</v>
      </c>
    </row>
    <row r="360" spans="3:3" x14ac:dyDescent="0.2">
      <c r="C360" s="222" t="s">
        <v>994</v>
      </c>
    </row>
    <row r="361" spans="3:3" x14ac:dyDescent="0.2">
      <c r="C361" s="222" t="s">
        <v>436</v>
      </c>
    </row>
    <row r="362" spans="3:3" x14ac:dyDescent="0.2">
      <c r="C362" s="223" t="s">
        <v>995</v>
      </c>
    </row>
    <row r="363" spans="3:3" x14ac:dyDescent="0.2">
      <c r="C363" s="222" t="s">
        <v>432</v>
      </c>
    </row>
    <row r="364" spans="3:3" x14ac:dyDescent="0.2">
      <c r="C364" s="223" t="s">
        <v>996</v>
      </c>
    </row>
    <row r="365" spans="3:3" x14ac:dyDescent="0.2">
      <c r="C365" s="223" t="s">
        <v>997</v>
      </c>
    </row>
    <row r="366" spans="3:3" x14ac:dyDescent="0.2">
      <c r="C366" s="223" t="s">
        <v>998</v>
      </c>
    </row>
    <row r="367" spans="3:3" ht="28.5" x14ac:dyDescent="0.2">
      <c r="C367" s="223" t="s">
        <v>999</v>
      </c>
    </row>
    <row r="368" spans="3:3" x14ac:dyDescent="0.2">
      <c r="C368" s="222" t="s">
        <v>1000</v>
      </c>
    </row>
    <row r="369" spans="3:3" x14ac:dyDescent="0.2">
      <c r="C369" s="222" t="s">
        <v>1001</v>
      </c>
    </row>
    <row r="370" spans="3:3" x14ac:dyDescent="0.2">
      <c r="C370" s="222" t="s">
        <v>1002</v>
      </c>
    </row>
    <row r="371" spans="3:3" x14ac:dyDescent="0.2">
      <c r="C371" s="222" t="s">
        <v>1003</v>
      </c>
    </row>
    <row r="372" spans="3:3" x14ac:dyDescent="0.2">
      <c r="C372" s="222" t="s">
        <v>1004</v>
      </c>
    </row>
    <row r="373" spans="3:3" x14ac:dyDescent="0.2">
      <c r="C373" s="222" t="s">
        <v>1005</v>
      </c>
    </row>
    <row r="374" spans="3:3" x14ac:dyDescent="0.2">
      <c r="C374" s="222" t="s">
        <v>1006</v>
      </c>
    </row>
    <row r="375" spans="3:3" ht="42.75" x14ac:dyDescent="0.2">
      <c r="C375" s="227" t="s">
        <v>1007</v>
      </c>
    </row>
    <row r="376" spans="3:3" x14ac:dyDescent="0.2">
      <c r="C376" s="222" t="s">
        <v>1008</v>
      </c>
    </row>
    <row r="377" spans="3:3" x14ac:dyDescent="0.2">
      <c r="C377" s="224" t="s">
        <v>1009</v>
      </c>
    </row>
    <row r="378" spans="3:3" x14ac:dyDescent="0.2">
      <c r="C378" s="224" t="s">
        <v>1010</v>
      </c>
    </row>
    <row r="379" spans="3:3" x14ac:dyDescent="0.2">
      <c r="C379" s="224" t="s">
        <v>1011</v>
      </c>
    </row>
    <row r="380" spans="3:3" x14ac:dyDescent="0.2">
      <c r="C380" s="224" t="s">
        <v>1012</v>
      </c>
    </row>
    <row r="381" spans="3:3" ht="29.25" thickBot="1" x14ac:dyDescent="0.25">
      <c r="C381" s="228" t="s">
        <v>1013</v>
      </c>
    </row>
  </sheetData>
  <mergeCells count="53">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 ref="C201:C202"/>
    <mergeCell ref="B201:B206"/>
    <mergeCell ref="C203:C204"/>
    <mergeCell ref="C205:C206"/>
    <mergeCell ref="C196:C198"/>
    <mergeCell ref="B196:B200"/>
    <mergeCell ref="C199:C200"/>
    <mergeCell ref="B194:E194"/>
    <mergeCell ref="F182:F186"/>
    <mergeCell ref="B195:C195"/>
    <mergeCell ref="H181:L181"/>
    <mergeCell ref="F179:N179"/>
    <mergeCell ref="B51:D51"/>
    <mergeCell ref="B53:B54"/>
    <mergeCell ref="B55:B56"/>
    <mergeCell ref="B57:B58"/>
    <mergeCell ref="B59:B61"/>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2:C2"/>
    <mergeCell ref="B16:E16"/>
    <mergeCell ref="B38:E38"/>
    <mergeCell ref="D39:E39"/>
    <mergeCell ref="B40:B41"/>
    <mergeCell ref="A27:D2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workbookViewId="0">
      <selection activeCell="E55" sqref="E55"/>
    </sheetView>
  </sheetViews>
  <sheetFormatPr baseColWidth="10" defaultColWidth="11.42578125" defaultRowHeight="15" x14ac:dyDescent="0.25"/>
  <sheetData/>
  <sheetProtection sheet="1" objects="1" scenarios="1"/>
  <pageMargins left="0.7" right="0.7" top="0.75" bottom="0.75" header="0.3" footer="0.3"/>
  <drawing r:id="rId1"/>
  <legacyDrawing r:id="rId2"/>
  <controls>
    <mc:AlternateContent xmlns:mc="http://schemas.openxmlformats.org/markup-compatibility/2006">
      <mc:Choice Requires="x14">
        <control shapeId="12290" r:id="rId3" name="TextBox1">
          <controlPr defaultSize="0" autoLine="0" r:id="rId4">
            <anchor moveWithCells="1">
              <from>
                <xdr:col>6</xdr:col>
                <xdr:colOff>457200</xdr:colOff>
                <xdr:row>1</xdr:row>
                <xdr:rowOff>114300</xdr:rowOff>
              </from>
              <to>
                <xdr:col>14</xdr:col>
                <xdr:colOff>266700</xdr:colOff>
                <xdr:row>16</xdr:row>
                <xdr:rowOff>114300</xdr:rowOff>
              </to>
            </anchor>
          </controlPr>
        </control>
      </mc:Choice>
      <mc:Fallback>
        <control shapeId="12290" r:id="rId3" name="TextBox1"/>
      </mc:Fallback>
    </mc:AlternateContent>
    <mc:AlternateContent xmlns:mc="http://schemas.openxmlformats.org/markup-compatibility/2006">
      <mc:Choice Requires="x14">
        <control shapeId="12291" r:id="rId5" name="CommandButton2">
          <controlPr defaultSize="0" autoLine="0" r:id="rId6">
            <anchor moveWithCells="1">
              <from>
                <xdr:col>3</xdr:col>
                <xdr:colOff>676275</xdr:colOff>
                <xdr:row>10</xdr:row>
                <xdr:rowOff>171450</xdr:rowOff>
              </from>
              <to>
                <xdr:col>5</xdr:col>
                <xdr:colOff>352425</xdr:colOff>
                <xdr:row>13</xdr:row>
                <xdr:rowOff>76200</xdr:rowOff>
              </to>
            </anchor>
          </controlPr>
        </control>
      </mc:Choice>
      <mc:Fallback>
        <control shapeId="12291" r:id="rId5" name="CommandButton2"/>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B2:BP34"/>
  <sheetViews>
    <sheetView showGridLines="0" showRowColHeaders="0" zoomScale="90" zoomScaleNormal="90" zoomScaleSheetLayoutView="100" workbookViewId="0"/>
  </sheetViews>
  <sheetFormatPr baseColWidth="10" defaultColWidth="11.42578125" defaultRowHeight="15" x14ac:dyDescent="0.25"/>
  <cols>
    <col min="1" max="1" width="2.42578125" customWidth="1"/>
    <col min="16" max="16" width="12" customWidth="1"/>
    <col min="17" max="17" width="12.28515625" customWidth="1"/>
    <col min="18" max="18" width="6.42578125" customWidth="1"/>
  </cols>
  <sheetData>
    <row r="2" spans="2:68" s="168" customFormat="1" x14ac:dyDescent="0.25">
      <c r="B2" s="422"/>
      <c r="C2" s="345" t="s">
        <v>24</v>
      </c>
      <c r="D2" s="345"/>
      <c r="E2" s="345"/>
      <c r="F2" s="345"/>
      <c r="G2" s="345"/>
      <c r="H2" s="345"/>
      <c r="I2" s="345"/>
      <c r="J2" s="345"/>
      <c r="K2" s="345"/>
      <c r="L2" s="345"/>
      <c r="M2" s="345"/>
      <c r="N2" s="345"/>
      <c r="O2" s="345"/>
      <c r="P2" s="345" t="s">
        <v>25</v>
      </c>
      <c r="Q2" s="345"/>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203"/>
      <c r="BL2" s="203"/>
      <c r="BM2" s="203"/>
      <c r="BN2" s="203"/>
      <c r="BO2" s="203"/>
      <c r="BP2" s="203"/>
    </row>
    <row r="3" spans="2:68" s="168" customFormat="1" ht="15" customHeight="1" x14ac:dyDescent="0.25">
      <c r="B3" s="422"/>
      <c r="C3" s="345" t="s">
        <v>26</v>
      </c>
      <c r="D3" s="345"/>
      <c r="E3" s="345"/>
      <c r="F3" s="345"/>
      <c r="G3" s="345"/>
      <c r="H3" s="345"/>
      <c r="I3" s="345"/>
      <c r="J3" s="345"/>
      <c r="K3" s="345"/>
      <c r="L3" s="345"/>
      <c r="M3" s="345"/>
      <c r="N3" s="345"/>
      <c r="O3" s="345"/>
      <c r="P3" s="345" t="s">
        <v>870</v>
      </c>
      <c r="Q3" s="345"/>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203"/>
      <c r="BL3" s="203"/>
      <c r="BM3" s="203"/>
      <c r="BN3" s="203"/>
      <c r="BO3" s="203"/>
      <c r="BP3" s="203"/>
    </row>
    <row r="4" spans="2:68" s="168" customFormat="1" ht="15" customHeight="1" x14ac:dyDescent="0.25">
      <c r="B4" s="422"/>
      <c r="C4" s="345" t="s">
        <v>27</v>
      </c>
      <c r="D4" s="345"/>
      <c r="E4" s="345"/>
      <c r="F4" s="345"/>
      <c r="G4" s="345"/>
      <c r="H4" s="345"/>
      <c r="I4" s="345"/>
      <c r="J4" s="345"/>
      <c r="K4" s="345"/>
      <c r="L4" s="345"/>
      <c r="M4" s="345"/>
      <c r="N4" s="345"/>
      <c r="O4" s="345"/>
      <c r="P4" s="345" t="s">
        <v>871</v>
      </c>
      <c r="Q4" s="345"/>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203"/>
      <c r="BL4" s="203"/>
      <c r="BM4" s="203"/>
      <c r="BN4" s="203"/>
      <c r="BO4" s="203"/>
      <c r="BP4" s="203"/>
    </row>
    <row r="5" spans="2:68" s="168" customFormat="1" x14ac:dyDescent="0.25">
      <c r="B5" s="422"/>
      <c r="C5" s="345"/>
      <c r="D5" s="345"/>
      <c r="E5" s="345"/>
      <c r="F5" s="345"/>
      <c r="G5" s="345"/>
      <c r="H5" s="345"/>
      <c r="I5" s="345"/>
      <c r="J5" s="345"/>
      <c r="K5" s="345"/>
      <c r="L5" s="345"/>
      <c r="M5" s="345"/>
      <c r="N5" s="345"/>
      <c r="O5" s="345"/>
      <c r="P5" s="345" t="s">
        <v>36</v>
      </c>
      <c r="Q5" s="345"/>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203"/>
      <c r="BL5" s="203"/>
      <c r="BM5" s="203"/>
      <c r="BN5" s="203"/>
      <c r="BO5" s="203"/>
      <c r="BP5" s="203"/>
    </row>
    <row r="6" spans="2:68" x14ac:dyDescent="0.25">
      <c r="R6" s="168"/>
    </row>
    <row r="7" spans="2:68" ht="15.75" thickBot="1" x14ac:dyDescent="0.3">
      <c r="B7" s="175"/>
      <c r="C7" s="175"/>
      <c r="D7" s="175"/>
      <c r="E7" s="175"/>
      <c r="F7" s="175"/>
      <c r="G7" s="175"/>
      <c r="H7" s="175"/>
      <c r="I7" s="175"/>
      <c r="J7" s="175"/>
      <c r="K7" s="175"/>
      <c r="L7" s="175"/>
      <c r="M7" s="175"/>
      <c r="N7" s="175"/>
      <c r="O7" s="175"/>
      <c r="P7" s="175"/>
      <c r="Q7" s="175"/>
    </row>
    <row r="8" spans="2:68" x14ac:dyDescent="0.25">
      <c r="B8" s="175"/>
      <c r="C8" s="413" t="s">
        <v>29</v>
      </c>
      <c r="D8" s="414"/>
      <c r="E8" s="414"/>
      <c r="F8" s="414"/>
      <c r="G8" s="414"/>
      <c r="H8" s="414"/>
      <c r="I8" s="414"/>
      <c r="J8" s="414"/>
      <c r="K8" s="414"/>
      <c r="L8" s="414"/>
      <c r="M8" s="414"/>
      <c r="N8" s="414"/>
      <c r="O8" s="414"/>
      <c r="P8" s="415"/>
      <c r="Q8" s="175"/>
    </row>
    <row r="9" spans="2:68" x14ac:dyDescent="0.25">
      <c r="B9" s="204" t="s">
        <v>37</v>
      </c>
      <c r="C9" s="416"/>
      <c r="D9" s="417"/>
      <c r="E9" s="417"/>
      <c r="F9" s="417"/>
      <c r="G9" s="417"/>
      <c r="H9" s="417"/>
      <c r="I9" s="417"/>
      <c r="J9" s="417"/>
      <c r="K9" s="417"/>
      <c r="L9" s="417"/>
      <c r="M9" s="417"/>
      <c r="N9" s="417"/>
      <c r="O9" s="417"/>
      <c r="P9" s="418"/>
      <c r="Q9" s="175"/>
    </row>
    <row r="10" spans="2:68" x14ac:dyDescent="0.25">
      <c r="B10" s="175"/>
      <c r="C10" s="416" t="s">
        <v>30</v>
      </c>
      <c r="D10" s="417"/>
      <c r="E10" s="417"/>
      <c r="F10" s="417"/>
      <c r="G10" s="417"/>
      <c r="H10" s="417"/>
      <c r="I10" s="417"/>
      <c r="J10" s="417"/>
      <c r="K10" s="417"/>
      <c r="L10" s="417"/>
      <c r="M10" s="417"/>
      <c r="N10" s="417"/>
      <c r="O10" s="417"/>
      <c r="P10" s="418"/>
      <c r="Q10" s="175"/>
    </row>
    <row r="11" spans="2:68" ht="15.75" thickBot="1" x14ac:dyDescent="0.3">
      <c r="B11" s="175"/>
      <c r="C11" s="419"/>
      <c r="D11" s="420"/>
      <c r="E11" s="420"/>
      <c r="F11" s="420"/>
      <c r="G11" s="420"/>
      <c r="H11" s="420"/>
      <c r="I11" s="420"/>
      <c r="J11" s="420"/>
      <c r="K11" s="420"/>
      <c r="L11" s="420"/>
      <c r="M11" s="420"/>
      <c r="N11" s="420"/>
      <c r="O11" s="420"/>
      <c r="P11" s="421"/>
      <c r="Q11" s="175"/>
    </row>
    <row r="12" spans="2:68" x14ac:dyDescent="0.25">
      <c r="B12" s="175"/>
      <c r="C12" s="175"/>
      <c r="D12" s="175"/>
      <c r="E12" s="175"/>
      <c r="F12" s="175"/>
      <c r="G12" s="175"/>
      <c r="H12" s="175"/>
      <c r="I12" s="175"/>
      <c r="J12" s="175"/>
      <c r="K12" s="175"/>
      <c r="L12" s="175"/>
      <c r="M12" s="175"/>
      <c r="N12" s="175"/>
      <c r="O12" s="175"/>
      <c r="P12" s="175"/>
      <c r="Q12" s="175"/>
    </row>
    <row r="13" spans="2:68" x14ac:dyDescent="0.25">
      <c r="B13" s="175"/>
      <c r="C13" s="175"/>
      <c r="D13" s="175"/>
      <c r="E13" s="175"/>
      <c r="F13" s="175"/>
      <c r="G13" s="175"/>
      <c r="H13" s="175"/>
      <c r="I13" s="175"/>
      <c r="J13" s="175"/>
      <c r="K13" s="175"/>
      <c r="L13" s="175"/>
      <c r="M13" s="175"/>
      <c r="N13" s="175"/>
      <c r="O13" s="175"/>
      <c r="P13" s="175"/>
      <c r="Q13" s="175"/>
    </row>
    <row r="14" spans="2:68" x14ac:dyDescent="0.25">
      <c r="B14" s="175"/>
      <c r="C14" s="175"/>
      <c r="D14" s="175"/>
      <c r="E14" s="205"/>
      <c r="F14" s="205"/>
      <c r="G14" s="205"/>
      <c r="H14" s="175"/>
      <c r="I14" s="175"/>
      <c r="J14" s="175"/>
      <c r="K14" s="175"/>
      <c r="L14" s="205"/>
      <c r="M14" s="205"/>
      <c r="N14" s="205"/>
      <c r="O14" s="175"/>
      <c r="P14" s="175"/>
      <c r="Q14" s="175"/>
    </row>
    <row r="15" spans="2:68" x14ac:dyDescent="0.25">
      <c r="B15" s="175"/>
      <c r="C15" s="175"/>
      <c r="D15" s="175"/>
      <c r="E15" s="175"/>
      <c r="F15" s="175"/>
      <c r="G15" s="175"/>
      <c r="H15" s="175"/>
      <c r="I15" s="175"/>
      <c r="J15" s="175"/>
      <c r="K15" s="175"/>
      <c r="L15" s="175"/>
      <c r="M15" s="175"/>
      <c r="N15" s="175"/>
      <c r="O15" s="175"/>
      <c r="P15" s="175"/>
      <c r="Q15" s="175"/>
    </row>
    <row r="16" spans="2:68" x14ac:dyDescent="0.25">
      <c r="B16" s="175"/>
      <c r="C16" s="175"/>
      <c r="D16" s="175"/>
      <c r="E16" s="175"/>
      <c r="F16" s="175"/>
      <c r="G16" s="175"/>
      <c r="H16" s="175"/>
      <c r="I16" s="175"/>
      <c r="J16" s="175"/>
      <c r="K16" s="175"/>
      <c r="L16" s="175"/>
      <c r="M16" s="175"/>
      <c r="N16" s="175"/>
      <c r="O16" s="175"/>
      <c r="P16" s="175"/>
      <c r="Q16" s="175"/>
    </row>
    <row r="17" spans="2:17" x14ac:dyDescent="0.25">
      <c r="B17" s="175"/>
      <c r="C17" s="175"/>
      <c r="D17" s="175"/>
      <c r="E17" s="175"/>
      <c r="F17" s="175"/>
      <c r="G17" s="175"/>
      <c r="H17" s="175"/>
      <c r="I17" s="175"/>
      <c r="J17" s="175"/>
      <c r="K17" s="175"/>
      <c r="L17" s="175"/>
      <c r="M17" s="175"/>
      <c r="N17" s="175"/>
      <c r="O17" s="175"/>
      <c r="P17" s="175"/>
      <c r="Q17" s="175"/>
    </row>
    <row r="18" spans="2:17" x14ac:dyDescent="0.25">
      <c r="B18" s="175"/>
      <c r="C18" s="175"/>
      <c r="D18" s="175"/>
      <c r="E18" s="175"/>
      <c r="F18" s="175"/>
      <c r="G18" s="175"/>
      <c r="H18" s="175"/>
      <c r="I18" s="175"/>
      <c r="J18" s="175"/>
      <c r="K18" s="175"/>
      <c r="L18" s="175"/>
      <c r="M18" s="175"/>
      <c r="N18" s="175"/>
      <c r="O18" s="175"/>
      <c r="P18" s="175"/>
      <c r="Q18" s="175"/>
    </row>
    <row r="19" spans="2:17" x14ac:dyDescent="0.25">
      <c r="B19" s="175"/>
      <c r="C19" s="175"/>
      <c r="D19" s="175"/>
      <c r="E19" s="175"/>
      <c r="F19" s="175"/>
      <c r="G19" s="175"/>
      <c r="H19" s="175"/>
      <c r="I19" s="175"/>
      <c r="J19" s="175"/>
      <c r="K19" s="175"/>
      <c r="L19" s="175"/>
      <c r="M19" s="175"/>
      <c r="N19" s="175"/>
      <c r="O19" s="175"/>
      <c r="P19" s="175"/>
      <c r="Q19" s="175"/>
    </row>
    <row r="20" spans="2:17" x14ac:dyDescent="0.25">
      <c r="B20" s="175"/>
      <c r="C20" s="175"/>
      <c r="D20" s="175"/>
      <c r="E20" s="175"/>
      <c r="F20" s="175"/>
      <c r="G20" s="175"/>
      <c r="H20" s="175"/>
      <c r="I20" s="175"/>
      <c r="J20" s="175"/>
      <c r="K20" s="175"/>
      <c r="L20" s="175"/>
      <c r="M20" s="175"/>
      <c r="N20" s="175"/>
      <c r="O20" s="175"/>
      <c r="P20" s="175"/>
      <c r="Q20" s="175"/>
    </row>
    <row r="21" spans="2:17" x14ac:dyDescent="0.25">
      <c r="B21" s="175"/>
      <c r="C21" s="175"/>
      <c r="D21" s="175"/>
      <c r="E21" s="175"/>
      <c r="F21" s="175"/>
      <c r="G21" s="175"/>
      <c r="H21" s="175"/>
      <c r="I21" s="175"/>
      <c r="J21" s="175"/>
      <c r="K21" s="175"/>
      <c r="L21" s="175"/>
      <c r="M21" s="175"/>
      <c r="N21" s="175"/>
      <c r="O21" s="175"/>
      <c r="P21" s="175"/>
      <c r="Q21" s="175"/>
    </row>
    <row r="22" spans="2:17" x14ac:dyDescent="0.25">
      <c r="B22" s="175"/>
      <c r="C22" s="175"/>
      <c r="D22" s="175"/>
      <c r="E22" s="175"/>
      <c r="F22" s="175"/>
      <c r="G22" s="175"/>
      <c r="H22" s="175"/>
      <c r="I22" s="175"/>
      <c r="J22" s="175"/>
      <c r="K22" s="175"/>
      <c r="L22" s="175"/>
      <c r="M22" s="175"/>
      <c r="N22" s="175"/>
      <c r="O22" s="175"/>
      <c r="P22" s="175"/>
      <c r="Q22" s="175"/>
    </row>
    <row r="23" spans="2:17" x14ac:dyDescent="0.25">
      <c r="B23" s="175"/>
      <c r="C23" s="175"/>
      <c r="D23" s="175"/>
      <c r="E23" s="205"/>
      <c r="F23" s="205"/>
      <c r="G23" s="205"/>
      <c r="H23" s="175"/>
      <c r="I23" s="175"/>
      <c r="J23" s="175"/>
      <c r="K23" s="175"/>
      <c r="L23" s="205"/>
      <c r="M23" s="205"/>
      <c r="N23" s="205"/>
      <c r="O23" s="175"/>
      <c r="P23" s="175"/>
      <c r="Q23" s="175"/>
    </row>
    <row r="24" spans="2:17" x14ac:dyDescent="0.25">
      <c r="B24" s="175"/>
      <c r="C24" s="175"/>
      <c r="D24" s="175"/>
      <c r="E24" s="175"/>
      <c r="F24" s="175"/>
      <c r="G24" s="175"/>
      <c r="H24" s="175"/>
      <c r="I24" s="175"/>
      <c r="J24" s="175"/>
      <c r="K24" s="175"/>
      <c r="L24" s="175"/>
      <c r="M24" s="175"/>
      <c r="N24" s="175"/>
      <c r="O24" s="175"/>
      <c r="P24" s="175"/>
      <c r="Q24" s="175"/>
    </row>
    <row r="25" spans="2:17" x14ac:dyDescent="0.25">
      <c r="B25" s="175"/>
      <c r="C25" s="175"/>
      <c r="D25" s="175"/>
      <c r="E25" s="175"/>
      <c r="F25" s="175"/>
      <c r="G25" s="175"/>
      <c r="H25" s="175"/>
      <c r="I25" s="175"/>
      <c r="J25" s="175"/>
      <c r="K25" s="175"/>
      <c r="L25" s="175"/>
      <c r="M25" s="175"/>
      <c r="N25" s="175"/>
      <c r="O25" s="175"/>
      <c r="P25" s="175"/>
      <c r="Q25" s="175"/>
    </row>
    <row r="26" spans="2:17" x14ac:dyDescent="0.25">
      <c r="B26" s="175"/>
      <c r="C26" s="175"/>
      <c r="D26" s="175"/>
      <c r="E26" s="175"/>
      <c r="F26" s="175"/>
      <c r="G26" s="175"/>
      <c r="H26" s="175"/>
      <c r="I26" s="175"/>
      <c r="J26" s="175"/>
      <c r="K26" s="175"/>
      <c r="L26" s="175"/>
      <c r="M26" s="175"/>
      <c r="N26" s="175"/>
      <c r="O26" s="175"/>
      <c r="P26" s="175"/>
      <c r="Q26" s="175"/>
    </row>
    <row r="27" spans="2:17" x14ac:dyDescent="0.25">
      <c r="B27" s="175"/>
      <c r="C27" s="175"/>
      <c r="D27" s="175"/>
      <c r="E27" s="175"/>
      <c r="F27" s="175"/>
      <c r="G27" s="175"/>
      <c r="H27" s="175"/>
      <c r="I27" s="175"/>
      <c r="J27" s="175"/>
      <c r="K27" s="175"/>
      <c r="L27" s="175"/>
      <c r="M27" s="175"/>
      <c r="N27" s="175"/>
      <c r="O27" s="175"/>
      <c r="P27" s="175"/>
      <c r="Q27" s="175"/>
    </row>
    <row r="28" spans="2:17" x14ac:dyDescent="0.25">
      <c r="B28" s="175"/>
      <c r="C28" s="175"/>
      <c r="D28" s="175"/>
      <c r="E28" s="175"/>
      <c r="F28" s="175"/>
      <c r="G28" s="175"/>
      <c r="H28" s="175"/>
      <c r="I28" s="175"/>
      <c r="J28" s="175"/>
      <c r="K28" s="175"/>
      <c r="L28" s="175"/>
      <c r="M28" s="175"/>
      <c r="N28" s="175"/>
      <c r="O28" s="175"/>
      <c r="P28" s="175"/>
      <c r="Q28" s="175"/>
    </row>
    <row r="29" spans="2:17" x14ac:dyDescent="0.25">
      <c r="B29" s="175"/>
      <c r="C29" s="175"/>
      <c r="D29" s="175"/>
      <c r="E29" s="175"/>
      <c r="F29" s="175"/>
      <c r="G29" s="175"/>
      <c r="H29" s="175"/>
      <c r="I29" s="175"/>
      <c r="J29" s="175"/>
      <c r="K29" s="175"/>
      <c r="L29" s="175"/>
      <c r="M29" s="175"/>
      <c r="N29" s="175"/>
      <c r="O29" s="175"/>
      <c r="P29" s="175"/>
      <c r="Q29" s="175"/>
    </row>
    <row r="30" spans="2:17" x14ac:dyDescent="0.25">
      <c r="B30" s="175"/>
      <c r="C30" s="175"/>
      <c r="D30" s="175"/>
      <c r="E30" s="175"/>
      <c r="F30" s="175"/>
      <c r="G30" s="175"/>
      <c r="H30" s="175"/>
      <c r="I30" s="175"/>
      <c r="J30" s="175"/>
      <c r="K30" s="175"/>
      <c r="L30" s="175"/>
      <c r="M30" s="175"/>
      <c r="N30" s="175"/>
      <c r="O30" s="175"/>
      <c r="P30" s="175"/>
      <c r="Q30" s="175"/>
    </row>
    <row r="32" spans="2:17" ht="69" customHeight="1" x14ac:dyDescent="0.25">
      <c r="B32" s="315" t="s">
        <v>872</v>
      </c>
      <c r="C32" s="315"/>
      <c r="D32" s="315"/>
      <c r="E32" s="315"/>
      <c r="F32" s="315"/>
      <c r="G32" s="315"/>
      <c r="H32" s="315"/>
      <c r="I32" s="315"/>
      <c r="J32" s="315"/>
      <c r="K32" s="315"/>
      <c r="L32" s="315"/>
      <c r="M32" s="315"/>
      <c r="N32" s="315"/>
      <c r="O32" s="315"/>
      <c r="P32" s="315"/>
      <c r="Q32" s="315"/>
    </row>
    <row r="33" spans="2:17" x14ac:dyDescent="0.25">
      <c r="B33" s="168"/>
      <c r="C33" s="6"/>
      <c r="D33" s="170"/>
      <c r="E33" s="168"/>
    </row>
    <row r="34" spans="2:17" ht="39.75" customHeight="1" x14ac:dyDescent="0.25">
      <c r="B34" s="316" t="s">
        <v>874</v>
      </c>
      <c r="C34" s="316"/>
      <c r="D34" s="316"/>
      <c r="E34" s="316"/>
      <c r="F34" s="316"/>
      <c r="G34" s="316"/>
      <c r="H34" s="316"/>
      <c r="I34" s="316"/>
      <c r="J34" s="316"/>
      <c r="K34" s="316"/>
      <c r="L34" s="316"/>
      <c r="M34" s="316"/>
      <c r="N34" s="316"/>
      <c r="O34" s="316"/>
      <c r="P34" s="316"/>
      <c r="Q34" s="316"/>
    </row>
  </sheetData>
  <sheetProtection algorithmName="SHA-512" hashValue="/e4VrWlBx+mWOShB+MH0UT/uujr7zj6znx0e452qxotMzEcr1Q9J/dZdOWNPS03tuBkg1JwxPJ30++dvMfGv2g==" saltValue="gO8nelfPKHoVEI/FtQ0wKA==" spinCount="100000" sheet="1" objects="1" scenarios="1" selectLockedCells="1"/>
  <mergeCells count="12">
    <mergeCell ref="B32:Q32"/>
    <mergeCell ref="B34:Q34"/>
    <mergeCell ref="C8:P9"/>
    <mergeCell ref="C10:P11"/>
    <mergeCell ref="B2:B5"/>
    <mergeCell ref="C2:O2"/>
    <mergeCell ref="P2:Q2"/>
    <mergeCell ref="C3:O3"/>
    <mergeCell ref="P3:Q3"/>
    <mergeCell ref="C4:O5"/>
    <mergeCell ref="P4:Q4"/>
    <mergeCell ref="P5:Q5"/>
  </mergeCells>
  <hyperlinks>
    <hyperlink ref="B9" location="INICIO!A1" display="INICIO" xr:uid="{00000000-0004-0000-0200-000000000000}"/>
  </hyperlink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sheetPr>
  <dimension ref="A1:R131"/>
  <sheetViews>
    <sheetView showGridLines="0" zoomScaleNormal="100" workbookViewId="0">
      <pane ySplit="5" topLeftCell="A6" activePane="bottomLeft" state="frozen"/>
      <selection activeCell="B1" sqref="B1"/>
      <selection pane="bottomLeft" activeCell="C3" sqref="C3:M4"/>
    </sheetView>
  </sheetViews>
  <sheetFormatPr baseColWidth="10" defaultColWidth="11.42578125" defaultRowHeight="14.25" x14ac:dyDescent="0.2"/>
  <cols>
    <col min="1" max="1" width="9.7109375" style="125" customWidth="1"/>
    <col min="2" max="2" width="76.28515625" style="2" customWidth="1"/>
    <col min="3" max="3" width="11.42578125" style="2"/>
    <col min="4" max="4" width="15.140625" style="2" customWidth="1"/>
    <col min="5" max="5" width="15" style="2" customWidth="1"/>
    <col min="6" max="6" width="17.28515625" style="2" customWidth="1"/>
    <col min="7" max="7" width="18.140625" style="2" customWidth="1"/>
    <col min="8" max="8" width="17.7109375" style="2" customWidth="1"/>
    <col min="9" max="9" width="17.140625" style="2" customWidth="1"/>
    <col min="10" max="10" width="16.42578125" style="2" customWidth="1"/>
    <col min="11" max="11" width="18.28515625" style="2" customWidth="1"/>
    <col min="12" max="12" width="11.5703125" style="2" customWidth="1"/>
    <col min="13" max="13" width="18" style="2" customWidth="1"/>
    <col min="14" max="14" width="32.7109375" style="125" customWidth="1"/>
    <col min="15" max="15" width="6.140625" style="2" customWidth="1"/>
    <col min="16" max="16384" width="11.42578125" style="2"/>
  </cols>
  <sheetData>
    <row r="1" spans="1:15" s="154" customFormat="1" ht="22.5" customHeight="1" x14ac:dyDescent="0.25">
      <c r="A1" s="207"/>
      <c r="B1" s="403"/>
      <c r="C1" s="425" t="s">
        <v>24</v>
      </c>
      <c r="D1" s="426"/>
      <c r="E1" s="426"/>
      <c r="F1" s="426"/>
      <c r="G1" s="426"/>
      <c r="H1" s="426"/>
      <c r="I1" s="426"/>
      <c r="J1" s="426"/>
      <c r="K1" s="426"/>
      <c r="L1" s="426"/>
      <c r="M1" s="427"/>
      <c r="N1" s="166" t="s">
        <v>25</v>
      </c>
      <c r="O1" s="25"/>
    </row>
    <row r="2" spans="1:15" s="154" customFormat="1" ht="22.5" customHeight="1" x14ac:dyDescent="0.25">
      <c r="A2" s="207"/>
      <c r="B2" s="404"/>
      <c r="C2" s="425" t="s">
        <v>440</v>
      </c>
      <c r="D2" s="426"/>
      <c r="E2" s="426"/>
      <c r="F2" s="426"/>
      <c r="G2" s="426"/>
      <c r="H2" s="426"/>
      <c r="I2" s="426"/>
      <c r="J2" s="426"/>
      <c r="K2" s="426"/>
      <c r="L2" s="426"/>
      <c r="M2" s="426"/>
      <c r="N2" s="166" t="s">
        <v>870</v>
      </c>
      <c r="O2" s="25"/>
    </row>
    <row r="3" spans="1:15" ht="15" customHeight="1" x14ac:dyDescent="0.25">
      <c r="A3" s="168"/>
      <c r="B3" s="404"/>
      <c r="C3" s="428" t="s">
        <v>27</v>
      </c>
      <c r="D3" s="429"/>
      <c r="E3" s="429"/>
      <c r="F3" s="429"/>
      <c r="G3" s="429"/>
      <c r="H3" s="429"/>
      <c r="I3" s="429"/>
      <c r="J3" s="429"/>
      <c r="K3" s="429"/>
      <c r="L3" s="429"/>
      <c r="M3" s="429"/>
      <c r="N3" s="166" t="s">
        <v>871</v>
      </c>
      <c r="O3" s="6"/>
    </row>
    <row r="4" spans="1:15" ht="15" customHeight="1" x14ac:dyDescent="0.25">
      <c r="A4" s="168"/>
      <c r="B4" s="405"/>
      <c r="C4" s="430"/>
      <c r="D4" s="431"/>
      <c r="E4" s="431"/>
      <c r="F4" s="431"/>
      <c r="G4" s="431"/>
      <c r="H4" s="431"/>
      <c r="I4" s="431"/>
      <c r="J4" s="431"/>
      <c r="K4" s="431"/>
      <c r="L4" s="431"/>
      <c r="M4" s="431"/>
      <c r="N4" s="166" t="s">
        <v>441</v>
      </c>
      <c r="O4" s="6"/>
    </row>
    <row r="5" spans="1:15" ht="17.25" customHeight="1" thickBot="1" x14ac:dyDescent="0.25">
      <c r="A5" s="45"/>
      <c r="B5" s="6"/>
      <c r="C5" s="6"/>
      <c r="D5" s="6"/>
      <c r="E5" s="6"/>
      <c r="F5" s="6"/>
      <c r="G5" s="6"/>
      <c r="H5" s="6"/>
      <c r="I5" s="6"/>
      <c r="J5" s="6"/>
      <c r="K5" s="6"/>
      <c r="L5" s="6"/>
      <c r="M5" s="6"/>
      <c r="N5" s="45"/>
      <c r="O5" s="6"/>
    </row>
    <row r="6" spans="1:15" ht="17.25" customHeight="1" x14ac:dyDescent="0.25">
      <c r="A6" s="45"/>
      <c r="B6" s="439" t="s">
        <v>442</v>
      </c>
      <c r="C6" s="440"/>
      <c r="D6" s="423" t="s">
        <v>878</v>
      </c>
      <c r="E6" s="423" t="s">
        <v>879</v>
      </c>
      <c r="F6" s="443" t="s">
        <v>443</v>
      </c>
      <c r="G6" s="443"/>
      <c r="H6" s="443"/>
      <c r="I6" s="443"/>
      <c r="J6" s="443"/>
      <c r="K6" s="443"/>
      <c r="L6" s="432" t="s">
        <v>444</v>
      </c>
      <c r="M6" s="434" t="s">
        <v>445</v>
      </c>
      <c r="N6" s="436" t="s">
        <v>158</v>
      </c>
      <c r="O6" s="6"/>
    </row>
    <row r="7" spans="1:15" ht="63.75" x14ac:dyDescent="0.2">
      <c r="A7" s="206" t="s">
        <v>39</v>
      </c>
      <c r="B7" s="441"/>
      <c r="C7" s="442"/>
      <c r="D7" s="424"/>
      <c r="E7" s="424"/>
      <c r="F7" s="54" t="s">
        <v>908</v>
      </c>
      <c r="G7" s="54" t="s">
        <v>907</v>
      </c>
      <c r="H7" s="54" t="s">
        <v>438</v>
      </c>
      <c r="I7" s="54" t="s">
        <v>909</v>
      </c>
      <c r="J7" s="54" t="s">
        <v>422</v>
      </c>
      <c r="K7" s="54" t="s">
        <v>419</v>
      </c>
      <c r="L7" s="433"/>
      <c r="M7" s="435"/>
      <c r="N7" s="437"/>
      <c r="O7" s="6"/>
    </row>
    <row r="8" spans="1:15" ht="15" thickBot="1" x14ac:dyDescent="0.25">
      <c r="A8" s="45"/>
      <c r="B8" s="82" t="s">
        <v>446</v>
      </c>
      <c r="C8" s="83" t="s">
        <v>447</v>
      </c>
      <c r="D8" s="605"/>
      <c r="E8" s="605"/>
      <c r="F8" s="84">
        <v>0.35</v>
      </c>
      <c r="G8" s="84">
        <v>0.3</v>
      </c>
      <c r="H8" s="84">
        <v>0.1</v>
      </c>
      <c r="I8" s="84">
        <v>0.05</v>
      </c>
      <c r="J8" s="84">
        <v>0.05</v>
      </c>
      <c r="K8" s="84">
        <v>0.15</v>
      </c>
      <c r="L8" s="85">
        <f>SUM(F8:K8)</f>
        <v>1</v>
      </c>
      <c r="M8" s="86">
        <f>+L8</f>
        <v>1</v>
      </c>
      <c r="N8" s="438"/>
      <c r="O8" s="6"/>
    </row>
    <row r="9" spans="1:15" ht="25.5" x14ac:dyDescent="0.2">
      <c r="A9" s="45"/>
      <c r="B9" s="210" t="s">
        <v>448</v>
      </c>
      <c r="C9" s="211">
        <v>1</v>
      </c>
      <c r="D9" s="602" t="s">
        <v>1039</v>
      </c>
      <c r="E9" s="602" t="s">
        <v>1040</v>
      </c>
      <c r="F9" s="212">
        <v>2</v>
      </c>
      <c r="G9" s="212">
        <v>3</v>
      </c>
      <c r="H9" s="212">
        <v>5</v>
      </c>
      <c r="I9" s="212">
        <v>1</v>
      </c>
      <c r="J9" s="212">
        <v>1</v>
      </c>
      <c r="K9" s="212">
        <v>5</v>
      </c>
      <c r="L9" s="213">
        <f t="shared" ref="L9:L51" si="0">SUM(F9:K9)</f>
        <v>17</v>
      </c>
      <c r="M9" s="214">
        <f>+SUMPRODUCT(F$8:K$8,F9:K9)/5</f>
        <v>0.58999999999999986</v>
      </c>
      <c r="N9" s="215" t="str">
        <f>IF(M9&lt;=0.6,"BAJO IMPACTO",IF(M9&lt;=0.8,"MEDIO IMPACTO RECOMENDABLE EVALUARLO EN EL RIESGO",IF(M9&lt;=1,"ALTO IMPACTO OBLIGATORIO ARTICULARLA A UNO DE LOS RIESGOS")))</f>
        <v>BAJO IMPACTO</v>
      </c>
      <c r="O9" s="6"/>
    </row>
    <row r="10" spans="1:15" ht="25.5" x14ac:dyDescent="0.2">
      <c r="A10" s="45"/>
      <c r="B10" s="58" t="s">
        <v>449</v>
      </c>
      <c r="C10" s="59">
        <v>1</v>
      </c>
      <c r="D10" s="602" t="s">
        <v>1039</v>
      </c>
      <c r="E10" s="602" t="s">
        <v>1040</v>
      </c>
      <c r="F10" s="60">
        <v>4</v>
      </c>
      <c r="G10" s="60">
        <v>4</v>
      </c>
      <c r="H10" s="60">
        <v>4</v>
      </c>
      <c r="I10" s="60">
        <v>1</v>
      </c>
      <c r="J10" s="60">
        <v>1</v>
      </c>
      <c r="K10" s="60">
        <v>5</v>
      </c>
      <c r="L10" s="80">
        <f t="shared" si="0"/>
        <v>19</v>
      </c>
      <c r="M10" s="62">
        <f t="shared" ref="M10:M48" si="1">+SUMPRODUCT(F$8:K$8,F10:K10)/5</f>
        <v>0.7699999999999998</v>
      </c>
      <c r="N10" s="81" t="str">
        <f t="shared" ref="N10:N48" si="2">IF(M10&lt;=0.6,"BAJO IMPACTO",IF(M10&lt;=0.8,"MEDIO IMPACTO RECOMENDABLE EVALUARLO EN EL RIESGO",IF(M10&lt;=1,"ALTO IMPACTO OBLIGATORIO ARTICULARLA A UNO DE LOS RIESGOS")))</f>
        <v>MEDIO IMPACTO RECOMENDABLE EVALUARLO EN EL RIESGO</v>
      </c>
      <c r="O10" s="6"/>
    </row>
    <row r="11" spans="1:15" ht="25.5" x14ac:dyDescent="0.2">
      <c r="A11" s="45"/>
      <c r="B11" s="58" t="s">
        <v>450</v>
      </c>
      <c r="C11" s="59">
        <v>1</v>
      </c>
      <c r="D11" s="602" t="s">
        <v>1039</v>
      </c>
      <c r="E11" s="602" t="s">
        <v>1040</v>
      </c>
      <c r="F11" s="60">
        <v>4</v>
      </c>
      <c r="G11" s="60">
        <v>3</v>
      </c>
      <c r="H11" s="60">
        <v>4</v>
      </c>
      <c r="I11" s="60">
        <v>2</v>
      </c>
      <c r="J11" s="60">
        <v>3</v>
      </c>
      <c r="K11" s="60">
        <v>3</v>
      </c>
      <c r="L11" s="80">
        <f t="shared" si="0"/>
        <v>19</v>
      </c>
      <c r="M11" s="62">
        <f t="shared" si="1"/>
        <v>0.67999999999999994</v>
      </c>
      <c r="N11" s="81" t="str">
        <f t="shared" si="2"/>
        <v>MEDIO IMPACTO RECOMENDABLE EVALUARLO EN EL RIESGO</v>
      </c>
      <c r="O11" s="6"/>
    </row>
    <row r="12" spans="1:15" ht="38.25" hidden="1" x14ac:dyDescent="0.2">
      <c r="A12" s="45"/>
      <c r="B12" s="58" t="s">
        <v>451</v>
      </c>
      <c r="C12" s="59">
        <v>1</v>
      </c>
      <c r="D12" s="602" t="s">
        <v>1039</v>
      </c>
      <c r="E12" s="602" t="s">
        <v>1040</v>
      </c>
      <c r="F12" s="60">
        <v>3</v>
      </c>
      <c r="G12" s="60">
        <v>4</v>
      </c>
      <c r="H12" s="60">
        <v>2</v>
      </c>
      <c r="I12" s="60">
        <v>2</v>
      </c>
      <c r="J12" s="60">
        <v>2</v>
      </c>
      <c r="K12" s="60">
        <v>3</v>
      </c>
      <c r="L12" s="80">
        <f t="shared" si="0"/>
        <v>16</v>
      </c>
      <c r="M12" s="62">
        <f t="shared" si="1"/>
        <v>0.62000000000000011</v>
      </c>
      <c r="N12" s="81" t="str">
        <f t="shared" si="2"/>
        <v>MEDIO IMPACTO RECOMENDABLE EVALUARLO EN EL RIESGO</v>
      </c>
      <c r="O12" s="6"/>
    </row>
    <row r="13" spans="1:15" ht="25.5" hidden="1" x14ac:dyDescent="0.2">
      <c r="A13" s="45"/>
      <c r="B13" s="58" t="s">
        <v>452</v>
      </c>
      <c r="C13" s="59">
        <v>1</v>
      </c>
      <c r="D13" s="602" t="s">
        <v>1039</v>
      </c>
      <c r="E13" s="602" t="s">
        <v>1040</v>
      </c>
      <c r="F13" s="60">
        <v>2</v>
      </c>
      <c r="G13" s="60">
        <v>2</v>
      </c>
      <c r="H13" s="60">
        <v>4</v>
      </c>
      <c r="I13" s="60">
        <v>1</v>
      </c>
      <c r="J13" s="60">
        <v>1</v>
      </c>
      <c r="K13" s="60">
        <v>3</v>
      </c>
      <c r="L13" s="80">
        <f t="shared" si="0"/>
        <v>13</v>
      </c>
      <c r="M13" s="62">
        <f t="shared" si="1"/>
        <v>0.45</v>
      </c>
      <c r="N13" s="81" t="str">
        <f t="shared" si="2"/>
        <v>BAJO IMPACTO</v>
      </c>
      <c r="O13" s="6"/>
    </row>
    <row r="14" spans="1:15" ht="25.5" hidden="1" x14ac:dyDescent="0.2">
      <c r="A14" s="45"/>
      <c r="B14" s="58" t="s">
        <v>453</v>
      </c>
      <c r="C14" s="59">
        <v>1</v>
      </c>
      <c r="D14" s="602" t="s">
        <v>1039</v>
      </c>
      <c r="E14" s="602" t="s">
        <v>1040</v>
      </c>
      <c r="F14" s="60">
        <v>2</v>
      </c>
      <c r="G14" s="60">
        <v>3</v>
      </c>
      <c r="H14" s="60">
        <v>4</v>
      </c>
      <c r="I14" s="60">
        <v>1</v>
      </c>
      <c r="J14" s="60">
        <v>1</v>
      </c>
      <c r="K14" s="60">
        <v>3</v>
      </c>
      <c r="L14" s="80">
        <f t="shared" si="0"/>
        <v>14</v>
      </c>
      <c r="M14" s="62">
        <f t="shared" si="1"/>
        <v>0.51</v>
      </c>
      <c r="N14" s="81" t="str">
        <f t="shared" si="2"/>
        <v>BAJO IMPACTO</v>
      </c>
      <c r="O14" s="6"/>
    </row>
    <row r="15" spans="1:15" ht="25.5" hidden="1" x14ac:dyDescent="0.2">
      <c r="A15" s="45"/>
      <c r="B15" s="58" t="s">
        <v>454</v>
      </c>
      <c r="C15" s="59">
        <v>1</v>
      </c>
      <c r="D15" s="602" t="s">
        <v>1039</v>
      </c>
      <c r="E15" s="602" t="s">
        <v>1040</v>
      </c>
      <c r="F15" s="60">
        <v>4</v>
      </c>
      <c r="G15" s="60">
        <v>3</v>
      </c>
      <c r="H15" s="60">
        <v>3</v>
      </c>
      <c r="I15" s="60">
        <v>1</v>
      </c>
      <c r="J15" s="60">
        <v>1</v>
      </c>
      <c r="K15" s="60">
        <v>3</v>
      </c>
      <c r="L15" s="80">
        <f t="shared" si="0"/>
        <v>15</v>
      </c>
      <c r="M15" s="62">
        <f t="shared" si="1"/>
        <v>0.62999999999999989</v>
      </c>
      <c r="N15" s="81" t="str">
        <f t="shared" si="2"/>
        <v>MEDIO IMPACTO RECOMENDABLE EVALUARLO EN EL RIESGO</v>
      </c>
      <c r="O15" s="6"/>
    </row>
    <row r="16" spans="1:15" ht="25.5" hidden="1" x14ac:dyDescent="0.2">
      <c r="A16" s="45"/>
      <c r="B16" s="58" t="s">
        <v>455</v>
      </c>
      <c r="C16" s="59">
        <v>1</v>
      </c>
      <c r="D16" s="602" t="s">
        <v>1039</v>
      </c>
      <c r="E16" s="602" t="s">
        <v>1040</v>
      </c>
      <c r="F16" s="60">
        <v>1</v>
      </c>
      <c r="G16" s="60">
        <v>1</v>
      </c>
      <c r="H16" s="60">
        <v>1</v>
      </c>
      <c r="I16" s="60">
        <v>1</v>
      </c>
      <c r="J16" s="60">
        <v>1</v>
      </c>
      <c r="K16" s="60">
        <v>1</v>
      </c>
      <c r="L16" s="80">
        <f t="shared" si="0"/>
        <v>6</v>
      </c>
      <c r="M16" s="62">
        <f t="shared" si="1"/>
        <v>0.2</v>
      </c>
      <c r="N16" s="81" t="str">
        <f t="shared" si="2"/>
        <v>BAJO IMPACTO</v>
      </c>
      <c r="O16" s="6"/>
    </row>
    <row r="17" spans="1:15" ht="25.5" hidden="1" x14ac:dyDescent="0.2">
      <c r="A17" s="45"/>
      <c r="B17" s="58" t="s">
        <v>456</v>
      </c>
      <c r="C17" s="59">
        <v>1</v>
      </c>
      <c r="D17" s="602" t="s">
        <v>1039</v>
      </c>
      <c r="E17" s="602" t="s">
        <v>1040</v>
      </c>
      <c r="F17" s="60">
        <v>4</v>
      </c>
      <c r="G17" s="60">
        <v>3</v>
      </c>
      <c r="H17" s="60">
        <v>3</v>
      </c>
      <c r="I17" s="60">
        <v>2</v>
      </c>
      <c r="J17" s="60">
        <v>2</v>
      </c>
      <c r="K17" s="60">
        <v>3</v>
      </c>
      <c r="L17" s="80">
        <f t="shared" si="0"/>
        <v>17</v>
      </c>
      <c r="M17" s="62">
        <f t="shared" si="1"/>
        <v>0.65</v>
      </c>
      <c r="N17" s="81" t="str">
        <f t="shared" si="2"/>
        <v>MEDIO IMPACTO RECOMENDABLE EVALUARLO EN EL RIESGO</v>
      </c>
      <c r="O17" s="6"/>
    </row>
    <row r="18" spans="1:15" ht="25.5" hidden="1" x14ac:dyDescent="0.2">
      <c r="A18" s="45"/>
      <c r="B18" s="58" t="s">
        <v>457</v>
      </c>
      <c r="C18" s="59">
        <v>1</v>
      </c>
      <c r="D18" s="602" t="s">
        <v>1039</v>
      </c>
      <c r="E18" s="602" t="s">
        <v>1040</v>
      </c>
      <c r="F18" s="60">
        <v>3</v>
      </c>
      <c r="G18" s="60">
        <v>3</v>
      </c>
      <c r="H18" s="60">
        <v>4</v>
      </c>
      <c r="I18" s="60">
        <v>2</v>
      </c>
      <c r="J18" s="60">
        <v>2</v>
      </c>
      <c r="K18" s="60">
        <v>4</v>
      </c>
      <c r="L18" s="80">
        <f t="shared" si="0"/>
        <v>18</v>
      </c>
      <c r="M18" s="62">
        <f t="shared" si="1"/>
        <v>0.63</v>
      </c>
      <c r="N18" s="81" t="str">
        <f t="shared" si="2"/>
        <v>MEDIO IMPACTO RECOMENDABLE EVALUARLO EN EL RIESGO</v>
      </c>
      <c r="O18" s="6"/>
    </row>
    <row r="19" spans="1:15" ht="25.5" hidden="1" x14ac:dyDescent="0.2">
      <c r="A19" s="45"/>
      <c r="B19" s="58" t="s">
        <v>458</v>
      </c>
      <c r="C19" s="59">
        <v>1</v>
      </c>
      <c r="D19" s="602" t="s">
        <v>1039</v>
      </c>
      <c r="E19" s="602" t="s">
        <v>1040</v>
      </c>
      <c r="F19" s="60">
        <v>2</v>
      </c>
      <c r="G19" s="60">
        <v>4</v>
      </c>
      <c r="H19" s="60">
        <v>4</v>
      </c>
      <c r="I19" s="60">
        <v>2</v>
      </c>
      <c r="J19" s="60">
        <v>2</v>
      </c>
      <c r="K19" s="60">
        <v>4</v>
      </c>
      <c r="L19" s="80">
        <f t="shared" si="0"/>
        <v>18</v>
      </c>
      <c r="M19" s="62">
        <f t="shared" si="1"/>
        <v>0.62</v>
      </c>
      <c r="N19" s="81" t="str">
        <f t="shared" si="2"/>
        <v>MEDIO IMPACTO RECOMENDABLE EVALUARLO EN EL RIESGO</v>
      </c>
      <c r="O19" s="6"/>
    </row>
    <row r="20" spans="1:15" ht="25.5" hidden="1" x14ac:dyDescent="0.2">
      <c r="A20" s="45"/>
      <c r="B20" s="58" t="s">
        <v>459</v>
      </c>
      <c r="C20" s="59">
        <v>1</v>
      </c>
      <c r="D20" s="602" t="s">
        <v>1039</v>
      </c>
      <c r="E20" s="602" t="s">
        <v>1040</v>
      </c>
      <c r="F20" s="60">
        <v>4</v>
      </c>
      <c r="G20" s="60">
        <v>4</v>
      </c>
      <c r="H20" s="60">
        <v>4</v>
      </c>
      <c r="I20" s="60">
        <v>1</v>
      </c>
      <c r="J20" s="60">
        <v>1</v>
      </c>
      <c r="K20" s="60">
        <v>3</v>
      </c>
      <c r="L20" s="80">
        <f t="shared" si="0"/>
        <v>17</v>
      </c>
      <c r="M20" s="62">
        <f t="shared" si="1"/>
        <v>0.70999999999999974</v>
      </c>
      <c r="N20" s="81" t="str">
        <f t="shared" si="2"/>
        <v>MEDIO IMPACTO RECOMENDABLE EVALUARLO EN EL RIESGO</v>
      </c>
      <c r="O20" s="6"/>
    </row>
    <row r="21" spans="1:15" ht="38.25" hidden="1" x14ac:dyDescent="0.2">
      <c r="A21" s="45"/>
      <c r="B21" s="58" t="s">
        <v>460</v>
      </c>
      <c r="C21" s="59">
        <v>1</v>
      </c>
      <c r="D21" s="602" t="s">
        <v>1039</v>
      </c>
      <c r="E21" s="602" t="s">
        <v>1040</v>
      </c>
      <c r="F21" s="60">
        <v>1</v>
      </c>
      <c r="G21" s="60">
        <v>3</v>
      </c>
      <c r="H21" s="60">
        <v>5</v>
      </c>
      <c r="I21" s="60">
        <v>2</v>
      </c>
      <c r="J21" s="60">
        <v>3</v>
      </c>
      <c r="K21" s="60">
        <v>5</v>
      </c>
      <c r="L21" s="80">
        <f t="shared" si="0"/>
        <v>19</v>
      </c>
      <c r="M21" s="62">
        <f t="shared" si="1"/>
        <v>0.55000000000000004</v>
      </c>
      <c r="N21" s="81" t="str">
        <f t="shared" si="2"/>
        <v>BAJO IMPACTO</v>
      </c>
      <c r="O21" s="6"/>
    </row>
    <row r="22" spans="1:15" ht="38.25" hidden="1" x14ac:dyDescent="0.2">
      <c r="A22" s="45"/>
      <c r="B22" s="133" t="s">
        <v>461</v>
      </c>
      <c r="C22" s="59">
        <v>1</v>
      </c>
      <c r="D22" s="602" t="s">
        <v>1039</v>
      </c>
      <c r="E22" s="602" t="s">
        <v>1040</v>
      </c>
      <c r="F22" s="60">
        <v>4</v>
      </c>
      <c r="G22" s="60">
        <v>4</v>
      </c>
      <c r="H22" s="60">
        <v>5</v>
      </c>
      <c r="I22" s="60">
        <v>2</v>
      </c>
      <c r="J22" s="60">
        <v>1</v>
      </c>
      <c r="K22" s="60">
        <v>5</v>
      </c>
      <c r="L22" s="80">
        <f t="shared" si="0"/>
        <v>21</v>
      </c>
      <c r="M22" s="62">
        <f t="shared" si="1"/>
        <v>0.79999999999999993</v>
      </c>
      <c r="N22" s="81" t="str">
        <f t="shared" si="2"/>
        <v>MEDIO IMPACTO RECOMENDABLE EVALUARLO EN EL RIESGO</v>
      </c>
      <c r="O22" s="6"/>
    </row>
    <row r="23" spans="1:15" ht="39" hidden="1" customHeight="1" x14ac:dyDescent="0.2">
      <c r="A23" s="45"/>
      <c r="B23" s="58" t="s">
        <v>462</v>
      </c>
      <c r="C23" s="59">
        <v>1</v>
      </c>
      <c r="D23" s="602" t="s">
        <v>1039</v>
      </c>
      <c r="E23" s="602" t="s">
        <v>1040</v>
      </c>
      <c r="F23" s="60">
        <v>2</v>
      </c>
      <c r="G23" s="60">
        <v>2</v>
      </c>
      <c r="H23" s="60">
        <v>5</v>
      </c>
      <c r="I23" s="60">
        <v>1</v>
      </c>
      <c r="J23" s="60">
        <v>3</v>
      </c>
      <c r="K23" s="60">
        <v>5</v>
      </c>
      <c r="L23" s="80">
        <f t="shared" si="0"/>
        <v>18</v>
      </c>
      <c r="M23" s="62">
        <f t="shared" si="1"/>
        <v>0.55000000000000004</v>
      </c>
      <c r="N23" s="81" t="str">
        <f t="shared" si="2"/>
        <v>BAJO IMPACTO</v>
      </c>
      <c r="O23" s="6"/>
    </row>
    <row r="24" spans="1:15" ht="25.5" x14ac:dyDescent="0.2">
      <c r="A24" s="45"/>
      <c r="B24" s="58" t="s">
        <v>463</v>
      </c>
      <c r="C24" s="59">
        <v>1</v>
      </c>
      <c r="D24" s="602" t="s">
        <v>1039</v>
      </c>
      <c r="E24" s="602" t="s">
        <v>1040</v>
      </c>
      <c r="F24" s="60">
        <v>1</v>
      </c>
      <c r="G24" s="60">
        <v>1</v>
      </c>
      <c r="H24" s="60">
        <v>5</v>
      </c>
      <c r="I24" s="60">
        <v>3</v>
      </c>
      <c r="J24" s="60">
        <v>5</v>
      </c>
      <c r="K24" s="60">
        <v>5</v>
      </c>
      <c r="L24" s="80">
        <f t="shared" si="0"/>
        <v>20</v>
      </c>
      <c r="M24" s="62">
        <f t="shared" si="1"/>
        <v>0.45999999999999996</v>
      </c>
      <c r="N24" s="81" t="str">
        <f t="shared" si="2"/>
        <v>BAJO IMPACTO</v>
      </c>
      <c r="O24" s="6"/>
    </row>
    <row r="25" spans="1:15" ht="25.5" hidden="1" x14ac:dyDescent="0.2">
      <c r="A25" s="45"/>
      <c r="B25" s="58" t="s">
        <v>464</v>
      </c>
      <c r="C25" s="59">
        <v>1</v>
      </c>
      <c r="D25" s="602" t="s">
        <v>1039</v>
      </c>
      <c r="E25" s="602" t="s">
        <v>1040</v>
      </c>
      <c r="F25" s="60">
        <v>5</v>
      </c>
      <c r="G25" s="60">
        <v>1</v>
      </c>
      <c r="H25" s="60">
        <v>3</v>
      </c>
      <c r="I25" s="60">
        <v>3</v>
      </c>
      <c r="J25" s="60">
        <v>3</v>
      </c>
      <c r="K25" s="60">
        <v>5</v>
      </c>
      <c r="L25" s="80">
        <f t="shared" si="0"/>
        <v>20</v>
      </c>
      <c r="M25" s="62">
        <f t="shared" si="1"/>
        <v>0.67999999999999994</v>
      </c>
      <c r="N25" s="81" t="str">
        <f t="shared" si="2"/>
        <v>MEDIO IMPACTO RECOMENDABLE EVALUARLO EN EL RIESGO</v>
      </c>
      <c r="O25" s="6"/>
    </row>
    <row r="26" spans="1:15" ht="25.5" hidden="1" x14ac:dyDescent="0.2">
      <c r="A26" s="45"/>
      <c r="B26" s="58" t="s">
        <v>465</v>
      </c>
      <c r="C26" s="59">
        <v>1</v>
      </c>
      <c r="D26" s="602" t="s">
        <v>1039</v>
      </c>
      <c r="E26" s="602" t="s">
        <v>1040</v>
      </c>
      <c r="F26" s="60">
        <v>1</v>
      </c>
      <c r="G26" s="60">
        <v>1</v>
      </c>
      <c r="H26" s="60">
        <v>3</v>
      </c>
      <c r="I26" s="60">
        <v>3</v>
      </c>
      <c r="J26" s="60">
        <v>5</v>
      </c>
      <c r="K26" s="60">
        <v>5</v>
      </c>
      <c r="L26" s="80">
        <f t="shared" si="0"/>
        <v>18</v>
      </c>
      <c r="M26" s="62">
        <f t="shared" si="1"/>
        <v>0.42000000000000004</v>
      </c>
      <c r="N26" s="81" t="str">
        <f t="shared" si="2"/>
        <v>BAJO IMPACTO</v>
      </c>
      <c r="O26" s="6"/>
    </row>
    <row r="27" spans="1:15" ht="25.5" hidden="1" x14ac:dyDescent="0.2">
      <c r="A27" s="45"/>
      <c r="B27" s="58" t="s">
        <v>466</v>
      </c>
      <c r="C27" s="59">
        <v>0</v>
      </c>
      <c r="D27" s="602" t="s">
        <v>1039</v>
      </c>
      <c r="E27" s="602" t="s">
        <v>1040</v>
      </c>
      <c r="F27" s="60">
        <v>4</v>
      </c>
      <c r="G27" s="60">
        <v>4</v>
      </c>
      <c r="H27" s="60">
        <v>5</v>
      </c>
      <c r="I27" s="60">
        <v>1</v>
      </c>
      <c r="J27" s="60">
        <v>1</v>
      </c>
      <c r="K27" s="60">
        <v>4</v>
      </c>
      <c r="L27" s="80">
        <f t="shared" si="0"/>
        <v>19</v>
      </c>
      <c r="M27" s="62">
        <f t="shared" si="1"/>
        <v>0.7599999999999999</v>
      </c>
      <c r="N27" s="81" t="str">
        <f t="shared" si="2"/>
        <v>MEDIO IMPACTO RECOMENDABLE EVALUARLO EN EL RIESGO</v>
      </c>
      <c r="O27" s="6"/>
    </row>
    <row r="28" spans="1:15" ht="25.5" hidden="1" x14ac:dyDescent="0.2">
      <c r="A28" s="45"/>
      <c r="B28" s="58" t="s">
        <v>467</v>
      </c>
      <c r="C28" s="59">
        <v>1</v>
      </c>
      <c r="D28" s="602" t="s">
        <v>1039</v>
      </c>
      <c r="E28" s="602" t="s">
        <v>1040</v>
      </c>
      <c r="F28" s="60">
        <v>3</v>
      </c>
      <c r="G28" s="60">
        <v>4</v>
      </c>
      <c r="H28" s="60">
        <v>3</v>
      </c>
      <c r="I28" s="60">
        <v>1</v>
      </c>
      <c r="J28" s="60">
        <v>1</v>
      </c>
      <c r="K28" s="60">
        <v>2</v>
      </c>
      <c r="L28" s="80">
        <f t="shared" si="0"/>
        <v>14</v>
      </c>
      <c r="M28" s="62">
        <f t="shared" si="1"/>
        <v>0.58999999999999986</v>
      </c>
      <c r="N28" s="81" t="str">
        <f t="shared" si="2"/>
        <v>BAJO IMPACTO</v>
      </c>
      <c r="O28" s="6"/>
    </row>
    <row r="29" spans="1:15" ht="25.5" hidden="1" x14ac:dyDescent="0.2">
      <c r="A29" s="45"/>
      <c r="B29" s="58" t="s">
        <v>468</v>
      </c>
      <c r="C29" s="59">
        <v>1</v>
      </c>
      <c r="D29" s="602" t="s">
        <v>1039</v>
      </c>
      <c r="E29" s="602" t="s">
        <v>1040</v>
      </c>
      <c r="F29" s="60">
        <v>3</v>
      </c>
      <c r="G29" s="60">
        <v>3</v>
      </c>
      <c r="H29" s="124">
        <v>4</v>
      </c>
      <c r="I29" s="60">
        <v>2</v>
      </c>
      <c r="J29" s="60">
        <v>3</v>
      </c>
      <c r="K29" s="60">
        <v>3</v>
      </c>
      <c r="L29" s="80">
        <f t="shared" si="0"/>
        <v>18</v>
      </c>
      <c r="M29" s="62">
        <f t="shared" si="1"/>
        <v>0.61</v>
      </c>
      <c r="N29" s="81" t="str">
        <f t="shared" si="2"/>
        <v>MEDIO IMPACTO RECOMENDABLE EVALUARLO EN EL RIESGO</v>
      </c>
      <c r="O29" s="6"/>
    </row>
    <row r="30" spans="1:15" ht="25.5" hidden="1" x14ac:dyDescent="0.2">
      <c r="A30" s="45"/>
      <c r="B30" s="58" t="s">
        <v>469</v>
      </c>
      <c r="C30" s="59">
        <v>1</v>
      </c>
      <c r="D30" s="602" t="s">
        <v>1039</v>
      </c>
      <c r="E30" s="602" t="s">
        <v>1040</v>
      </c>
      <c r="F30" s="60">
        <v>1</v>
      </c>
      <c r="G30" s="60">
        <v>4</v>
      </c>
      <c r="H30" s="60">
        <v>3</v>
      </c>
      <c r="I30" s="60">
        <v>1</v>
      </c>
      <c r="J30" s="60">
        <v>1</v>
      </c>
      <c r="K30" s="60">
        <v>2</v>
      </c>
      <c r="L30" s="80">
        <f t="shared" si="0"/>
        <v>12</v>
      </c>
      <c r="M30" s="62">
        <f t="shared" si="1"/>
        <v>0.45</v>
      </c>
      <c r="N30" s="81" t="str">
        <f t="shared" si="2"/>
        <v>BAJO IMPACTO</v>
      </c>
      <c r="O30" s="6"/>
    </row>
    <row r="31" spans="1:15" ht="25.5" hidden="1" x14ac:dyDescent="0.2">
      <c r="A31" s="45"/>
      <c r="B31" s="58" t="s">
        <v>470</v>
      </c>
      <c r="C31" s="59">
        <v>1</v>
      </c>
      <c r="D31" s="602" t="s">
        <v>1039</v>
      </c>
      <c r="E31" s="602" t="s">
        <v>1040</v>
      </c>
      <c r="F31" s="60">
        <v>1</v>
      </c>
      <c r="G31" s="60">
        <v>1</v>
      </c>
      <c r="H31" s="60">
        <v>5</v>
      </c>
      <c r="I31" s="60">
        <v>1</v>
      </c>
      <c r="J31" s="60">
        <v>1</v>
      </c>
      <c r="K31" s="60">
        <v>1</v>
      </c>
      <c r="L31" s="80">
        <f t="shared" si="0"/>
        <v>10</v>
      </c>
      <c r="M31" s="62">
        <f t="shared" si="1"/>
        <v>0.27999999999999997</v>
      </c>
      <c r="N31" s="81" t="str">
        <f t="shared" si="2"/>
        <v>BAJO IMPACTO</v>
      </c>
      <c r="O31" s="6"/>
    </row>
    <row r="32" spans="1:15" ht="25.5" x14ac:dyDescent="0.2">
      <c r="A32" s="45"/>
      <c r="B32" s="58" t="s">
        <v>471</v>
      </c>
      <c r="C32" s="59">
        <v>1</v>
      </c>
      <c r="D32" s="602" t="s">
        <v>1039</v>
      </c>
      <c r="E32" s="602" t="s">
        <v>1040</v>
      </c>
      <c r="F32" s="60">
        <v>4</v>
      </c>
      <c r="G32" s="60">
        <v>4</v>
      </c>
      <c r="H32" s="60">
        <v>4</v>
      </c>
      <c r="I32" s="60">
        <v>1</v>
      </c>
      <c r="J32" s="60">
        <v>1</v>
      </c>
      <c r="K32" s="60">
        <v>4</v>
      </c>
      <c r="L32" s="80">
        <f t="shared" si="0"/>
        <v>18</v>
      </c>
      <c r="M32" s="62">
        <f t="shared" si="1"/>
        <v>0.73999999999999988</v>
      </c>
      <c r="N32" s="81" t="str">
        <f t="shared" si="2"/>
        <v>MEDIO IMPACTO RECOMENDABLE EVALUARLO EN EL RIESGO</v>
      </c>
      <c r="O32" s="6"/>
    </row>
    <row r="33" spans="1:15" ht="25.5" hidden="1" x14ac:dyDescent="0.2">
      <c r="A33" s="45"/>
      <c r="B33" s="58" t="s">
        <v>472</v>
      </c>
      <c r="C33" s="59">
        <v>1</v>
      </c>
      <c r="D33" s="602" t="s">
        <v>1039</v>
      </c>
      <c r="E33" s="602" t="s">
        <v>1040</v>
      </c>
      <c r="F33" s="60">
        <v>4</v>
      </c>
      <c r="G33" s="60">
        <v>4</v>
      </c>
      <c r="H33" s="60">
        <v>5</v>
      </c>
      <c r="I33" s="60">
        <v>1</v>
      </c>
      <c r="J33" s="60">
        <v>1</v>
      </c>
      <c r="K33" s="60">
        <v>5</v>
      </c>
      <c r="L33" s="80">
        <f t="shared" si="0"/>
        <v>20</v>
      </c>
      <c r="M33" s="62">
        <f t="shared" si="1"/>
        <v>0.78999999999999981</v>
      </c>
      <c r="N33" s="81" t="str">
        <f t="shared" si="2"/>
        <v>MEDIO IMPACTO RECOMENDABLE EVALUARLO EN EL RIESGO</v>
      </c>
      <c r="O33" s="6"/>
    </row>
    <row r="34" spans="1:15" ht="25.5" hidden="1" x14ac:dyDescent="0.2">
      <c r="A34" s="45"/>
      <c r="B34" s="58" t="s">
        <v>473</v>
      </c>
      <c r="C34" s="59">
        <v>1</v>
      </c>
      <c r="D34" s="602" t="s">
        <v>1039</v>
      </c>
      <c r="E34" s="602" t="s">
        <v>1040</v>
      </c>
      <c r="F34" s="60">
        <v>3</v>
      </c>
      <c r="G34" s="60">
        <v>3</v>
      </c>
      <c r="H34" s="60">
        <v>3</v>
      </c>
      <c r="I34" s="60">
        <v>2</v>
      </c>
      <c r="J34" s="60">
        <v>2</v>
      </c>
      <c r="K34" s="60">
        <v>3</v>
      </c>
      <c r="L34" s="80">
        <f t="shared" si="0"/>
        <v>16</v>
      </c>
      <c r="M34" s="62">
        <f t="shared" si="1"/>
        <v>0.58000000000000007</v>
      </c>
      <c r="N34" s="81" t="str">
        <f t="shared" si="2"/>
        <v>BAJO IMPACTO</v>
      </c>
      <c r="O34" s="6"/>
    </row>
    <row r="35" spans="1:15" ht="38.25" hidden="1" x14ac:dyDescent="0.2">
      <c r="A35" s="45"/>
      <c r="B35" s="58" t="s">
        <v>474</v>
      </c>
      <c r="C35" s="59">
        <v>1</v>
      </c>
      <c r="D35" s="602" t="s">
        <v>1039</v>
      </c>
      <c r="E35" s="602" t="s">
        <v>1040</v>
      </c>
      <c r="F35" s="60">
        <v>4</v>
      </c>
      <c r="G35" s="60">
        <v>4</v>
      </c>
      <c r="H35" s="60">
        <v>3</v>
      </c>
      <c r="I35" s="60">
        <v>1</v>
      </c>
      <c r="J35" s="60">
        <v>1</v>
      </c>
      <c r="K35" s="60">
        <v>3</v>
      </c>
      <c r="L35" s="80">
        <f t="shared" si="0"/>
        <v>16</v>
      </c>
      <c r="M35" s="62">
        <f t="shared" si="1"/>
        <v>0.68999999999999984</v>
      </c>
      <c r="N35" s="81" t="str">
        <f t="shared" si="2"/>
        <v>MEDIO IMPACTO RECOMENDABLE EVALUARLO EN EL RIESGO</v>
      </c>
      <c r="O35" s="6"/>
    </row>
    <row r="36" spans="1:15" ht="25.5" hidden="1" x14ac:dyDescent="0.2">
      <c r="A36" s="45"/>
      <c r="B36" s="58" t="s">
        <v>475</v>
      </c>
      <c r="C36" s="59">
        <v>1</v>
      </c>
      <c r="D36" s="602" t="s">
        <v>1039</v>
      </c>
      <c r="E36" s="602" t="s">
        <v>1040</v>
      </c>
      <c r="F36" s="60">
        <v>3</v>
      </c>
      <c r="G36" s="60">
        <v>4</v>
      </c>
      <c r="H36" s="60">
        <v>3</v>
      </c>
      <c r="I36" s="60">
        <v>1</v>
      </c>
      <c r="J36" s="60">
        <v>1</v>
      </c>
      <c r="K36" s="60">
        <v>2</v>
      </c>
      <c r="L36" s="80">
        <f t="shared" si="0"/>
        <v>14</v>
      </c>
      <c r="M36" s="62">
        <f t="shared" si="1"/>
        <v>0.58999999999999986</v>
      </c>
      <c r="N36" s="81" t="str">
        <f t="shared" si="2"/>
        <v>BAJO IMPACTO</v>
      </c>
      <c r="O36" s="6"/>
    </row>
    <row r="37" spans="1:15" ht="25.5" hidden="1" x14ac:dyDescent="0.2">
      <c r="A37" s="45"/>
      <c r="B37" s="58" t="s">
        <v>476</v>
      </c>
      <c r="C37" s="59">
        <v>1</v>
      </c>
      <c r="D37" s="602" t="s">
        <v>1039</v>
      </c>
      <c r="E37" s="602" t="s">
        <v>1040</v>
      </c>
      <c r="F37" s="60">
        <v>3</v>
      </c>
      <c r="G37" s="60">
        <v>3</v>
      </c>
      <c r="H37" s="60">
        <v>5</v>
      </c>
      <c r="I37" s="60">
        <v>1</v>
      </c>
      <c r="J37" s="60">
        <v>1</v>
      </c>
      <c r="K37" s="60">
        <v>4</v>
      </c>
      <c r="L37" s="80">
        <f t="shared" si="0"/>
        <v>17</v>
      </c>
      <c r="M37" s="62">
        <f t="shared" si="1"/>
        <v>0.62999999999999989</v>
      </c>
      <c r="N37" s="81" t="str">
        <f t="shared" si="2"/>
        <v>MEDIO IMPACTO RECOMENDABLE EVALUARLO EN EL RIESGO</v>
      </c>
      <c r="O37" s="6"/>
    </row>
    <row r="38" spans="1:15" ht="25.5" x14ac:dyDescent="0.2">
      <c r="A38" s="45"/>
      <c r="B38" s="58" t="s">
        <v>477</v>
      </c>
      <c r="C38" s="59">
        <v>1</v>
      </c>
      <c r="D38" s="602" t="s">
        <v>1039</v>
      </c>
      <c r="E38" s="602" t="s">
        <v>1040</v>
      </c>
      <c r="F38" s="60">
        <v>1</v>
      </c>
      <c r="G38" s="60">
        <v>1</v>
      </c>
      <c r="H38" s="60">
        <v>5</v>
      </c>
      <c r="I38" s="60">
        <v>1</v>
      </c>
      <c r="J38" s="60">
        <v>1</v>
      </c>
      <c r="K38" s="60">
        <v>4</v>
      </c>
      <c r="L38" s="80">
        <f t="shared" si="0"/>
        <v>13</v>
      </c>
      <c r="M38" s="62">
        <f t="shared" si="1"/>
        <v>0.37</v>
      </c>
      <c r="N38" s="81" t="str">
        <f t="shared" si="2"/>
        <v>BAJO IMPACTO</v>
      </c>
      <c r="O38" s="6"/>
    </row>
    <row r="39" spans="1:15" ht="25.5" hidden="1" x14ac:dyDescent="0.2">
      <c r="A39" s="45"/>
      <c r="B39" s="58" t="s">
        <v>478</v>
      </c>
      <c r="C39" s="59">
        <v>1</v>
      </c>
      <c r="D39" s="602" t="s">
        <v>1039</v>
      </c>
      <c r="E39" s="602" t="s">
        <v>1040</v>
      </c>
      <c r="F39" s="60">
        <v>3</v>
      </c>
      <c r="G39" s="60">
        <v>2</v>
      </c>
      <c r="H39" s="60">
        <v>4</v>
      </c>
      <c r="I39" s="60">
        <v>3</v>
      </c>
      <c r="J39" s="60">
        <v>3</v>
      </c>
      <c r="K39" s="60">
        <v>3</v>
      </c>
      <c r="L39" s="80">
        <f t="shared" si="0"/>
        <v>18</v>
      </c>
      <c r="M39" s="62">
        <f t="shared" si="1"/>
        <v>0.55999999999999994</v>
      </c>
      <c r="N39" s="81" t="str">
        <f t="shared" si="2"/>
        <v>BAJO IMPACTO</v>
      </c>
      <c r="O39" s="6"/>
    </row>
    <row r="40" spans="1:15" ht="38.25" hidden="1" x14ac:dyDescent="0.2">
      <c r="A40" s="45"/>
      <c r="B40" s="58" t="s">
        <v>479</v>
      </c>
      <c r="C40" s="59">
        <v>0</v>
      </c>
      <c r="D40" s="602" t="s">
        <v>1039</v>
      </c>
      <c r="E40" s="602" t="s">
        <v>1040</v>
      </c>
      <c r="F40" s="60">
        <v>3</v>
      </c>
      <c r="G40" s="60">
        <v>3</v>
      </c>
      <c r="H40" s="60">
        <v>3</v>
      </c>
      <c r="I40" s="60">
        <v>1</v>
      </c>
      <c r="J40" s="60">
        <v>1</v>
      </c>
      <c r="K40" s="60">
        <v>3</v>
      </c>
      <c r="L40" s="80">
        <f t="shared" si="0"/>
        <v>14</v>
      </c>
      <c r="M40" s="62">
        <f t="shared" si="1"/>
        <v>0.55999999999999994</v>
      </c>
      <c r="N40" s="81" t="str">
        <f t="shared" si="2"/>
        <v>BAJO IMPACTO</v>
      </c>
      <c r="O40" s="6"/>
    </row>
    <row r="41" spans="1:15" ht="25.5" x14ac:dyDescent="0.2">
      <c r="A41" s="45"/>
      <c r="B41" s="58" t="s">
        <v>480</v>
      </c>
      <c r="C41" s="59">
        <v>1</v>
      </c>
      <c r="D41" s="602" t="s">
        <v>1039</v>
      </c>
      <c r="E41" s="602" t="s">
        <v>1040</v>
      </c>
      <c r="F41" s="60">
        <v>1</v>
      </c>
      <c r="G41" s="60">
        <v>4</v>
      </c>
      <c r="H41" s="60">
        <v>5</v>
      </c>
      <c r="I41" s="60">
        <v>1</v>
      </c>
      <c r="J41" s="60">
        <v>1</v>
      </c>
      <c r="K41" s="60">
        <v>5</v>
      </c>
      <c r="L41" s="80">
        <f t="shared" si="0"/>
        <v>17</v>
      </c>
      <c r="M41" s="62">
        <f t="shared" si="1"/>
        <v>0.57999999999999985</v>
      </c>
      <c r="N41" s="81" t="str">
        <f t="shared" si="2"/>
        <v>BAJO IMPACTO</v>
      </c>
      <c r="O41" s="6"/>
    </row>
    <row r="42" spans="1:15" ht="25.5" hidden="1" x14ac:dyDescent="0.2">
      <c r="A42" s="45"/>
      <c r="B42" s="132" t="s">
        <v>481</v>
      </c>
      <c r="C42" s="59">
        <v>1</v>
      </c>
      <c r="D42" s="602" t="s">
        <v>1039</v>
      </c>
      <c r="E42" s="602" t="s">
        <v>1040</v>
      </c>
      <c r="F42" s="60">
        <v>4</v>
      </c>
      <c r="G42" s="60">
        <v>4</v>
      </c>
      <c r="H42" s="60">
        <v>3</v>
      </c>
      <c r="I42" s="60">
        <v>1</v>
      </c>
      <c r="J42" s="60">
        <v>4</v>
      </c>
      <c r="K42" s="60">
        <v>1</v>
      </c>
      <c r="L42" s="80">
        <f t="shared" si="0"/>
        <v>17</v>
      </c>
      <c r="M42" s="62">
        <f t="shared" si="1"/>
        <v>0.65999999999999992</v>
      </c>
      <c r="N42" s="81" t="str">
        <f t="shared" si="2"/>
        <v>MEDIO IMPACTO RECOMENDABLE EVALUARLO EN EL RIESGO</v>
      </c>
      <c r="O42" s="6"/>
    </row>
    <row r="43" spans="1:15" ht="25.5" hidden="1" x14ac:dyDescent="0.2">
      <c r="A43" s="45"/>
      <c r="B43" s="132" t="s">
        <v>482</v>
      </c>
      <c r="C43" s="59">
        <v>1</v>
      </c>
      <c r="D43" s="602" t="s">
        <v>1039</v>
      </c>
      <c r="E43" s="602" t="s">
        <v>1040</v>
      </c>
      <c r="F43" s="60">
        <v>4</v>
      </c>
      <c r="G43" s="60">
        <v>4</v>
      </c>
      <c r="H43" s="60">
        <v>3</v>
      </c>
      <c r="I43" s="60">
        <v>1</v>
      </c>
      <c r="J43" s="60">
        <v>4</v>
      </c>
      <c r="K43" s="60">
        <v>1</v>
      </c>
      <c r="L43" s="80">
        <f t="shared" si="0"/>
        <v>17</v>
      </c>
      <c r="M43" s="62">
        <f t="shared" si="1"/>
        <v>0.65999999999999992</v>
      </c>
      <c r="N43" s="81" t="str">
        <f t="shared" si="2"/>
        <v>MEDIO IMPACTO RECOMENDABLE EVALUARLO EN EL RIESGO</v>
      </c>
      <c r="O43" s="6"/>
    </row>
    <row r="44" spans="1:15" ht="25.5" x14ac:dyDescent="0.2">
      <c r="A44" s="45"/>
      <c r="B44" s="132" t="s">
        <v>483</v>
      </c>
      <c r="C44" s="59">
        <v>1</v>
      </c>
      <c r="D44" s="602" t="s">
        <v>1039</v>
      </c>
      <c r="E44" s="602" t="s">
        <v>1040</v>
      </c>
      <c r="F44" s="60">
        <v>2</v>
      </c>
      <c r="G44" s="60">
        <v>2</v>
      </c>
      <c r="H44" s="60">
        <v>4</v>
      </c>
      <c r="I44" s="60">
        <v>1</v>
      </c>
      <c r="J44" s="60">
        <v>1</v>
      </c>
      <c r="K44" s="60">
        <v>1</v>
      </c>
      <c r="L44" s="80">
        <f t="shared" si="0"/>
        <v>11</v>
      </c>
      <c r="M44" s="62">
        <f t="shared" si="1"/>
        <v>0.38999999999999996</v>
      </c>
      <c r="N44" s="81" t="str">
        <f t="shared" si="2"/>
        <v>BAJO IMPACTO</v>
      </c>
      <c r="O44" s="6"/>
    </row>
    <row r="45" spans="1:15" ht="38.25" hidden="1" x14ac:dyDescent="0.2">
      <c r="A45" s="45"/>
      <c r="B45" s="132" t="s">
        <v>484</v>
      </c>
      <c r="C45" s="59">
        <v>1</v>
      </c>
      <c r="D45" s="602" t="s">
        <v>1039</v>
      </c>
      <c r="E45" s="602" t="s">
        <v>1040</v>
      </c>
      <c r="F45" s="60">
        <v>5</v>
      </c>
      <c r="G45" s="60">
        <v>5</v>
      </c>
      <c r="H45" s="60">
        <v>5</v>
      </c>
      <c r="I45" s="60">
        <v>1</v>
      </c>
      <c r="J45" s="60">
        <v>3</v>
      </c>
      <c r="K45" s="60">
        <v>5</v>
      </c>
      <c r="L45" s="80">
        <f t="shared" si="0"/>
        <v>24</v>
      </c>
      <c r="M45" s="62">
        <f t="shared" si="1"/>
        <v>0.93999999999999984</v>
      </c>
      <c r="N45" s="81" t="str">
        <f t="shared" si="2"/>
        <v>ALTO IMPACTO OBLIGATORIO ARTICULARLA A UNO DE LOS RIESGOS</v>
      </c>
      <c r="O45" s="6"/>
    </row>
    <row r="46" spans="1:15" ht="25.5" x14ac:dyDescent="0.2">
      <c r="A46" s="45"/>
      <c r="B46" s="58" t="s">
        <v>485</v>
      </c>
      <c r="C46" s="59">
        <v>1</v>
      </c>
      <c r="D46" s="602" t="s">
        <v>1039</v>
      </c>
      <c r="E46" s="602" t="s">
        <v>1040</v>
      </c>
      <c r="F46" s="60">
        <v>2</v>
      </c>
      <c r="G46" s="60">
        <v>2</v>
      </c>
      <c r="H46" s="60">
        <v>3</v>
      </c>
      <c r="I46" s="60">
        <v>1</v>
      </c>
      <c r="J46" s="60">
        <v>1</v>
      </c>
      <c r="K46" s="60">
        <v>2</v>
      </c>
      <c r="L46" s="80">
        <f t="shared" si="0"/>
        <v>11</v>
      </c>
      <c r="M46" s="62">
        <f t="shared" si="1"/>
        <v>0.4</v>
      </c>
      <c r="N46" s="81" t="str">
        <f t="shared" si="2"/>
        <v>BAJO IMPACTO</v>
      </c>
      <c r="O46" s="6"/>
    </row>
    <row r="47" spans="1:15" ht="25.5" x14ac:dyDescent="0.2">
      <c r="A47" s="45"/>
      <c r="B47" s="58" t="s">
        <v>486</v>
      </c>
      <c r="C47" s="59">
        <v>1</v>
      </c>
      <c r="D47" s="602" t="s">
        <v>1039</v>
      </c>
      <c r="E47" s="602" t="s">
        <v>1040</v>
      </c>
      <c r="F47" s="60">
        <v>3</v>
      </c>
      <c r="G47" s="60">
        <v>3</v>
      </c>
      <c r="H47" s="60">
        <v>5</v>
      </c>
      <c r="I47" s="60">
        <v>1</v>
      </c>
      <c r="J47" s="60">
        <v>1</v>
      </c>
      <c r="K47" s="60">
        <v>3</v>
      </c>
      <c r="L47" s="80">
        <f t="shared" si="0"/>
        <v>16</v>
      </c>
      <c r="M47" s="62">
        <f t="shared" si="1"/>
        <v>0.59999999999999987</v>
      </c>
      <c r="N47" s="81" t="str">
        <f t="shared" si="2"/>
        <v>BAJO IMPACTO</v>
      </c>
      <c r="O47" s="6"/>
    </row>
    <row r="48" spans="1:15" ht="25.5" x14ac:dyDescent="0.2">
      <c r="A48" s="45"/>
      <c r="B48" s="58" t="s">
        <v>487</v>
      </c>
      <c r="C48" s="59">
        <v>1</v>
      </c>
      <c r="D48" s="602" t="s">
        <v>1039</v>
      </c>
      <c r="E48" s="602" t="s">
        <v>1040</v>
      </c>
      <c r="F48" s="60">
        <v>3</v>
      </c>
      <c r="G48" s="60">
        <v>3</v>
      </c>
      <c r="H48" s="60">
        <v>4</v>
      </c>
      <c r="I48" s="60">
        <v>1</v>
      </c>
      <c r="J48" s="60">
        <v>1</v>
      </c>
      <c r="K48" s="60">
        <v>3</v>
      </c>
      <c r="L48" s="80">
        <f t="shared" si="0"/>
        <v>15</v>
      </c>
      <c r="M48" s="62">
        <f t="shared" si="1"/>
        <v>0.57999999999999985</v>
      </c>
      <c r="N48" s="81" t="str">
        <f t="shared" si="2"/>
        <v>BAJO IMPACTO</v>
      </c>
      <c r="O48" s="6"/>
    </row>
    <row r="49" spans="1:15" ht="25.5" hidden="1" x14ac:dyDescent="0.2">
      <c r="A49" s="45"/>
      <c r="B49" s="58" t="s">
        <v>488</v>
      </c>
      <c r="C49" s="59">
        <v>0</v>
      </c>
      <c r="D49" s="602" t="s">
        <v>1039</v>
      </c>
      <c r="E49" s="602" t="s">
        <v>1040</v>
      </c>
      <c r="F49" s="60">
        <v>4</v>
      </c>
      <c r="G49" s="60">
        <v>3</v>
      </c>
      <c r="H49" s="60">
        <v>2</v>
      </c>
      <c r="I49" s="60">
        <v>1</v>
      </c>
      <c r="J49" s="60">
        <v>3</v>
      </c>
      <c r="K49" s="60">
        <v>2</v>
      </c>
      <c r="L49" s="61">
        <f t="shared" si="0"/>
        <v>15</v>
      </c>
      <c r="M49" s="62">
        <f t="shared" ref="M49:M127" si="3">+SUMPRODUCT(F$8:K$8,F49:K49)/5</f>
        <v>0.59999999999999987</v>
      </c>
      <c r="N49" s="63" t="str">
        <f t="shared" ref="N49:N68" si="4">IF(M49&lt;=0.6,"BAJO IMPACTO",IF(M49&lt;=0.8,"MEDIO IMPACTO RECOMENDABLE EVALUARLO EN EL RIESGO",IF(M49&lt;=1,"ALTO IMPACTO OBLIGATORIO ARTICULARLA A UNO DE LOS RIESGOS")))</f>
        <v>BAJO IMPACTO</v>
      </c>
      <c r="O49" s="6"/>
    </row>
    <row r="50" spans="1:15" ht="38.25" x14ac:dyDescent="0.2">
      <c r="A50" s="45"/>
      <c r="B50" s="58" t="s">
        <v>489</v>
      </c>
      <c r="C50" s="59">
        <v>1</v>
      </c>
      <c r="D50" s="602" t="s">
        <v>1039</v>
      </c>
      <c r="E50" s="602" t="s">
        <v>1040</v>
      </c>
      <c r="F50" s="60">
        <v>5</v>
      </c>
      <c r="G50" s="60">
        <v>4</v>
      </c>
      <c r="H50" s="60">
        <v>4</v>
      </c>
      <c r="I50" s="60">
        <v>2</v>
      </c>
      <c r="J50" s="60">
        <v>2</v>
      </c>
      <c r="K50" s="60">
        <v>5</v>
      </c>
      <c r="L50" s="61">
        <f t="shared" si="0"/>
        <v>22</v>
      </c>
      <c r="M50" s="62">
        <f t="shared" si="3"/>
        <v>0.8600000000000001</v>
      </c>
      <c r="N50" s="63" t="str">
        <f t="shared" si="4"/>
        <v>ALTO IMPACTO OBLIGATORIO ARTICULARLA A UNO DE LOS RIESGOS</v>
      </c>
      <c r="O50" s="6"/>
    </row>
    <row r="51" spans="1:15" ht="38.25" x14ac:dyDescent="0.2">
      <c r="A51" s="45"/>
      <c r="B51" s="58" t="s">
        <v>490</v>
      </c>
      <c r="C51" s="59">
        <v>1</v>
      </c>
      <c r="D51" s="602" t="s">
        <v>1039</v>
      </c>
      <c r="E51" s="602" t="s">
        <v>1040</v>
      </c>
      <c r="F51" s="60">
        <v>5</v>
      </c>
      <c r="G51" s="60">
        <v>5</v>
      </c>
      <c r="H51" s="60">
        <v>3</v>
      </c>
      <c r="I51" s="60">
        <v>2</v>
      </c>
      <c r="J51" s="60">
        <v>2</v>
      </c>
      <c r="K51" s="60">
        <v>2</v>
      </c>
      <c r="L51" s="61">
        <f t="shared" si="0"/>
        <v>19</v>
      </c>
      <c r="M51" s="62">
        <f>+SUMPRODUCT(F$8:K$8,F51:K51)/5</f>
        <v>0.80999999999999994</v>
      </c>
      <c r="N51" s="63" t="str">
        <f t="shared" si="4"/>
        <v>ALTO IMPACTO OBLIGATORIO ARTICULARLA A UNO DE LOS RIESGOS</v>
      </c>
      <c r="O51" s="6"/>
    </row>
    <row r="52" spans="1:15" x14ac:dyDescent="0.2">
      <c r="A52" s="45"/>
      <c r="B52" s="74" t="s">
        <v>133</v>
      </c>
      <c r="C52" s="71"/>
      <c r="D52" s="604"/>
      <c r="E52" s="604"/>
      <c r="F52" s="71"/>
      <c r="G52" s="71"/>
      <c r="H52" s="71"/>
      <c r="I52" s="71"/>
      <c r="J52" s="71"/>
      <c r="K52" s="71"/>
      <c r="L52" s="72"/>
      <c r="M52" s="72"/>
      <c r="N52" s="73"/>
      <c r="O52" s="6"/>
    </row>
    <row r="53" spans="1:15" ht="25.5" x14ac:dyDescent="0.2">
      <c r="A53" s="45"/>
      <c r="B53" s="58" t="s">
        <v>491</v>
      </c>
      <c r="C53" s="59">
        <v>1</v>
      </c>
      <c r="D53" s="602" t="s">
        <v>1039</v>
      </c>
      <c r="E53" s="602" t="s">
        <v>1040</v>
      </c>
      <c r="F53" s="60">
        <v>3</v>
      </c>
      <c r="G53" s="60">
        <v>3</v>
      </c>
      <c r="H53" s="60">
        <v>5</v>
      </c>
      <c r="I53" s="60">
        <v>3</v>
      </c>
      <c r="J53" s="60">
        <v>2</v>
      </c>
      <c r="K53" s="60">
        <v>5</v>
      </c>
      <c r="L53" s="61">
        <f t="shared" ref="L53:L68" si="5">SUM(F53:K53)</f>
        <v>21</v>
      </c>
      <c r="M53" s="62">
        <f>+SUMPRODUCT(F$8:K$8,F53:K53)/5</f>
        <v>0.69</v>
      </c>
      <c r="N53" s="63" t="str">
        <f t="shared" si="4"/>
        <v>MEDIO IMPACTO RECOMENDABLE EVALUARLO EN EL RIESGO</v>
      </c>
      <c r="O53" s="6"/>
    </row>
    <row r="54" spans="1:15" ht="25.5" hidden="1" x14ac:dyDescent="0.2">
      <c r="A54" s="45"/>
      <c r="B54" s="58" t="s">
        <v>492</v>
      </c>
      <c r="C54" s="59">
        <v>1</v>
      </c>
      <c r="D54" s="602" t="s">
        <v>1039</v>
      </c>
      <c r="E54" s="602" t="s">
        <v>1040</v>
      </c>
      <c r="F54" s="60">
        <v>4</v>
      </c>
      <c r="G54" s="60">
        <v>4</v>
      </c>
      <c r="H54" s="60">
        <v>4</v>
      </c>
      <c r="I54" s="60">
        <v>1</v>
      </c>
      <c r="J54" s="60">
        <v>1</v>
      </c>
      <c r="K54" s="60">
        <v>5</v>
      </c>
      <c r="L54" s="61">
        <f t="shared" si="5"/>
        <v>19</v>
      </c>
      <c r="M54" s="62">
        <f t="shared" ref="M54:M67" si="6">+SUMPRODUCT(F$8:K$8,F54:K54)/5</f>
        <v>0.7699999999999998</v>
      </c>
      <c r="N54" s="63" t="str">
        <f t="shared" si="4"/>
        <v>MEDIO IMPACTO RECOMENDABLE EVALUARLO EN EL RIESGO</v>
      </c>
      <c r="O54" s="6"/>
    </row>
    <row r="55" spans="1:15" ht="51" hidden="1" x14ac:dyDescent="0.2">
      <c r="A55" s="45"/>
      <c r="B55" s="133" t="s">
        <v>493</v>
      </c>
      <c r="C55" s="59">
        <v>1</v>
      </c>
      <c r="D55" s="602" t="s">
        <v>1039</v>
      </c>
      <c r="E55" s="602" t="s">
        <v>1040</v>
      </c>
      <c r="F55" s="60">
        <v>4</v>
      </c>
      <c r="G55" s="60">
        <v>3</v>
      </c>
      <c r="H55" s="60">
        <v>3</v>
      </c>
      <c r="I55" s="60">
        <v>1</v>
      </c>
      <c r="J55" s="60">
        <v>1</v>
      </c>
      <c r="K55" s="60">
        <v>2</v>
      </c>
      <c r="L55" s="61">
        <f t="shared" si="5"/>
        <v>14</v>
      </c>
      <c r="M55" s="62">
        <f t="shared" si="6"/>
        <v>0.59999999999999987</v>
      </c>
      <c r="N55" s="63" t="str">
        <f t="shared" si="4"/>
        <v>BAJO IMPACTO</v>
      </c>
      <c r="O55" s="6"/>
    </row>
    <row r="56" spans="1:15" ht="25.5" x14ac:dyDescent="0.2">
      <c r="A56" s="45"/>
      <c r="B56" s="58" t="s">
        <v>494</v>
      </c>
      <c r="C56" s="59">
        <v>1</v>
      </c>
      <c r="D56" s="602" t="s">
        <v>1039</v>
      </c>
      <c r="E56" s="602" t="s">
        <v>1040</v>
      </c>
      <c r="F56" s="60">
        <v>4</v>
      </c>
      <c r="G56" s="60">
        <v>4</v>
      </c>
      <c r="H56" s="60">
        <v>2</v>
      </c>
      <c r="I56" s="60">
        <v>2</v>
      </c>
      <c r="J56" s="60">
        <v>1</v>
      </c>
      <c r="K56" s="60">
        <v>4</v>
      </c>
      <c r="L56" s="61">
        <f t="shared" si="5"/>
        <v>17</v>
      </c>
      <c r="M56" s="62">
        <f t="shared" si="6"/>
        <v>0.71</v>
      </c>
      <c r="N56" s="63" t="str">
        <f t="shared" si="4"/>
        <v>MEDIO IMPACTO RECOMENDABLE EVALUARLO EN EL RIESGO</v>
      </c>
      <c r="O56" s="6"/>
    </row>
    <row r="57" spans="1:15" ht="25.5" x14ac:dyDescent="0.2">
      <c r="A57" s="45"/>
      <c r="B57" s="58" t="s">
        <v>495</v>
      </c>
      <c r="C57" s="59">
        <v>1</v>
      </c>
      <c r="D57" s="602" t="s">
        <v>1039</v>
      </c>
      <c r="E57" s="602" t="s">
        <v>1040</v>
      </c>
      <c r="F57" s="60">
        <v>4</v>
      </c>
      <c r="G57" s="60">
        <v>4</v>
      </c>
      <c r="H57" s="60">
        <v>4</v>
      </c>
      <c r="I57" s="60">
        <v>3</v>
      </c>
      <c r="J57" s="60">
        <v>3</v>
      </c>
      <c r="K57" s="60">
        <v>4</v>
      </c>
      <c r="L57" s="61">
        <f t="shared" si="5"/>
        <v>22</v>
      </c>
      <c r="M57" s="62">
        <f t="shared" si="6"/>
        <v>0.77999999999999992</v>
      </c>
      <c r="N57" s="63" t="str">
        <f t="shared" si="4"/>
        <v>MEDIO IMPACTO RECOMENDABLE EVALUARLO EN EL RIESGO</v>
      </c>
      <c r="O57" s="6"/>
    </row>
    <row r="58" spans="1:15" ht="25.5" hidden="1" x14ac:dyDescent="0.2">
      <c r="A58" s="45"/>
      <c r="B58" s="58" t="s">
        <v>496</v>
      </c>
      <c r="C58" s="59">
        <v>1</v>
      </c>
      <c r="D58" s="602" t="s">
        <v>1039</v>
      </c>
      <c r="E58" s="602" t="s">
        <v>1040</v>
      </c>
      <c r="F58" s="60">
        <v>3</v>
      </c>
      <c r="G58" s="60">
        <v>3</v>
      </c>
      <c r="H58" s="60">
        <v>4</v>
      </c>
      <c r="I58" s="60">
        <v>2</v>
      </c>
      <c r="J58" s="60">
        <v>2</v>
      </c>
      <c r="K58" s="60">
        <v>4</v>
      </c>
      <c r="L58" s="61">
        <f t="shared" si="5"/>
        <v>18</v>
      </c>
      <c r="M58" s="62">
        <f t="shared" si="6"/>
        <v>0.63</v>
      </c>
      <c r="N58" s="63" t="str">
        <f t="shared" si="4"/>
        <v>MEDIO IMPACTO RECOMENDABLE EVALUARLO EN EL RIESGO</v>
      </c>
      <c r="O58" s="6"/>
    </row>
    <row r="59" spans="1:15" ht="25.5" hidden="1" x14ac:dyDescent="0.2">
      <c r="A59" s="45"/>
      <c r="B59" s="58" t="s">
        <v>497</v>
      </c>
      <c r="C59" s="59">
        <v>1</v>
      </c>
      <c r="D59" s="602" t="s">
        <v>1039</v>
      </c>
      <c r="E59" s="602" t="s">
        <v>1040</v>
      </c>
      <c r="F59" s="60">
        <v>4</v>
      </c>
      <c r="G59" s="60">
        <v>4</v>
      </c>
      <c r="H59" s="60">
        <v>4</v>
      </c>
      <c r="I59" s="60">
        <v>2</v>
      </c>
      <c r="J59" s="60">
        <v>2</v>
      </c>
      <c r="K59" s="60">
        <v>4</v>
      </c>
      <c r="L59" s="61">
        <f t="shared" si="5"/>
        <v>20</v>
      </c>
      <c r="M59" s="62">
        <f t="shared" si="6"/>
        <v>0.76</v>
      </c>
      <c r="N59" s="63" t="str">
        <f t="shared" si="4"/>
        <v>MEDIO IMPACTO RECOMENDABLE EVALUARLO EN EL RIESGO</v>
      </c>
      <c r="O59" s="6"/>
    </row>
    <row r="60" spans="1:15" ht="25.5" hidden="1" x14ac:dyDescent="0.2">
      <c r="A60" s="45"/>
      <c r="B60" s="58" t="s">
        <v>498</v>
      </c>
      <c r="C60" s="59">
        <v>0</v>
      </c>
      <c r="D60" s="602" t="s">
        <v>1039</v>
      </c>
      <c r="E60" s="602" t="s">
        <v>1040</v>
      </c>
      <c r="F60" s="60">
        <v>2</v>
      </c>
      <c r="G60" s="60">
        <v>2</v>
      </c>
      <c r="H60" s="60">
        <v>4</v>
      </c>
      <c r="I60" s="60">
        <v>1</v>
      </c>
      <c r="J60" s="60">
        <v>1</v>
      </c>
      <c r="K60" s="60">
        <v>4</v>
      </c>
      <c r="L60" s="61">
        <f t="shared" si="5"/>
        <v>14</v>
      </c>
      <c r="M60" s="62">
        <f t="shared" si="6"/>
        <v>0.48</v>
      </c>
      <c r="N60" s="63" t="str">
        <f t="shared" si="4"/>
        <v>BAJO IMPACTO</v>
      </c>
      <c r="O60" s="6"/>
    </row>
    <row r="61" spans="1:15" ht="25.5" hidden="1" x14ac:dyDescent="0.2">
      <c r="A61" s="45"/>
      <c r="B61" s="58" t="s">
        <v>499</v>
      </c>
      <c r="C61" s="59">
        <v>1</v>
      </c>
      <c r="D61" s="602" t="s">
        <v>1039</v>
      </c>
      <c r="E61" s="602" t="s">
        <v>1040</v>
      </c>
      <c r="F61" s="60">
        <v>3</v>
      </c>
      <c r="G61" s="60">
        <v>3</v>
      </c>
      <c r="H61" s="60">
        <v>4</v>
      </c>
      <c r="I61" s="60">
        <v>2</v>
      </c>
      <c r="J61" s="60">
        <v>2</v>
      </c>
      <c r="K61" s="60">
        <v>3</v>
      </c>
      <c r="L61" s="61">
        <f t="shared" si="5"/>
        <v>17</v>
      </c>
      <c r="M61" s="62">
        <f t="shared" si="6"/>
        <v>0.6</v>
      </c>
      <c r="N61" s="63" t="str">
        <f t="shared" si="4"/>
        <v>BAJO IMPACTO</v>
      </c>
      <c r="O61" s="6"/>
    </row>
    <row r="62" spans="1:15" ht="25.5" x14ac:dyDescent="0.2">
      <c r="A62" s="45"/>
      <c r="B62" s="58" t="s">
        <v>500</v>
      </c>
      <c r="C62" s="59">
        <v>1</v>
      </c>
      <c r="D62" s="602" t="s">
        <v>1039</v>
      </c>
      <c r="E62" s="602" t="s">
        <v>1040</v>
      </c>
      <c r="F62" s="60">
        <v>4</v>
      </c>
      <c r="G62" s="60">
        <v>1</v>
      </c>
      <c r="H62" s="60">
        <v>4</v>
      </c>
      <c r="I62" s="60">
        <v>1</v>
      </c>
      <c r="J62" s="60">
        <v>1</v>
      </c>
      <c r="K62" s="60">
        <v>4</v>
      </c>
      <c r="L62" s="61">
        <f t="shared" si="5"/>
        <v>15</v>
      </c>
      <c r="M62" s="62">
        <f>+SUMPRODUCT(F$8:K$8,F62:K62)/5</f>
        <v>0.55999999999999994</v>
      </c>
      <c r="N62" s="63" t="str">
        <f t="shared" si="4"/>
        <v>BAJO IMPACTO</v>
      </c>
      <c r="O62" s="6"/>
    </row>
    <row r="63" spans="1:15" ht="25.5" hidden="1" x14ac:dyDescent="0.2">
      <c r="A63" s="45"/>
      <c r="B63" s="58" t="s">
        <v>501</v>
      </c>
      <c r="C63" s="59">
        <v>1</v>
      </c>
      <c r="D63" s="602" t="s">
        <v>1039</v>
      </c>
      <c r="E63" s="602" t="s">
        <v>1040</v>
      </c>
      <c r="F63" s="60">
        <v>1</v>
      </c>
      <c r="G63" s="60">
        <v>5</v>
      </c>
      <c r="H63" s="60">
        <v>5</v>
      </c>
      <c r="I63" s="60">
        <v>1</v>
      </c>
      <c r="J63" s="60">
        <v>1</v>
      </c>
      <c r="K63" s="60">
        <v>5</v>
      </c>
      <c r="L63" s="61">
        <f t="shared" si="5"/>
        <v>18</v>
      </c>
      <c r="M63" s="62">
        <f t="shared" si="6"/>
        <v>0.6399999999999999</v>
      </c>
      <c r="N63" s="63" t="str">
        <f t="shared" si="4"/>
        <v>MEDIO IMPACTO RECOMENDABLE EVALUARLO EN EL RIESGO</v>
      </c>
      <c r="O63" s="6"/>
    </row>
    <row r="64" spans="1:15" ht="25.5" hidden="1" x14ac:dyDescent="0.2">
      <c r="A64" s="45"/>
      <c r="B64" s="58" t="s">
        <v>502</v>
      </c>
      <c r="C64" s="59">
        <v>1</v>
      </c>
      <c r="D64" s="602" t="s">
        <v>1039</v>
      </c>
      <c r="E64" s="602" t="s">
        <v>1040</v>
      </c>
      <c r="F64" s="60">
        <v>4</v>
      </c>
      <c r="G64" s="60">
        <v>4</v>
      </c>
      <c r="H64" s="60">
        <v>4</v>
      </c>
      <c r="I64" s="60">
        <v>2</v>
      </c>
      <c r="J64" s="60">
        <v>2</v>
      </c>
      <c r="K64" s="60">
        <v>4</v>
      </c>
      <c r="L64" s="61">
        <f t="shared" si="5"/>
        <v>20</v>
      </c>
      <c r="M64" s="62">
        <f t="shared" si="6"/>
        <v>0.76</v>
      </c>
      <c r="N64" s="63" t="str">
        <f t="shared" si="4"/>
        <v>MEDIO IMPACTO RECOMENDABLE EVALUARLO EN EL RIESGO</v>
      </c>
      <c r="O64" s="6"/>
    </row>
    <row r="65" spans="1:15" ht="25.5" x14ac:dyDescent="0.2">
      <c r="A65" s="45"/>
      <c r="B65" s="58" t="s">
        <v>503</v>
      </c>
      <c r="C65" s="59">
        <v>1</v>
      </c>
      <c r="D65" s="602" t="s">
        <v>1039</v>
      </c>
      <c r="E65" s="602" t="s">
        <v>1040</v>
      </c>
      <c r="F65" s="60">
        <v>1</v>
      </c>
      <c r="G65" s="60">
        <v>1</v>
      </c>
      <c r="H65" s="60">
        <v>4</v>
      </c>
      <c r="I65" s="60">
        <v>1</v>
      </c>
      <c r="J65" s="60">
        <v>1</v>
      </c>
      <c r="K65" s="60">
        <v>4</v>
      </c>
      <c r="L65" s="61">
        <f t="shared" si="5"/>
        <v>12</v>
      </c>
      <c r="M65" s="62">
        <f t="shared" si="6"/>
        <v>0.35</v>
      </c>
      <c r="N65" s="63" t="str">
        <f t="shared" si="4"/>
        <v>BAJO IMPACTO</v>
      </c>
      <c r="O65" s="6"/>
    </row>
    <row r="66" spans="1:15" ht="25.5" hidden="1" x14ac:dyDescent="0.2">
      <c r="A66" s="45"/>
      <c r="B66" s="58" t="s">
        <v>504</v>
      </c>
      <c r="C66" s="59">
        <v>1</v>
      </c>
      <c r="D66" s="59"/>
      <c r="E66" s="59"/>
      <c r="F66" s="60">
        <v>2</v>
      </c>
      <c r="G66" s="60">
        <v>2</v>
      </c>
      <c r="H66" s="60">
        <v>4</v>
      </c>
      <c r="I66" s="60">
        <v>1</v>
      </c>
      <c r="J66" s="60">
        <v>1</v>
      </c>
      <c r="K66" s="60">
        <v>1</v>
      </c>
      <c r="L66" s="61">
        <f t="shared" si="5"/>
        <v>11</v>
      </c>
      <c r="M66" s="62">
        <f t="shared" si="6"/>
        <v>0.38999999999999996</v>
      </c>
      <c r="N66" s="63" t="str">
        <f t="shared" si="4"/>
        <v>BAJO IMPACTO</v>
      </c>
      <c r="O66" s="6"/>
    </row>
    <row r="67" spans="1:15" hidden="1" x14ac:dyDescent="0.2">
      <c r="A67" s="45"/>
      <c r="B67" s="58" t="s">
        <v>505</v>
      </c>
      <c r="C67" s="59">
        <v>0</v>
      </c>
      <c r="D67" s="59"/>
      <c r="E67" s="59"/>
      <c r="F67" s="60">
        <v>2</v>
      </c>
      <c r="G67" s="60">
        <v>2</v>
      </c>
      <c r="H67" s="60">
        <v>2</v>
      </c>
      <c r="I67" s="60">
        <v>1</v>
      </c>
      <c r="J67" s="60">
        <v>2</v>
      </c>
      <c r="K67" s="60">
        <v>1</v>
      </c>
      <c r="L67" s="61">
        <f t="shared" si="5"/>
        <v>10</v>
      </c>
      <c r="M67" s="62">
        <f t="shared" si="6"/>
        <v>0.36</v>
      </c>
      <c r="N67" s="63" t="str">
        <f t="shared" si="4"/>
        <v>BAJO IMPACTO</v>
      </c>
      <c r="O67" s="6"/>
    </row>
    <row r="68" spans="1:15" ht="25.5" hidden="1" x14ac:dyDescent="0.2">
      <c r="A68" s="45"/>
      <c r="B68" s="58" t="s">
        <v>506</v>
      </c>
      <c r="C68" s="59">
        <v>0</v>
      </c>
      <c r="D68" s="59"/>
      <c r="E68" s="59"/>
      <c r="F68" s="60">
        <v>4</v>
      </c>
      <c r="G68" s="60">
        <v>4</v>
      </c>
      <c r="H68" s="60">
        <v>4</v>
      </c>
      <c r="I68" s="60">
        <v>1</v>
      </c>
      <c r="J68" s="60">
        <v>4</v>
      </c>
      <c r="K68" s="60">
        <v>1</v>
      </c>
      <c r="L68" s="61">
        <f t="shared" si="5"/>
        <v>18</v>
      </c>
      <c r="M68" s="62">
        <f t="shared" si="3"/>
        <v>0.67999999999999994</v>
      </c>
      <c r="N68" s="63" t="str">
        <f t="shared" si="4"/>
        <v>MEDIO IMPACTO RECOMENDABLE EVALUARLO EN EL RIESGO</v>
      </c>
      <c r="O68" s="6"/>
    </row>
    <row r="69" spans="1:15" x14ac:dyDescent="0.2">
      <c r="A69" s="45"/>
      <c r="B69" s="74" t="s">
        <v>507</v>
      </c>
      <c r="C69" s="75"/>
      <c r="D69" s="601"/>
      <c r="E69" s="601"/>
      <c r="F69" s="75"/>
      <c r="G69" s="75"/>
      <c r="H69" s="75"/>
      <c r="I69" s="75"/>
      <c r="J69" s="75"/>
      <c r="K69" s="75"/>
      <c r="L69" s="76"/>
      <c r="M69" s="76"/>
      <c r="N69" s="77"/>
      <c r="O69" s="6"/>
    </row>
    <row r="70" spans="1:15" ht="25.5" x14ac:dyDescent="0.2">
      <c r="A70" s="45"/>
      <c r="B70" s="58" t="s">
        <v>508</v>
      </c>
      <c r="C70" s="59">
        <v>1</v>
      </c>
      <c r="D70" s="602" t="s">
        <v>1039</v>
      </c>
      <c r="E70" s="602" t="s">
        <v>1040</v>
      </c>
      <c r="F70" s="60">
        <v>4</v>
      </c>
      <c r="G70" s="60">
        <v>4</v>
      </c>
      <c r="H70" s="60">
        <v>4</v>
      </c>
      <c r="I70" s="60">
        <v>2</v>
      </c>
      <c r="J70" s="60">
        <v>2</v>
      </c>
      <c r="K70" s="60">
        <v>4</v>
      </c>
      <c r="L70" s="61">
        <f t="shared" ref="L70:L102" si="7">SUM(F70:K70)</f>
        <v>20</v>
      </c>
      <c r="M70" s="62">
        <f t="shared" si="3"/>
        <v>0.76</v>
      </c>
      <c r="N70" s="63" t="str">
        <f t="shared" ref="N70:N127" si="8">IF(M70&lt;=0.6,"BAJO IMPACTO",IF(M70&lt;=0.8,"MEDIO IMPACTO RECOMENDABLE EVALUARLO",IF(M70&lt;=1,"ALTO IMPACTO OBLIGATORIO ARTICULARLA A UNA DE LAS OPORTUNIDADES")))</f>
        <v>MEDIO IMPACTO RECOMENDABLE EVALUARLO</v>
      </c>
      <c r="O70" s="6"/>
    </row>
    <row r="71" spans="1:15" ht="25.5" x14ac:dyDescent="0.2">
      <c r="A71" s="45"/>
      <c r="B71" s="58" t="s">
        <v>509</v>
      </c>
      <c r="C71" s="59">
        <v>1</v>
      </c>
      <c r="D71" s="602" t="s">
        <v>1039</v>
      </c>
      <c r="E71" s="602" t="s">
        <v>1040</v>
      </c>
      <c r="F71" s="60">
        <v>4</v>
      </c>
      <c r="G71" s="60">
        <v>3</v>
      </c>
      <c r="H71" s="60">
        <v>4</v>
      </c>
      <c r="I71" s="60">
        <v>3</v>
      </c>
      <c r="J71" s="60">
        <v>3</v>
      </c>
      <c r="K71" s="60">
        <v>4</v>
      </c>
      <c r="L71" s="61">
        <f t="shared" si="7"/>
        <v>21</v>
      </c>
      <c r="M71" s="62">
        <f t="shared" si="3"/>
        <v>0.72</v>
      </c>
      <c r="N71" s="63" t="str">
        <f t="shared" si="8"/>
        <v>MEDIO IMPACTO RECOMENDABLE EVALUARLO</v>
      </c>
      <c r="O71" s="6"/>
    </row>
    <row r="72" spans="1:15" ht="25.5" hidden="1" x14ac:dyDescent="0.2">
      <c r="A72" s="45"/>
      <c r="B72" s="58" t="s">
        <v>510</v>
      </c>
      <c r="C72" s="59">
        <v>1</v>
      </c>
      <c r="D72" s="602" t="s">
        <v>1039</v>
      </c>
      <c r="E72" s="602" t="s">
        <v>1040</v>
      </c>
      <c r="F72" s="60">
        <v>4</v>
      </c>
      <c r="G72" s="60">
        <v>5</v>
      </c>
      <c r="H72" s="60">
        <v>4</v>
      </c>
      <c r="I72" s="60">
        <v>2</v>
      </c>
      <c r="J72" s="60">
        <v>2</v>
      </c>
      <c r="K72" s="60">
        <v>2</v>
      </c>
      <c r="L72" s="61">
        <f t="shared" si="7"/>
        <v>19</v>
      </c>
      <c r="M72" s="62">
        <f t="shared" si="3"/>
        <v>0.76</v>
      </c>
      <c r="N72" s="63" t="str">
        <f t="shared" si="8"/>
        <v>MEDIO IMPACTO RECOMENDABLE EVALUARLO</v>
      </c>
      <c r="O72" s="6"/>
    </row>
    <row r="73" spans="1:15" ht="25.5" x14ac:dyDescent="0.2">
      <c r="A73" s="45"/>
      <c r="B73" s="58" t="s">
        <v>511</v>
      </c>
      <c r="C73" s="59">
        <v>1</v>
      </c>
      <c r="D73" s="602" t="s">
        <v>1039</v>
      </c>
      <c r="E73" s="602" t="s">
        <v>1040</v>
      </c>
      <c r="F73" s="60">
        <v>4</v>
      </c>
      <c r="G73" s="60">
        <v>4</v>
      </c>
      <c r="H73" s="60">
        <v>4</v>
      </c>
      <c r="I73" s="60">
        <v>2</v>
      </c>
      <c r="J73" s="60">
        <v>2</v>
      </c>
      <c r="K73" s="60">
        <v>4</v>
      </c>
      <c r="L73" s="61">
        <f t="shared" si="7"/>
        <v>20</v>
      </c>
      <c r="M73" s="62">
        <f t="shared" si="3"/>
        <v>0.76</v>
      </c>
      <c r="N73" s="63" t="str">
        <f t="shared" si="8"/>
        <v>MEDIO IMPACTO RECOMENDABLE EVALUARLO</v>
      </c>
      <c r="O73" s="6"/>
    </row>
    <row r="74" spans="1:15" ht="25.5" x14ac:dyDescent="0.2">
      <c r="A74" s="45"/>
      <c r="B74" s="58" t="s">
        <v>512</v>
      </c>
      <c r="C74" s="59">
        <v>1</v>
      </c>
      <c r="D74" s="602" t="s">
        <v>1039</v>
      </c>
      <c r="E74" s="602" t="s">
        <v>1040</v>
      </c>
      <c r="F74" s="60">
        <v>4</v>
      </c>
      <c r="G74" s="60">
        <v>4</v>
      </c>
      <c r="H74" s="60">
        <v>4</v>
      </c>
      <c r="I74" s="60">
        <v>2</v>
      </c>
      <c r="J74" s="60">
        <v>2</v>
      </c>
      <c r="K74" s="60">
        <v>4</v>
      </c>
      <c r="L74" s="61">
        <f t="shared" si="7"/>
        <v>20</v>
      </c>
      <c r="M74" s="62">
        <f t="shared" si="3"/>
        <v>0.76</v>
      </c>
      <c r="N74" s="63" t="str">
        <f t="shared" si="8"/>
        <v>MEDIO IMPACTO RECOMENDABLE EVALUARLO</v>
      </c>
      <c r="O74" s="6"/>
    </row>
    <row r="75" spans="1:15" ht="38.25" hidden="1" x14ac:dyDescent="0.2">
      <c r="A75" s="45"/>
      <c r="B75" s="58" t="s">
        <v>513</v>
      </c>
      <c r="C75" s="59">
        <v>1</v>
      </c>
      <c r="D75" s="602" t="s">
        <v>1039</v>
      </c>
      <c r="E75" s="602" t="s">
        <v>1040</v>
      </c>
      <c r="F75" s="60">
        <v>5</v>
      </c>
      <c r="G75" s="60">
        <v>4</v>
      </c>
      <c r="H75" s="60">
        <v>4</v>
      </c>
      <c r="I75" s="60">
        <v>2</v>
      </c>
      <c r="J75" s="60">
        <v>2</v>
      </c>
      <c r="K75" s="60">
        <v>4</v>
      </c>
      <c r="L75" s="61">
        <f t="shared" si="7"/>
        <v>21</v>
      </c>
      <c r="M75" s="62">
        <f t="shared" si="3"/>
        <v>0.83000000000000007</v>
      </c>
      <c r="N75" s="63" t="str">
        <f t="shared" si="8"/>
        <v>ALTO IMPACTO OBLIGATORIO ARTICULARLA A UNA DE LAS OPORTUNIDADES</v>
      </c>
      <c r="O75" s="6"/>
    </row>
    <row r="76" spans="1:15" ht="25.5" x14ac:dyDescent="0.2">
      <c r="A76" s="45"/>
      <c r="B76" s="58" t="s">
        <v>514</v>
      </c>
      <c r="C76" s="59">
        <v>1</v>
      </c>
      <c r="D76" s="602" t="s">
        <v>1039</v>
      </c>
      <c r="E76" s="602" t="s">
        <v>1040</v>
      </c>
      <c r="F76" s="60">
        <v>4</v>
      </c>
      <c r="G76" s="60">
        <v>4</v>
      </c>
      <c r="H76" s="60">
        <v>4</v>
      </c>
      <c r="I76" s="60">
        <v>3</v>
      </c>
      <c r="J76" s="60">
        <v>3</v>
      </c>
      <c r="K76" s="60">
        <v>4</v>
      </c>
      <c r="L76" s="61">
        <f t="shared" si="7"/>
        <v>22</v>
      </c>
      <c r="M76" s="62">
        <f t="shared" si="3"/>
        <v>0.77999999999999992</v>
      </c>
      <c r="N76" s="63" t="str">
        <f t="shared" si="8"/>
        <v>MEDIO IMPACTO RECOMENDABLE EVALUARLO</v>
      </c>
      <c r="O76" s="6"/>
    </row>
    <row r="77" spans="1:15" ht="25.5" hidden="1" x14ac:dyDescent="0.2">
      <c r="A77" s="45"/>
      <c r="B77" s="58" t="s">
        <v>515</v>
      </c>
      <c r="C77" s="59">
        <v>1</v>
      </c>
      <c r="D77" s="602" t="s">
        <v>1039</v>
      </c>
      <c r="E77" s="602" t="s">
        <v>1040</v>
      </c>
      <c r="F77" s="60">
        <v>4</v>
      </c>
      <c r="G77" s="60">
        <v>4</v>
      </c>
      <c r="H77" s="60">
        <v>4</v>
      </c>
      <c r="I77" s="60">
        <v>3</v>
      </c>
      <c r="J77" s="60">
        <v>2</v>
      </c>
      <c r="K77" s="60">
        <v>4</v>
      </c>
      <c r="L77" s="61">
        <f t="shared" si="7"/>
        <v>21</v>
      </c>
      <c r="M77" s="62">
        <f t="shared" si="3"/>
        <v>0.76999999999999991</v>
      </c>
      <c r="N77" s="63" t="str">
        <f t="shared" si="8"/>
        <v>MEDIO IMPACTO RECOMENDABLE EVALUARLO</v>
      </c>
      <c r="O77" s="6"/>
    </row>
    <row r="78" spans="1:15" ht="25.5" x14ac:dyDescent="0.2">
      <c r="A78" s="45"/>
      <c r="B78" s="58" t="s">
        <v>516</v>
      </c>
      <c r="C78" s="59">
        <v>1</v>
      </c>
      <c r="D78" s="602" t="s">
        <v>1039</v>
      </c>
      <c r="E78" s="602" t="s">
        <v>1040</v>
      </c>
      <c r="F78" s="60">
        <v>4</v>
      </c>
      <c r="G78" s="60">
        <v>4</v>
      </c>
      <c r="H78" s="60">
        <v>4</v>
      </c>
      <c r="I78" s="60">
        <v>2</v>
      </c>
      <c r="J78" s="60">
        <v>2</v>
      </c>
      <c r="K78" s="60">
        <v>4</v>
      </c>
      <c r="L78" s="61">
        <f t="shared" si="7"/>
        <v>20</v>
      </c>
      <c r="M78" s="62">
        <f t="shared" si="3"/>
        <v>0.76</v>
      </c>
      <c r="N78" s="63" t="str">
        <f t="shared" si="8"/>
        <v>MEDIO IMPACTO RECOMENDABLE EVALUARLO</v>
      </c>
      <c r="O78" s="6"/>
    </row>
    <row r="79" spans="1:15" ht="25.5" hidden="1" x14ac:dyDescent="0.2">
      <c r="A79" s="45"/>
      <c r="B79" s="58" t="s">
        <v>517</v>
      </c>
      <c r="C79" s="59">
        <v>1</v>
      </c>
      <c r="D79" s="602" t="s">
        <v>1039</v>
      </c>
      <c r="E79" s="602" t="s">
        <v>1040</v>
      </c>
      <c r="F79" s="60">
        <v>4</v>
      </c>
      <c r="G79" s="60">
        <v>4</v>
      </c>
      <c r="H79" s="60">
        <v>4</v>
      </c>
      <c r="I79" s="60">
        <v>2</v>
      </c>
      <c r="J79" s="60">
        <v>3</v>
      </c>
      <c r="K79" s="60">
        <v>5</v>
      </c>
      <c r="L79" s="61">
        <f t="shared" si="7"/>
        <v>22</v>
      </c>
      <c r="M79" s="62">
        <f t="shared" si="3"/>
        <v>0.79999999999999993</v>
      </c>
      <c r="N79" s="63" t="str">
        <f t="shared" si="8"/>
        <v>MEDIO IMPACTO RECOMENDABLE EVALUARLO</v>
      </c>
      <c r="O79" s="6"/>
    </row>
    <row r="80" spans="1:15" ht="25.5" x14ac:dyDescent="0.2">
      <c r="A80" s="45"/>
      <c r="B80" s="58" t="s">
        <v>518</v>
      </c>
      <c r="C80" s="59">
        <v>1</v>
      </c>
      <c r="D80" s="602" t="s">
        <v>1039</v>
      </c>
      <c r="E80" s="602" t="s">
        <v>1040</v>
      </c>
      <c r="F80" s="60">
        <v>4</v>
      </c>
      <c r="G80" s="60">
        <v>4</v>
      </c>
      <c r="H80" s="60">
        <v>4</v>
      </c>
      <c r="I80" s="60">
        <v>2</v>
      </c>
      <c r="J80" s="60">
        <v>2</v>
      </c>
      <c r="K80" s="60">
        <v>4</v>
      </c>
      <c r="L80" s="61">
        <f t="shared" si="7"/>
        <v>20</v>
      </c>
      <c r="M80" s="62">
        <f t="shared" si="3"/>
        <v>0.76</v>
      </c>
      <c r="N80" s="63" t="str">
        <f t="shared" si="8"/>
        <v>MEDIO IMPACTO RECOMENDABLE EVALUARLO</v>
      </c>
      <c r="O80" s="6"/>
    </row>
    <row r="81" spans="1:15" ht="25.5" x14ac:dyDescent="0.2">
      <c r="A81" s="45"/>
      <c r="B81" s="58" t="s">
        <v>519</v>
      </c>
      <c r="C81" s="59">
        <v>1</v>
      </c>
      <c r="D81" s="602" t="s">
        <v>1039</v>
      </c>
      <c r="E81" s="602" t="s">
        <v>1040</v>
      </c>
      <c r="F81" s="60">
        <v>4</v>
      </c>
      <c r="G81" s="60">
        <v>4</v>
      </c>
      <c r="H81" s="60">
        <v>4</v>
      </c>
      <c r="I81" s="60">
        <v>3</v>
      </c>
      <c r="J81" s="60">
        <v>3</v>
      </c>
      <c r="K81" s="60">
        <v>4</v>
      </c>
      <c r="L81" s="61">
        <f t="shared" si="7"/>
        <v>22</v>
      </c>
      <c r="M81" s="62">
        <f t="shared" si="3"/>
        <v>0.77999999999999992</v>
      </c>
      <c r="N81" s="63" t="str">
        <f t="shared" si="8"/>
        <v>MEDIO IMPACTO RECOMENDABLE EVALUARLO</v>
      </c>
      <c r="O81" s="6"/>
    </row>
    <row r="82" spans="1:15" ht="25.5" hidden="1" x14ac:dyDescent="0.2">
      <c r="A82" s="45"/>
      <c r="B82" s="58" t="s">
        <v>520</v>
      </c>
      <c r="C82" s="59">
        <v>1</v>
      </c>
      <c r="D82" s="602" t="s">
        <v>1039</v>
      </c>
      <c r="E82" s="602" t="s">
        <v>1040</v>
      </c>
      <c r="F82" s="60">
        <v>4</v>
      </c>
      <c r="G82" s="60">
        <v>4</v>
      </c>
      <c r="H82" s="60">
        <v>4</v>
      </c>
      <c r="I82" s="60">
        <v>2</v>
      </c>
      <c r="J82" s="60">
        <v>2</v>
      </c>
      <c r="K82" s="60">
        <v>4</v>
      </c>
      <c r="L82" s="61">
        <f t="shared" si="7"/>
        <v>20</v>
      </c>
      <c r="M82" s="62">
        <f t="shared" si="3"/>
        <v>0.76</v>
      </c>
      <c r="N82" s="63" t="str">
        <f t="shared" si="8"/>
        <v>MEDIO IMPACTO RECOMENDABLE EVALUARLO</v>
      </c>
      <c r="O82" s="6"/>
    </row>
    <row r="83" spans="1:15" ht="25.5" x14ac:dyDescent="0.2">
      <c r="A83" s="45"/>
      <c r="B83" s="58" t="s">
        <v>521</v>
      </c>
      <c r="C83" s="59">
        <v>1</v>
      </c>
      <c r="D83" s="602" t="s">
        <v>1039</v>
      </c>
      <c r="E83" s="602" t="s">
        <v>1040</v>
      </c>
      <c r="F83" s="60">
        <v>4</v>
      </c>
      <c r="G83" s="60">
        <v>4</v>
      </c>
      <c r="H83" s="60">
        <v>4</v>
      </c>
      <c r="I83" s="60">
        <v>2</v>
      </c>
      <c r="J83" s="60">
        <v>2</v>
      </c>
      <c r="K83" s="60">
        <v>4</v>
      </c>
      <c r="L83" s="61">
        <f t="shared" si="7"/>
        <v>20</v>
      </c>
      <c r="M83" s="62">
        <f t="shared" si="3"/>
        <v>0.76</v>
      </c>
      <c r="N83" s="63" t="str">
        <f t="shared" si="8"/>
        <v>MEDIO IMPACTO RECOMENDABLE EVALUARLO</v>
      </c>
      <c r="O83" s="6"/>
    </row>
    <row r="84" spans="1:15" ht="25.5" hidden="1" x14ac:dyDescent="0.2">
      <c r="A84" s="45"/>
      <c r="B84" s="58" t="s">
        <v>522</v>
      </c>
      <c r="C84" s="59">
        <v>1</v>
      </c>
      <c r="D84" s="602" t="s">
        <v>1039</v>
      </c>
      <c r="E84" s="602" t="s">
        <v>1040</v>
      </c>
      <c r="F84" s="60">
        <v>4</v>
      </c>
      <c r="G84" s="60">
        <v>3</v>
      </c>
      <c r="H84" s="60">
        <v>4</v>
      </c>
      <c r="I84" s="60">
        <v>1</v>
      </c>
      <c r="J84" s="60">
        <v>2</v>
      </c>
      <c r="K84" s="60">
        <v>4</v>
      </c>
      <c r="L84" s="61">
        <f t="shared" si="7"/>
        <v>18</v>
      </c>
      <c r="M84" s="62">
        <f t="shared" si="3"/>
        <v>0.69</v>
      </c>
      <c r="N84" s="63" t="str">
        <f t="shared" si="8"/>
        <v>MEDIO IMPACTO RECOMENDABLE EVALUARLO</v>
      </c>
      <c r="O84" s="6"/>
    </row>
    <row r="85" spans="1:15" ht="38.25" hidden="1" x14ac:dyDescent="0.2">
      <c r="A85" s="45"/>
      <c r="B85" s="58" t="s">
        <v>523</v>
      </c>
      <c r="C85" s="59">
        <v>1</v>
      </c>
      <c r="D85" s="602" t="s">
        <v>1039</v>
      </c>
      <c r="E85" s="602" t="s">
        <v>1040</v>
      </c>
      <c r="F85" s="60">
        <v>5</v>
      </c>
      <c r="G85" s="60">
        <v>4</v>
      </c>
      <c r="H85" s="60">
        <v>4</v>
      </c>
      <c r="I85" s="60">
        <v>2</v>
      </c>
      <c r="J85" s="60">
        <v>2</v>
      </c>
      <c r="K85" s="60">
        <v>4</v>
      </c>
      <c r="L85" s="61">
        <f t="shared" si="7"/>
        <v>21</v>
      </c>
      <c r="M85" s="62">
        <f t="shared" si="3"/>
        <v>0.83000000000000007</v>
      </c>
      <c r="N85" s="63" t="str">
        <f t="shared" si="8"/>
        <v>ALTO IMPACTO OBLIGATORIO ARTICULARLA A UNA DE LAS OPORTUNIDADES</v>
      </c>
      <c r="O85" s="6"/>
    </row>
    <row r="86" spans="1:15" ht="25.5" hidden="1" x14ac:dyDescent="0.2">
      <c r="A86" s="45"/>
      <c r="B86" s="58" t="s">
        <v>524</v>
      </c>
      <c r="C86" s="59">
        <v>1</v>
      </c>
      <c r="D86" s="602" t="s">
        <v>1039</v>
      </c>
      <c r="E86" s="602" t="s">
        <v>1040</v>
      </c>
      <c r="F86" s="60">
        <v>4</v>
      </c>
      <c r="G86" s="60">
        <v>3</v>
      </c>
      <c r="H86" s="60">
        <v>3</v>
      </c>
      <c r="I86" s="60">
        <v>2</v>
      </c>
      <c r="J86" s="60">
        <v>2</v>
      </c>
      <c r="K86" s="60">
        <v>2</v>
      </c>
      <c r="L86" s="61">
        <f t="shared" si="7"/>
        <v>16</v>
      </c>
      <c r="M86" s="62">
        <f t="shared" si="3"/>
        <v>0.61999999999999988</v>
      </c>
      <c r="N86" s="63" t="str">
        <f t="shared" si="8"/>
        <v>MEDIO IMPACTO RECOMENDABLE EVALUARLO</v>
      </c>
      <c r="O86" s="6"/>
    </row>
    <row r="87" spans="1:15" ht="25.5" x14ac:dyDescent="0.2">
      <c r="A87" s="45"/>
      <c r="B87" s="58" t="s">
        <v>525</v>
      </c>
      <c r="C87" s="59">
        <v>1</v>
      </c>
      <c r="D87" s="602" t="s">
        <v>1039</v>
      </c>
      <c r="E87" s="602" t="s">
        <v>1040</v>
      </c>
      <c r="F87" s="60">
        <v>3</v>
      </c>
      <c r="G87" s="60">
        <v>3</v>
      </c>
      <c r="H87" s="60">
        <v>4</v>
      </c>
      <c r="I87" s="60">
        <v>4</v>
      </c>
      <c r="J87" s="60">
        <v>4</v>
      </c>
      <c r="K87" s="60">
        <v>4</v>
      </c>
      <c r="L87" s="61">
        <f t="shared" si="7"/>
        <v>22</v>
      </c>
      <c r="M87" s="62">
        <f t="shared" si="3"/>
        <v>0.67</v>
      </c>
      <c r="N87" s="63" t="str">
        <f t="shared" si="8"/>
        <v>MEDIO IMPACTO RECOMENDABLE EVALUARLO</v>
      </c>
      <c r="O87" s="6"/>
    </row>
    <row r="88" spans="1:15" ht="25.5" hidden="1" x14ac:dyDescent="0.2">
      <c r="A88" s="45"/>
      <c r="B88" s="58" t="s">
        <v>526</v>
      </c>
      <c r="C88" s="59">
        <v>1</v>
      </c>
      <c r="D88" s="602" t="s">
        <v>1039</v>
      </c>
      <c r="E88" s="602" t="s">
        <v>1040</v>
      </c>
      <c r="F88" s="60">
        <v>5</v>
      </c>
      <c r="G88" s="60">
        <v>4</v>
      </c>
      <c r="H88" s="60">
        <v>3</v>
      </c>
      <c r="I88" s="60">
        <v>2</v>
      </c>
      <c r="J88" s="60">
        <v>2</v>
      </c>
      <c r="K88" s="60">
        <v>3</v>
      </c>
      <c r="L88" s="61">
        <f t="shared" si="7"/>
        <v>19</v>
      </c>
      <c r="M88" s="62">
        <f t="shared" si="3"/>
        <v>0.78</v>
      </c>
      <c r="N88" s="63" t="str">
        <f t="shared" si="8"/>
        <v>MEDIO IMPACTO RECOMENDABLE EVALUARLO</v>
      </c>
      <c r="O88" s="6"/>
    </row>
    <row r="89" spans="1:15" ht="25.5" x14ac:dyDescent="0.2">
      <c r="A89" s="45"/>
      <c r="B89" s="58" t="s">
        <v>527</v>
      </c>
      <c r="C89" s="59">
        <v>1</v>
      </c>
      <c r="D89" s="602" t="s">
        <v>1039</v>
      </c>
      <c r="E89" s="602" t="s">
        <v>1040</v>
      </c>
      <c r="F89" s="60">
        <v>3</v>
      </c>
      <c r="G89" s="60">
        <v>3</v>
      </c>
      <c r="H89" s="60">
        <v>5</v>
      </c>
      <c r="I89" s="60">
        <v>3</v>
      </c>
      <c r="J89" s="60">
        <v>3</v>
      </c>
      <c r="K89" s="60">
        <v>2</v>
      </c>
      <c r="L89" s="61">
        <f t="shared" si="7"/>
        <v>19</v>
      </c>
      <c r="M89" s="62">
        <f t="shared" si="3"/>
        <v>0.60999999999999988</v>
      </c>
      <c r="N89" s="63" t="str">
        <f t="shared" si="8"/>
        <v>MEDIO IMPACTO RECOMENDABLE EVALUARLO</v>
      </c>
      <c r="O89" s="6"/>
    </row>
    <row r="90" spans="1:15" ht="25.5" hidden="1" x14ac:dyDescent="0.2">
      <c r="A90" s="45"/>
      <c r="B90" s="58" t="s">
        <v>528</v>
      </c>
      <c r="C90" s="59">
        <v>1</v>
      </c>
      <c r="D90" s="602" t="s">
        <v>1039</v>
      </c>
      <c r="E90" s="602" t="s">
        <v>1040</v>
      </c>
      <c r="F90" s="60">
        <v>3</v>
      </c>
      <c r="G90" s="60">
        <v>4</v>
      </c>
      <c r="H90" s="60">
        <v>4</v>
      </c>
      <c r="I90" s="60">
        <v>3</v>
      </c>
      <c r="J90" s="60">
        <v>4</v>
      </c>
      <c r="K90" s="60">
        <v>5</v>
      </c>
      <c r="L90" s="61">
        <f t="shared" si="7"/>
        <v>23</v>
      </c>
      <c r="M90" s="62">
        <f t="shared" si="3"/>
        <v>0.75</v>
      </c>
      <c r="N90" s="63" t="str">
        <f t="shared" si="8"/>
        <v>MEDIO IMPACTO RECOMENDABLE EVALUARLO</v>
      </c>
      <c r="O90" s="6"/>
    </row>
    <row r="91" spans="1:15" ht="25.5" hidden="1" x14ac:dyDescent="0.2">
      <c r="A91" s="45"/>
      <c r="B91" s="58" t="s">
        <v>529</v>
      </c>
      <c r="C91" s="59">
        <v>1</v>
      </c>
      <c r="D91" s="602" t="s">
        <v>1039</v>
      </c>
      <c r="E91" s="602" t="s">
        <v>1040</v>
      </c>
      <c r="F91" s="60">
        <v>4</v>
      </c>
      <c r="G91" s="60">
        <v>4</v>
      </c>
      <c r="H91" s="60">
        <v>4</v>
      </c>
      <c r="I91" s="60">
        <v>1</v>
      </c>
      <c r="J91" s="60">
        <v>1</v>
      </c>
      <c r="K91" s="60">
        <v>4</v>
      </c>
      <c r="L91" s="61">
        <f t="shared" si="7"/>
        <v>18</v>
      </c>
      <c r="M91" s="62">
        <f t="shared" si="3"/>
        <v>0.73999999999999988</v>
      </c>
      <c r="N91" s="63" t="str">
        <f t="shared" si="8"/>
        <v>MEDIO IMPACTO RECOMENDABLE EVALUARLO</v>
      </c>
      <c r="O91" s="6"/>
    </row>
    <row r="92" spans="1:15" ht="25.5" x14ac:dyDescent="0.2">
      <c r="A92" s="45"/>
      <c r="B92" s="58" t="s">
        <v>530</v>
      </c>
      <c r="C92" s="59">
        <v>1</v>
      </c>
      <c r="D92" s="602" t="s">
        <v>1039</v>
      </c>
      <c r="E92" s="602" t="s">
        <v>1040</v>
      </c>
      <c r="F92" s="60">
        <v>4</v>
      </c>
      <c r="G92" s="60">
        <v>4</v>
      </c>
      <c r="H92" s="60">
        <v>4</v>
      </c>
      <c r="I92" s="60">
        <v>1</v>
      </c>
      <c r="J92" s="60">
        <v>1</v>
      </c>
      <c r="K92" s="60">
        <v>4</v>
      </c>
      <c r="L92" s="61">
        <f t="shared" si="7"/>
        <v>18</v>
      </c>
      <c r="M92" s="62">
        <f t="shared" si="3"/>
        <v>0.73999999999999988</v>
      </c>
      <c r="N92" s="63" t="str">
        <f t="shared" si="8"/>
        <v>MEDIO IMPACTO RECOMENDABLE EVALUARLO</v>
      </c>
      <c r="O92" s="6"/>
    </row>
    <row r="93" spans="1:15" ht="25.5" hidden="1" x14ac:dyDescent="0.2">
      <c r="A93" s="45"/>
      <c r="B93" s="58" t="s">
        <v>531</v>
      </c>
      <c r="C93" s="59">
        <v>1</v>
      </c>
      <c r="D93" s="602" t="s">
        <v>1039</v>
      </c>
      <c r="E93" s="602" t="s">
        <v>1040</v>
      </c>
      <c r="F93" s="60">
        <v>4</v>
      </c>
      <c r="G93" s="60">
        <v>4</v>
      </c>
      <c r="H93" s="60">
        <v>4</v>
      </c>
      <c r="I93" s="60">
        <v>1</v>
      </c>
      <c r="J93" s="60">
        <v>1</v>
      </c>
      <c r="K93" s="60">
        <v>4</v>
      </c>
      <c r="L93" s="61">
        <f t="shared" si="7"/>
        <v>18</v>
      </c>
      <c r="M93" s="62">
        <f t="shared" si="3"/>
        <v>0.73999999999999988</v>
      </c>
      <c r="N93" s="63" t="str">
        <f t="shared" si="8"/>
        <v>MEDIO IMPACTO RECOMENDABLE EVALUARLO</v>
      </c>
      <c r="O93" s="6"/>
    </row>
    <row r="94" spans="1:15" ht="25.5" hidden="1" x14ac:dyDescent="0.2">
      <c r="A94" s="45"/>
      <c r="B94" s="58" t="s">
        <v>532</v>
      </c>
      <c r="C94" s="59">
        <v>1</v>
      </c>
      <c r="D94" s="602" t="s">
        <v>1039</v>
      </c>
      <c r="E94" s="602" t="s">
        <v>1040</v>
      </c>
      <c r="F94" s="60">
        <v>1</v>
      </c>
      <c r="G94" s="60">
        <v>1</v>
      </c>
      <c r="H94" s="60">
        <v>5</v>
      </c>
      <c r="I94" s="60">
        <v>1</v>
      </c>
      <c r="J94" s="60">
        <v>1</v>
      </c>
      <c r="K94" s="60">
        <v>1</v>
      </c>
      <c r="L94" s="61">
        <f t="shared" si="7"/>
        <v>10</v>
      </c>
      <c r="M94" s="62">
        <f t="shared" si="3"/>
        <v>0.27999999999999997</v>
      </c>
      <c r="N94" s="63" t="str">
        <f t="shared" si="8"/>
        <v>BAJO IMPACTO</v>
      </c>
      <c r="O94" s="6"/>
    </row>
    <row r="95" spans="1:15" ht="25.5" hidden="1" x14ac:dyDescent="0.2">
      <c r="A95" s="45"/>
      <c r="B95" s="58" t="s">
        <v>533</v>
      </c>
      <c r="C95" s="59">
        <v>1</v>
      </c>
      <c r="D95" s="602" t="s">
        <v>1039</v>
      </c>
      <c r="E95" s="602" t="s">
        <v>1040</v>
      </c>
      <c r="F95" s="60">
        <v>1</v>
      </c>
      <c r="G95" s="60">
        <v>1</v>
      </c>
      <c r="H95" s="60">
        <v>5</v>
      </c>
      <c r="I95" s="60">
        <v>1</v>
      </c>
      <c r="J95" s="60">
        <v>1</v>
      </c>
      <c r="K95" s="60">
        <v>5</v>
      </c>
      <c r="L95" s="61">
        <f t="shared" si="7"/>
        <v>14</v>
      </c>
      <c r="M95" s="62">
        <f t="shared" si="3"/>
        <v>0.4</v>
      </c>
      <c r="N95" s="63" t="str">
        <f t="shared" si="8"/>
        <v>BAJO IMPACTO</v>
      </c>
      <c r="O95" s="6"/>
    </row>
    <row r="96" spans="1:15" ht="25.5" x14ac:dyDescent="0.2">
      <c r="A96" s="45"/>
      <c r="B96" s="58" t="s">
        <v>534</v>
      </c>
      <c r="C96" s="59">
        <v>1</v>
      </c>
      <c r="D96" s="602" t="s">
        <v>1039</v>
      </c>
      <c r="E96" s="602" t="s">
        <v>1040</v>
      </c>
      <c r="F96" s="60">
        <v>4</v>
      </c>
      <c r="G96" s="60">
        <v>4</v>
      </c>
      <c r="H96" s="60">
        <v>4</v>
      </c>
      <c r="I96" s="60">
        <v>1</v>
      </c>
      <c r="J96" s="60">
        <v>4</v>
      </c>
      <c r="K96" s="60">
        <v>1</v>
      </c>
      <c r="L96" s="61">
        <f t="shared" si="7"/>
        <v>18</v>
      </c>
      <c r="M96" s="62">
        <f t="shared" si="3"/>
        <v>0.67999999999999994</v>
      </c>
      <c r="N96" s="63" t="str">
        <f t="shared" si="8"/>
        <v>MEDIO IMPACTO RECOMENDABLE EVALUARLO</v>
      </c>
      <c r="O96" s="6"/>
    </row>
    <row r="97" spans="1:15" ht="25.5" hidden="1" x14ac:dyDescent="0.2">
      <c r="A97" s="45"/>
      <c r="B97" s="58" t="s">
        <v>535</v>
      </c>
      <c r="C97" s="59">
        <v>1</v>
      </c>
      <c r="D97" s="602" t="s">
        <v>1039</v>
      </c>
      <c r="E97" s="602" t="s">
        <v>1040</v>
      </c>
      <c r="F97" s="60">
        <v>4</v>
      </c>
      <c r="G97" s="60">
        <v>4</v>
      </c>
      <c r="H97" s="60">
        <v>4</v>
      </c>
      <c r="I97" s="60">
        <v>1</v>
      </c>
      <c r="J97" s="60">
        <v>4</v>
      </c>
      <c r="K97" s="60">
        <v>1</v>
      </c>
      <c r="L97" s="61">
        <f t="shared" si="7"/>
        <v>18</v>
      </c>
      <c r="M97" s="62">
        <f t="shared" si="3"/>
        <v>0.67999999999999994</v>
      </c>
      <c r="N97" s="63" t="str">
        <f t="shared" si="8"/>
        <v>MEDIO IMPACTO RECOMENDABLE EVALUARLO</v>
      </c>
      <c r="O97" s="6"/>
    </row>
    <row r="98" spans="1:15" ht="25.5" x14ac:dyDescent="0.2">
      <c r="A98" s="45"/>
      <c r="B98" s="58" t="s">
        <v>536</v>
      </c>
      <c r="C98" s="59">
        <v>1</v>
      </c>
      <c r="D98" s="602" t="s">
        <v>1039</v>
      </c>
      <c r="E98" s="602" t="s">
        <v>1040</v>
      </c>
      <c r="F98" s="60">
        <v>4</v>
      </c>
      <c r="G98" s="60">
        <v>4</v>
      </c>
      <c r="H98" s="60">
        <v>4</v>
      </c>
      <c r="I98" s="60">
        <v>1</v>
      </c>
      <c r="J98" s="60">
        <v>4</v>
      </c>
      <c r="K98" s="60">
        <v>1</v>
      </c>
      <c r="L98" s="61">
        <f t="shared" si="7"/>
        <v>18</v>
      </c>
      <c r="M98" s="62">
        <f t="shared" si="3"/>
        <v>0.67999999999999994</v>
      </c>
      <c r="N98" s="63" t="str">
        <f t="shared" si="8"/>
        <v>MEDIO IMPACTO RECOMENDABLE EVALUARLO</v>
      </c>
      <c r="O98" s="6"/>
    </row>
    <row r="99" spans="1:15" ht="25.5" x14ac:dyDescent="0.2">
      <c r="A99" s="45"/>
      <c r="B99" s="58" t="s">
        <v>537</v>
      </c>
      <c r="C99" s="59">
        <v>1</v>
      </c>
      <c r="D99" s="602" t="s">
        <v>1039</v>
      </c>
      <c r="E99" s="602" t="s">
        <v>1040</v>
      </c>
      <c r="F99" s="60">
        <v>4</v>
      </c>
      <c r="G99" s="60">
        <v>4</v>
      </c>
      <c r="H99" s="60">
        <v>4</v>
      </c>
      <c r="I99" s="60">
        <v>1</v>
      </c>
      <c r="J99" s="60">
        <v>4</v>
      </c>
      <c r="K99" s="60">
        <v>1</v>
      </c>
      <c r="L99" s="61">
        <f t="shared" si="7"/>
        <v>18</v>
      </c>
      <c r="M99" s="62">
        <f t="shared" si="3"/>
        <v>0.67999999999999994</v>
      </c>
      <c r="N99" s="63" t="str">
        <f t="shared" si="8"/>
        <v>MEDIO IMPACTO RECOMENDABLE EVALUARLO</v>
      </c>
      <c r="O99" s="6"/>
    </row>
    <row r="100" spans="1:15" ht="25.5" x14ac:dyDescent="0.2">
      <c r="A100" s="45"/>
      <c r="B100" s="58" t="s">
        <v>538</v>
      </c>
      <c r="C100" s="59">
        <v>1</v>
      </c>
      <c r="D100" s="602" t="s">
        <v>1039</v>
      </c>
      <c r="E100" s="602" t="s">
        <v>1040</v>
      </c>
      <c r="F100" s="60">
        <v>4</v>
      </c>
      <c r="G100" s="60">
        <v>4</v>
      </c>
      <c r="H100" s="60">
        <v>4</v>
      </c>
      <c r="I100" s="60">
        <v>1</v>
      </c>
      <c r="J100" s="60">
        <v>4</v>
      </c>
      <c r="K100" s="60">
        <v>4</v>
      </c>
      <c r="L100" s="61">
        <f t="shared" si="7"/>
        <v>21</v>
      </c>
      <c r="M100" s="62">
        <f t="shared" si="3"/>
        <v>0.76999999999999991</v>
      </c>
      <c r="N100" s="63" t="str">
        <f t="shared" si="8"/>
        <v>MEDIO IMPACTO RECOMENDABLE EVALUARLO</v>
      </c>
      <c r="O100" s="6"/>
    </row>
    <row r="101" spans="1:15" ht="25.5" x14ac:dyDescent="0.2">
      <c r="A101" s="45"/>
      <c r="B101" s="58" t="s">
        <v>539</v>
      </c>
      <c r="C101" s="59">
        <v>1</v>
      </c>
      <c r="D101" s="602" t="s">
        <v>1039</v>
      </c>
      <c r="E101" s="602" t="s">
        <v>1040</v>
      </c>
      <c r="F101" s="60">
        <v>4</v>
      </c>
      <c r="G101" s="60">
        <v>4</v>
      </c>
      <c r="H101" s="60">
        <v>4</v>
      </c>
      <c r="I101" s="60">
        <v>1</v>
      </c>
      <c r="J101" s="60">
        <v>4</v>
      </c>
      <c r="K101" s="60">
        <v>4</v>
      </c>
      <c r="L101" s="61">
        <f t="shared" si="7"/>
        <v>21</v>
      </c>
      <c r="M101" s="62">
        <f t="shared" si="3"/>
        <v>0.76999999999999991</v>
      </c>
      <c r="N101" s="63" t="str">
        <f t="shared" si="8"/>
        <v>MEDIO IMPACTO RECOMENDABLE EVALUARLO</v>
      </c>
      <c r="O101" s="6"/>
    </row>
    <row r="102" spans="1:15" ht="25.5" x14ac:dyDescent="0.2">
      <c r="A102" s="45"/>
      <c r="B102" s="58" t="s">
        <v>540</v>
      </c>
      <c r="C102" s="59">
        <v>1</v>
      </c>
      <c r="D102" s="602" t="s">
        <v>1039</v>
      </c>
      <c r="E102" s="602" t="s">
        <v>1040</v>
      </c>
      <c r="F102" s="60">
        <v>3</v>
      </c>
      <c r="G102" s="60">
        <v>4</v>
      </c>
      <c r="H102" s="60">
        <v>2</v>
      </c>
      <c r="I102" s="60">
        <v>2</v>
      </c>
      <c r="J102" s="60">
        <v>2</v>
      </c>
      <c r="K102" s="60">
        <v>3</v>
      </c>
      <c r="L102" s="61">
        <f t="shared" si="7"/>
        <v>16</v>
      </c>
      <c r="M102" s="62">
        <f t="shared" si="3"/>
        <v>0.62000000000000011</v>
      </c>
      <c r="N102" s="63" t="str">
        <f t="shared" si="8"/>
        <v>MEDIO IMPACTO RECOMENDABLE EVALUARLO</v>
      </c>
      <c r="O102" s="6"/>
    </row>
    <row r="103" spans="1:15" x14ac:dyDescent="0.2">
      <c r="A103" s="45"/>
      <c r="B103" s="74" t="s">
        <v>541</v>
      </c>
      <c r="C103" s="75"/>
      <c r="D103" s="601"/>
      <c r="E103" s="601"/>
      <c r="F103" s="75"/>
      <c r="G103" s="75"/>
      <c r="H103" s="75"/>
      <c r="I103" s="75"/>
      <c r="J103" s="75"/>
      <c r="K103" s="75"/>
      <c r="L103" s="76"/>
      <c r="M103" s="76"/>
      <c r="N103" s="77"/>
      <c r="O103" s="6"/>
    </row>
    <row r="104" spans="1:15" ht="25.5" x14ac:dyDescent="0.2">
      <c r="A104" s="45"/>
      <c r="B104" s="58" t="s">
        <v>542</v>
      </c>
      <c r="C104" s="59">
        <v>1</v>
      </c>
      <c r="D104" s="602" t="s">
        <v>1039</v>
      </c>
      <c r="E104" s="602" t="s">
        <v>1040</v>
      </c>
      <c r="F104" s="60">
        <v>4</v>
      </c>
      <c r="G104" s="60">
        <v>3</v>
      </c>
      <c r="H104" s="60">
        <v>3</v>
      </c>
      <c r="I104" s="60">
        <v>4</v>
      </c>
      <c r="J104" s="60">
        <v>3</v>
      </c>
      <c r="K104" s="60">
        <v>4</v>
      </c>
      <c r="L104" s="61">
        <f t="shared" ref="L104:L127" si="9">SUM(F104:K104)</f>
        <v>21</v>
      </c>
      <c r="M104" s="62">
        <f t="shared" si="3"/>
        <v>0.71</v>
      </c>
      <c r="N104" s="63" t="str">
        <f t="shared" si="8"/>
        <v>MEDIO IMPACTO RECOMENDABLE EVALUARLO</v>
      </c>
      <c r="O104" s="6"/>
    </row>
    <row r="105" spans="1:15" ht="25.5" hidden="1" x14ac:dyDescent="0.2">
      <c r="A105" s="45"/>
      <c r="B105" s="58" t="s">
        <v>543</v>
      </c>
      <c r="C105" s="59">
        <v>1</v>
      </c>
      <c r="D105" s="602" t="s">
        <v>1039</v>
      </c>
      <c r="E105" s="602" t="s">
        <v>1040</v>
      </c>
      <c r="F105" s="60">
        <v>4</v>
      </c>
      <c r="G105" s="60">
        <v>4</v>
      </c>
      <c r="H105" s="60">
        <v>4</v>
      </c>
      <c r="I105" s="60">
        <v>3</v>
      </c>
      <c r="J105" s="60">
        <v>3</v>
      </c>
      <c r="K105" s="60">
        <v>4</v>
      </c>
      <c r="L105" s="61">
        <f t="shared" si="9"/>
        <v>22</v>
      </c>
      <c r="M105" s="62">
        <f t="shared" si="3"/>
        <v>0.77999999999999992</v>
      </c>
      <c r="N105" s="63" t="str">
        <f t="shared" si="8"/>
        <v>MEDIO IMPACTO RECOMENDABLE EVALUARLO</v>
      </c>
      <c r="O105" s="6"/>
    </row>
    <row r="106" spans="1:15" ht="25.5" x14ac:dyDescent="0.2">
      <c r="A106" s="45"/>
      <c r="B106" s="58" t="s">
        <v>544</v>
      </c>
      <c r="C106" s="59">
        <v>1</v>
      </c>
      <c r="D106" s="602" t="s">
        <v>1039</v>
      </c>
      <c r="E106" s="602" t="s">
        <v>1040</v>
      </c>
      <c r="F106" s="60">
        <v>4</v>
      </c>
      <c r="G106" s="60">
        <v>4</v>
      </c>
      <c r="H106" s="60">
        <v>4</v>
      </c>
      <c r="I106" s="60">
        <v>2</v>
      </c>
      <c r="J106" s="60">
        <v>2</v>
      </c>
      <c r="K106" s="60">
        <v>4</v>
      </c>
      <c r="L106" s="61">
        <f t="shared" si="9"/>
        <v>20</v>
      </c>
      <c r="M106" s="62">
        <f t="shared" si="3"/>
        <v>0.76</v>
      </c>
      <c r="N106" s="63" t="str">
        <f t="shared" si="8"/>
        <v>MEDIO IMPACTO RECOMENDABLE EVALUARLO</v>
      </c>
      <c r="O106" s="6"/>
    </row>
    <row r="107" spans="1:15" ht="25.5" hidden="1" x14ac:dyDescent="0.2">
      <c r="A107" s="45"/>
      <c r="B107" s="58" t="s">
        <v>545</v>
      </c>
      <c r="C107" s="59">
        <v>0</v>
      </c>
      <c r="D107" s="602" t="s">
        <v>1039</v>
      </c>
      <c r="E107" s="602" t="s">
        <v>1040</v>
      </c>
      <c r="F107" s="60">
        <v>4</v>
      </c>
      <c r="G107" s="60">
        <v>3</v>
      </c>
      <c r="H107" s="60">
        <v>4</v>
      </c>
      <c r="I107" s="60">
        <v>3</v>
      </c>
      <c r="J107" s="60">
        <v>2</v>
      </c>
      <c r="K107" s="60">
        <v>4</v>
      </c>
      <c r="L107" s="61">
        <f t="shared" si="9"/>
        <v>20</v>
      </c>
      <c r="M107" s="62">
        <f t="shared" si="3"/>
        <v>0.71</v>
      </c>
      <c r="N107" s="63" t="str">
        <f t="shared" si="8"/>
        <v>MEDIO IMPACTO RECOMENDABLE EVALUARLO</v>
      </c>
      <c r="O107" s="6"/>
    </row>
    <row r="108" spans="1:15" ht="38.25" x14ac:dyDescent="0.2">
      <c r="A108" s="45"/>
      <c r="B108" s="58" t="s">
        <v>546</v>
      </c>
      <c r="C108" s="59">
        <v>1</v>
      </c>
      <c r="D108" s="602" t="s">
        <v>1039</v>
      </c>
      <c r="E108" s="602" t="s">
        <v>1040</v>
      </c>
      <c r="F108" s="60">
        <v>5</v>
      </c>
      <c r="G108" s="60">
        <v>5</v>
      </c>
      <c r="H108" s="60">
        <v>4</v>
      </c>
      <c r="I108" s="60">
        <v>2</v>
      </c>
      <c r="J108" s="60">
        <v>4</v>
      </c>
      <c r="K108" s="60">
        <v>4</v>
      </c>
      <c r="L108" s="61">
        <f t="shared" si="9"/>
        <v>24</v>
      </c>
      <c r="M108" s="62">
        <f t="shared" si="3"/>
        <v>0.90999999999999992</v>
      </c>
      <c r="N108" s="63" t="str">
        <f t="shared" si="8"/>
        <v>ALTO IMPACTO OBLIGATORIO ARTICULARLA A UNA DE LAS OPORTUNIDADES</v>
      </c>
      <c r="O108" s="6"/>
    </row>
    <row r="109" spans="1:15" ht="38.25" hidden="1" x14ac:dyDescent="0.2">
      <c r="A109" s="45"/>
      <c r="B109" s="58" t="s">
        <v>547</v>
      </c>
      <c r="C109" s="59">
        <v>0</v>
      </c>
      <c r="D109" s="602" t="s">
        <v>1039</v>
      </c>
      <c r="E109" s="602" t="s">
        <v>1040</v>
      </c>
      <c r="F109" s="60">
        <v>5</v>
      </c>
      <c r="G109" s="60">
        <v>4</v>
      </c>
      <c r="H109" s="60">
        <v>2</v>
      </c>
      <c r="I109" s="60">
        <v>3</v>
      </c>
      <c r="J109" s="60">
        <v>4</v>
      </c>
      <c r="K109" s="60">
        <v>4</v>
      </c>
      <c r="L109" s="61">
        <f t="shared" si="9"/>
        <v>22</v>
      </c>
      <c r="M109" s="62">
        <f t="shared" si="3"/>
        <v>0.82000000000000006</v>
      </c>
      <c r="N109" s="63" t="str">
        <f t="shared" si="8"/>
        <v>ALTO IMPACTO OBLIGATORIO ARTICULARLA A UNA DE LAS OPORTUNIDADES</v>
      </c>
      <c r="O109" s="6"/>
    </row>
    <row r="110" spans="1:15" ht="25.5" hidden="1" x14ac:dyDescent="0.2">
      <c r="A110" s="45"/>
      <c r="B110" s="58" t="s">
        <v>548</v>
      </c>
      <c r="C110" s="59">
        <v>1</v>
      </c>
      <c r="D110" s="602" t="s">
        <v>1039</v>
      </c>
      <c r="E110" s="602" t="s">
        <v>1040</v>
      </c>
      <c r="F110" s="60">
        <v>4</v>
      </c>
      <c r="G110" s="60">
        <v>4</v>
      </c>
      <c r="H110" s="60">
        <v>4</v>
      </c>
      <c r="I110" s="60">
        <v>3</v>
      </c>
      <c r="J110" s="60">
        <v>2</v>
      </c>
      <c r="K110" s="60">
        <v>4</v>
      </c>
      <c r="L110" s="61">
        <f t="shared" si="9"/>
        <v>21</v>
      </c>
      <c r="M110" s="62">
        <f t="shared" si="3"/>
        <v>0.76999999999999991</v>
      </c>
      <c r="N110" s="63" t="str">
        <f t="shared" si="8"/>
        <v>MEDIO IMPACTO RECOMENDABLE EVALUARLO</v>
      </c>
      <c r="O110" s="6"/>
    </row>
    <row r="111" spans="1:15" ht="25.5" hidden="1" x14ac:dyDescent="0.2">
      <c r="A111" s="45"/>
      <c r="B111" s="58" t="s">
        <v>549</v>
      </c>
      <c r="C111" s="59">
        <v>1</v>
      </c>
      <c r="D111" s="602" t="s">
        <v>1039</v>
      </c>
      <c r="E111" s="602" t="s">
        <v>1040</v>
      </c>
      <c r="F111" s="60">
        <v>4</v>
      </c>
      <c r="G111" s="60">
        <v>4</v>
      </c>
      <c r="H111" s="60">
        <v>4</v>
      </c>
      <c r="I111" s="60">
        <v>3</v>
      </c>
      <c r="J111" s="60">
        <v>4</v>
      </c>
      <c r="K111" s="60">
        <v>4</v>
      </c>
      <c r="L111" s="61">
        <f t="shared" si="9"/>
        <v>23</v>
      </c>
      <c r="M111" s="62">
        <f t="shared" si="3"/>
        <v>0.78999999999999992</v>
      </c>
      <c r="N111" s="63" t="str">
        <f t="shared" si="8"/>
        <v>MEDIO IMPACTO RECOMENDABLE EVALUARLO</v>
      </c>
      <c r="O111" s="6"/>
    </row>
    <row r="112" spans="1:15" ht="38.25" hidden="1" x14ac:dyDescent="0.2">
      <c r="A112" s="45"/>
      <c r="B112" s="58" t="s">
        <v>550</v>
      </c>
      <c r="C112" s="59">
        <v>1</v>
      </c>
      <c r="D112" s="602" t="s">
        <v>1039</v>
      </c>
      <c r="E112" s="602" t="s">
        <v>1040</v>
      </c>
      <c r="F112" s="60">
        <v>5</v>
      </c>
      <c r="G112" s="60">
        <v>5</v>
      </c>
      <c r="H112" s="60">
        <v>4</v>
      </c>
      <c r="I112" s="60">
        <v>5</v>
      </c>
      <c r="J112" s="60">
        <v>5</v>
      </c>
      <c r="K112" s="60">
        <v>5</v>
      </c>
      <c r="L112" s="61">
        <f t="shared" si="9"/>
        <v>29</v>
      </c>
      <c r="M112" s="62">
        <f t="shared" si="3"/>
        <v>0.98000000000000009</v>
      </c>
      <c r="N112" s="63" t="str">
        <f t="shared" si="8"/>
        <v>ALTO IMPACTO OBLIGATORIO ARTICULARLA A UNA DE LAS OPORTUNIDADES</v>
      </c>
      <c r="O112" s="6"/>
    </row>
    <row r="113" spans="1:15" ht="38.25" hidden="1" x14ac:dyDescent="0.2">
      <c r="A113" s="45"/>
      <c r="B113" s="58" t="s">
        <v>551</v>
      </c>
      <c r="C113" s="122">
        <v>1</v>
      </c>
      <c r="D113" s="602" t="s">
        <v>1039</v>
      </c>
      <c r="E113" s="602" t="s">
        <v>1040</v>
      </c>
      <c r="F113" s="60">
        <v>5</v>
      </c>
      <c r="G113" s="60">
        <v>5</v>
      </c>
      <c r="H113" s="60">
        <v>5</v>
      </c>
      <c r="I113" s="60">
        <v>4</v>
      </c>
      <c r="J113" s="60">
        <v>4</v>
      </c>
      <c r="K113" s="60">
        <v>5</v>
      </c>
      <c r="L113" s="61">
        <f t="shared" si="9"/>
        <v>28</v>
      </c>
      <c r="M113" s="62">
        <f t="shared" si="3"/>
        <v>0.98000000000000009</v>
      </c>
      <c r="N113" s="63" t="str">
        <f t="shared" si="8"/>
        <v>ALTO IMPACTO OBLIGATORIO ARTICULARLA A UNA DE LAS OPORTUNIDADES</v>
      </c>
      <c r="O113" s="6"/>
    </row>
    <row r="114" spans="1:15" ht="25.5" hidden="1" x14ac:dyDescent="0.2">
      <c r="A114" s="45"/>
      <c r="B114" s="58" t="s">
        <v>552</v>
      </c>
      <c r="C114" s="122">
        <v>1</v>
      </c>
      <c r="D114" s="602" t="s">
        <v>1039</v>
      </c>
      <c r="E114" s="602" t="s">
        <v>1040</v>
      </c>
      <c r="F114" s="60">
        <v>4</v>
      </c>
      <c r="G114" s="60">
        <v>4</v>
      </c>
      <c r="H114" s="60">
        <v>5</v>
      </c>
      <c r="I114" s="60">
        <v>1</v>
      </c>
      <c r="J114" s="60">
        <v>1</v>
      </c>
      <c r="K114" s="60">
        <v>5</v>
      </c>
      <c r="L114" s="61">
        <f t="shared" si="9"/>
        <v>20</v>
      </c>
      <c r="M114" s="62">
        <f t="shared" si="3"/>
        <v>0.78999999999999981</v>
      </c>
      <c r="N114" s="63" t="str">
        <f t="shared" si="8"/>
        <v>MEDIO IMPACTO RECOMENDABLE EVALUARLO</v>
      </c>
      <c r="O114" s="6"/>
    </row>
    <row r="115" spans="1:15" ht="25.5" hidden="1" x14ac:dyDescent="0.2">
      <c r="A115" s="45"/>
      <c r="B115" s="58" t="s">
        <v>553</v>
      </c>
      <c r="C115" s="122">
        <v>1</v>
      </c>
      <c r="D115" s="602" t="s">
        <v>1039</v>
      </c>
      <c r="E115" s="602" t="s">
        <v>1040</v>
      </c>
      <c r="F115" s="60">
        <v>4</v>
      </c>
      <c r="G115" s="60">
        <v>4</v>
      </c>
      <c r="H115" s="60">
        <v>1</v>
      </c>
      <c r="I115" s="60">
        <v>3</v>
      </c>
      <c r="J115" s="60">
        <v>1</v>
      </c>
      <c r="K115" s="60">
        <v>1</v>
      </c>
      <c r="L115" s="61">
        <f t="shared" si="9"/>
        <v>14</v>
      </c>
      <c r="M115" s="62">
        <f t="shared" si="3"/>
        <v>0.60999999999999988</v>
      </c>
      <c r="N115" s="63" t="str">
        <f t="shared" si="8"/>
        <v>MEDIO IMPACTO RECOMENDABLE EVALUARLO</v>
      </c>
      <c r="O115" s="6"/>
    </row>
    <row r="116" spans="1:15" ht="25.5" x14ac:dyDescent="0.2">
      <c r="A116" s="45"/>
      <c r="B116" s="58" t="s">
        <v>554</v>
      </c>
      <c r="C116" s="122">
        <v>1</v>
      </c>
      <c r="D116" s="602" t="s">
        <v>1039</v>
      </c>
      <c r="E116" s="602" t="s">
        <v>1040</v>
      </c>
      <c r="F116" s="60">
        <v>5</v>
      </c>
      <c r="G116" s="60">
        <v>4</v>
      </c>
      <c r="H116" s="60">
        <v>1</v>
      </c>
      <c r="I116" s="60">
        <v>1</v>
      </c>
      <c r="J116" s="60">
        <v>1</v>
      </c>
      <c r="K116" s="60">
        <v>4</v>
      </c>
      <c r="L116" s="61">
        <f t="shared" si="9"/>
        <v>16</v>
      </c>
      <c r="M116" s="62">
        <f t="shared" si="3"/>
        <v>0.75</v>
      </c>
      <c r="N116" s="63" t="str">
        <f t="shared" si="8"/>
        <v>MEDIO IMPACTO RECOMENDABLE EVALUARLO</v>
      </c>
      <c r="O116" s="6"/>
    </row>
    <row r="117" spans="1:15" ht="25.5" x14ac:dyDescent="0.2">
      <c r="A117" s="45"/>
      <c r="B117" s="58" t="s">
        <v>555</v>
      </c>
      <c r="C117" s="122">
        <v>1</v>
      </c>
      <c r="D117" s="602" t="s">
        <v>1039</v>
      </c>
      <c r="E117" s="602" t="s">
        <v>1040</v>
      </c>
      <c r="F117" s="60">
        <v>5</v>
      </c>
      <c r="G117" s="60">
        <v>3</v>
      </c>
      <c r="H117" s="60">
        <v>5</v>
      </c>
      <c r="I117" s="60">
        <v>1</v>
      </c>
      <c r="J117" s="60">
        <v>1</v>
      </c>
      <c r="K117" s="60">
        <v>3</v>
      </c>
      <c r="L117" s="61">
        <f t="shared" si="9"/>
        <v>18</v>
      </c>
      <c r="M117" s="62">
        <f t="shared" si="3"/>
        <v>0.73999999999999988</v>
      </c>
      <c r="N117" s="63" t="str">
        <f t="shared" si="8"/>
        <v>MEDIO IMPACTO RECOMENDABLE EVALUARLO</v>
      </c>
      <c r="O117" s="6"/>
    </row>
    <row r="118" spans="1:15" ht="25.5" x14ac:dyDescent="0.2">
      <c r="A118" s="45"/>
      <c r="B118" s="58" t="s">
        <v>556</v>
      </c>
      <c r="C118" s="122">
        <v>1</v>
      </c>
      <c r="D118" s="602" t="s">
        <v>1039</v>
      </c>
      <c r="E118" s="602" t="s">
        <v>1040</v>
      </c>
      <c r="F118" s="60">
        <v>5</v>
      </c>
      <c r="G118" s="60">
        <v>3</v>
      </c>
      <c r="H118" s="60">
        <v>4</v>
      </c>
      <c r="I118" s="60">
        <v>2</v>
      </c>
      <c r="J118" s="60">
        <v>2</v>
      </c>
      <c r="K118" s="60">
        <v>4</v>
      </c>
      <c r="L118" s="61">
        <f t="shared" si="9"/>
        <v>20</v>
      </c>
      <c r="M118" s="62">
        <f t="shared" si="3"/>
        <v>0.77</v>
      </c>
      <c r="N118" s="63" t="str">
        <f t="shared" si="8"/>
        <v>MEDIO IMPACTO RECOMENDABLE EVALUARLO</v>
      </c>
      <c r="O118" s="6"/>
    </row>
    <row r="119" spans="1:15" ht="25.5" hidden="1" x14ac:dyDescent="0.2">
      <c r="A119" s="45"/>
      <c r="B119" s="58" t="s">
        <v>557</v>
      </c>
      <c r="C119" s="122">
        <v>1</v>
      </c>
      <c r="D119" s="602" t="s">
        <v>1039</v>
      </c>
      <c r="E119" s="602" t="s">
        <v>1040</v>
      </c>
      <c r="F119" s="60">
        <v>5</v>
      </c>
      <c r="G119" s="60">
        <v>2</v>
      </c>
      <c r="H119" s="60">
        <v>3</v>
      </c>
      <c r="I119" s="60">
        <v>5</v>
      </c>
      <c r="J119" s="60">
        <v>4</v>
      </c>
      <c r="K119" s="60">
        <v>4</v>
      </c>
      <c r="L119" s="61">
        <f t="shared" si="9"/>
        <v>23</v>
      </c>
      <c r="M119" s="62">
        <f t="shared" si="3"/>
        <v>0.7400000000000001</v>
      </c>
      <c r="N119" s="63" t="str">
        <f t="shared" si="8"/>
        <v>MEDIO IMPACTO RECOMENDABLE EVALUARLO</v>
      </c>
      <c r="O119" s="6"/>
    </row>
    <row r="120" spans="1:15" ht="38.25" hidden="1" x14ac:dyDescent="0.2">
      <c r="A120" s="45"/>
      <c r="B120" s="78" t="s">
        <v>558</v>
      </c>
      <c r="C120" s="122">
        <v>1</v>
      </c>
      <c r="D120" s="602" t="s">
        <v>1039</v>
      </c>
      <c r="E120" s="602" t="s">
        <v>1040</v>
      </c>
      <c r="F120" s="79">
        <v>5</v>
      </c>
      <c r="G120" s="79">
        <v>5</v>
      </c>
      <c r="H120" s="79">
        <v>5</v>
      </c>
      <c r="I120" s="79">
        <v>3</v>
      </c>
      <c r="J120" s="79">
        <v>1</v>
      </c>
      <c r="K120" s="79">
        <v>3</v>
      </c>
      <c r="L120" s="61">
        <f t="shared" si="9"/>
        <v>22</v>
      </c>
      <c r="M120" s="62">
        <f t="shared" si="3"/>
        <v>0.87999999999999989</v>
      </c>
      <c r="N120" s="63" t="str">
        <f t="shared" si="8"/>
        <v>ALTO IMPACTO OBLIGATORIO ARTICULARLA A UNA DE LAS OPORTUNIDADES</v>
      </c>
      <c r="O120" s="6"/>
    </row>
    <row r="121" spans="1:15" ht="25.5" x14ac:dyDescent="0.2">
      <c r="A121" s="45"/>
      <c r="B121" s="78" t="s">
        <v>559</v>
      </c>
      <c r="C121" s="122">
        <v>1</v>
      </c>
      <c r="D121" s="602" t="s">
        <v>1039</v>
      </c>
      <c r="E121" s="602" t="s">
        <v>1040</v>
      </c>
      <c r="F121" s="79">
        <v>4</v>
      </c>
      <c r="G121" s="79">
        <v>4</v>
      </c>
      <c r="H121" s="79">
        <v>4</v>
      </c>
      <c r="I121" s="79">
        <v>1</v>
      </c>
      <c r="J121" s="79">
        <v>4</v>
      </c>
      <c r="K121" s="79">
        <v>3</v>
      </c>
      <c r="L121" s="61">
        <f t="shared" si="9"/>
        <v>20</v>
      </c>
      <c r="M121" s="62">
        <f t="shared" si="3"/>
        <v>0.73999999999999988</v>
      </c>
      <c r="N121" s="63" t="str">
        <f t="shared" si="8"/>
        <v>MEDIO IMPACTO RECOMENDABLE EVALUARLO</v>
      </c>
      <c r="O121" s="6"/>
    </row>
    <row r="122" spans="1:15" ht="25.5" hidden="1" x14ac:dyDescent="0.2">
      <c r="A122" s="45"/>
      <c r="B122" s="58" t="s">
        <v>560</v>
      </c>
      <c r="C122" s="122">
        <v>1</v>
      </c>
      <c r="D122" s="602" t="s">
        <v>1039</v>
      </c>
      <c r="E122" s="602" t="s">
        <v>1040</v>
      </c>
      <c r="F122" s="60">
        <v>2</v>
      </c>
      <c r="G122" s="60">
        <v>2</v>
      </c>
      <c r="H122" s="60">
        <v>4</v>
      </c>
      <c r="I122" s="60">
        <v>1</v>
      </c>
      <c r="J122" s="60">
        <v>4</v>
      </c>
      <c r="K122" s="60">
        <v>1</v>
      </c>
      <c r="L122" s="61">
        <f t="shared" si="9"/>
        <v>14</v>
      </c>
      <c r="M122" s="62">
        <f t="shared" si="3"/>
        <v>0.41999999999999993</v>
      </c>
      <c r="N122" s="63" t="str">
        <f t="shared" si="8"/>
        <v>BAJO IMPACTO</v>
      </c>
      <c r="O122" s="6"/>
    </row>
    <row r="123" spans="1:15" ht="25.5" hidden="1" x14ac:dyDescent="0.2">
      <c r="A123" s="45"/>
      <c r="B123" s="58" t="s">
        <v>561</v>
      </c>
      <c r="C123" s="122">
        <v>1</v>
      </c>
      <c r="D123" s="602" t="s">
        <v>1039</v>
      </c>
      <c r="E123" s="602" t="s">
        <v>1040</v>
      </c>
      <c r="F123" s="60">
        <v>1</v>
      </c>
      <c r="G123" s="60">
        <v>1</v>
      </c>
      <c r="H123" s="60">
        <v>5</v>
      </c>
      <c r="I123" s="60">
        <v>1</v>
      </c>
      <c r="J123" s="60">
        <v>4</v>
      </c>
      <c r="K123" s="60">
        <v>1</v>
      </c>
      <c r="L123" s="61">
        <f t="shared" si="9"/>
        <v>13</v>
      </c>
      <c r="M123" s="62">
        <f t="shared" si="3"/>
        <v>0.30999999999999994</v>
      </c>
      <c r="N123" s="63" t="str">
        <f t="shared" si="8"/>
        <v>BAJO IMPACTO</v>
      </c>
      <c r="O123" s="6"/>
    </row>
    <row r="124" spans="1:15" ht="25.5" hidden="1" x14ac:dyDescent="0.2">
      <c r="A124" s="45"/>
      <c r="B124" s="58" t="s">
        <v>562</v>
      </c>
      <c r="C124" s="122">
        <v>0</v>
      </c>
      <c r="D124" s="602" t="s">
        <v>1039</v>
      </c>
      <c r="E124" s="602" t="s">
        <v>1040</v>
      </c>
      <c r="F124" s="60">
        <v>4</v>
      </c>
      <c r="G124" s="60">
        <v>4</v>
      </c>
      <c r="H124" s="60">
        <v>4</v>
      </c>
      <c r="I124" s="60">
        <v>1</v>
      </c>
      <c r="J124" s="60">
        <v>4</v>
      </c>
      <c r="K124" s="60">
        <v>1</v>
      </c>
      <c r="L124" s="61">
        <f t="shared" si="9"/>
        <v>18</v>
      </c>
      <c r="M124" s="62">
        <f t="shared" si="3"/>
        <v>0.67999999999999994</v>
      </c>
      <c r="N124" s="63" t="str">
        <f t="shared" si="8"/>
        <v>MEDIO IMPACTO RECOMENDABLE EVALUARLO</v>
      </c>
      <c r="O124" s="6"/>
    </row>
    <row r="125" spans="1:15" ht="25.5" x14ac:dyDescent="0.2">
      <c r="A125" s="45"/>
      <c r="B125" s="58" t="s">
        <v>563</v>
      </c>
      <c r="C125" s="122">
        <v>1</v>
      </c>
      <c r="D125" s="602" t="s">
        <v>1039</v>
      </c>
      <c r="E125" s="602" t="s">
        <v>1040</v>
      </c>
      <c r="F125" s="60">
        <v>4</v>
      </c>
      <c r="G125" s="60">
        <v>4</v>
      </c>
      <c r="H125" s="60">
        <v>4</v>
      </c>
      <c r="I125" s="60">
        <v>1</v>
      </c>
      <c r="J125" s="60">
        <v>4</v>
      </c>
      <c r="K125" s="60">
        <v>1</v>
      </c>
      <c r="L125" s="61">
        <f t="shared" si="9"/>
        <v>18</v>
      </c>
      <c r="M125" s="62">
        <f t="shared" si="3"/>
        <v>0.67999999999999994</v>
      </c>
      <c r="N125" s="63" t="str">
        <f t="shared" si="8"/>
        <v>MEDIO IMPACTO RECOMENDABLE EVALUARLO</v>
      </c>
      <c r="O125" s="6"/>
    </row>
    <row r="126" spans="1:15" ht="25.5" hidden="1" x14ac:dyDescent="0.2">
      <c r="A126" s="45" t="s">
        <v>564</v>
      </c>
      <c r="B126" s="58" t="s">
        <v>565</v>
      </c>
      <c r="C126" s="122">
        <v>0</v>
      </c>
      <c r="D126" s="602" t="s">
        <v>1039</v>
      </c>
      <c r="E126" s="602" t="s">
        <v>1040</v>
      </c>
      <c r="F126" s="60">
        <v>2</v>
      </c>
      <c r="G126" s="60">
        <v>2</v>
      </c>
      <c r="H126" s="60">
        <v>4</v>
      </c>
      <c r="I126" s="60">
        <v>1</v>
      </c>
      <c r="J126" s="123">
        <v>5</v>
      </c>
      <c r="K126" s="123">
        <v>1</v>
      </c>
      <c r="L126" s="61">
        <f t="shared" si="9"/>
        <v>15</v>
      </c>
      <c r="M126" s="62">
        <f t="shared" si="3"/>
        <v>0.43</v>
      </c>
      <c r="N126" s="63" t="str">
        <f t="shared" si="8"/>
        <v>BAJO IMPACTO</v>
      </c>
      <c r="O126" s="6"/>
    </row>
    <row r="127" spans="1:15" ht="26.25" thickBot="1" x14ac:dyDescent="0.25">
      <c r="A127" s="45"/>
      <c r="B127" s="64" t="s">
        <v>566</v>
      </c>
      <c r="C127" s="65">
        <v>1</v>
      </c>
      <c r="D127" s="603" t="s">
        <v>1039</v>
      </c>
      <c r="E127" s="603" t="s">
        <v>1040</v>
      </c>
      <c r="F127" s="66">
        <v>2</v>
      </c>
      <c r="G127" s="66">
        <v>2</v>
      </c>
      <c r="H127" s="66">
        <v>4</v>
      </c>
      <c r="I127" s="66">
        <v>1</v>
      </c>
      <c r="J127" s="66">
        <v>2</v>
      </c>
      <c r="K127" s="66">
        <v>3</v>
      </c>
      <c r="L127" s="216">
        <f t="shared" si="9"/>
        <v>14</v>
      </c>
      <c r="M127" s="67">
        <f t="shared" si="3"/>
        <v>0.45999999999999996</v>
      </c>
      <c r="N127" s="217" t="str">
        <f t="shared" si="8"/>
        <v>BAJO IMPACTO</v>
      </c>
      <c r="O127" s="6"/>
    </row>
    <row r="128" spans="1:15" x14ac:dyDescent="0.2">
      <c r="A128" s="45"/>
      <c r="B128" s="6"/>
      <c r="C128" s="6"/>
      <c r="D128" s="6"/>
      <c r="E128" s="6"/>
      <c r="F128" s="6"/>
      <c r="G128" s="6"/>
      <c r="H128" s="6"/>
      <c r="I128" s="6"/>
      <c r="J128" s="6"/>
      <c r="K128" s="6"/>
      <c r="L128" s="6"/>
      <c r="M128" s="6"/>
      <c r="N128" s="45"/>
      <c r="O128" s="6"/>
    </row>
    <row r="129" spans="1:18" ht="64.5" customHeight="1" x14ac:dyDescent="0.25">
      <c r="A129" s="45"/>
      <c r="B129" s="315" t="s">
        <v>872</v>
      </c>
      <c r="C129" s="315"/>
      <c r="D129" s="315"/>
      <c r="E129" s="315"/>
      <c r="F129" s="315"/>
      <c r="G129" s="315"/>
      <c r="H129" s="315"/>
      <c r="I129" s="315"/>
      <c r="J129" s="315"/>
      <c r="K129" s="315"/>
      <c r="L129" s="315"/>
      <c r="M129" s="315"/>
      <c r="N129" s="315"/>
      <c r="O129" s="177"/>
      <c r="P129" s="208"/>
      <c r="Q129" s="208"/>
      <c r="R129" s="208"/>
    </row>
    <row r="130" spans="1:18" ht="15" x14ac:dyDescent="0.25">
      <c r="A130" s="45"/>
      <c r="B130" s="168"/>
      <c r="C130" s="6"/>
      <c r="D130" s="170"/>
      <c r="E130" s="168"/>
      <c r="F130" s="168"/>
      <c r="G130" s="168"/>
      <c r="H130" s="168"/>
      <c r="I130" s="168"/>
      <c r="J130" s="168"/>
      <c r="K130" s="168"/>
      <c r="L130" s="168"/>
      <c r="M130" s="168"/>
      <c r="N130" s="168"/>
      <c r="O130" s="168"/>
      <c r="P130" s="5"/>
      <c r="Q130" s="5"/>
      <c r="R130" s="5"/>
    </row>
    <row r="131" spans="1:18" ht="35.25" customHeight="1" x14ac:dyDescent="0.2">
      <c r="A131" s="45"/>
      <c r="B131" s="316" t="s">
        <v>874</v>
      </c>
      <c r="C131" s="316"/>
      <c r="D131" s="316"/>
      <c r="E131" s="316"/>
      <c r="F131" s="316"/>
      <c r="G131" s="316"/>
      <c r="H131" s="316"/>
      <c r="I131" s="316"/>
      <c r="J131" s="316"/>
      <c r="K131" s="316"/>
      <c r="L131" s="316"/>
      <c r="M131" s="316"/>
      <c r="N131" s="316"/>
      <c r="O131" s="171"/>
      <c r="P131" s="209"/>
      <c r="Q131" s="209"/>
      <c r="R131" s="209"/>
    </row>
  </sheetData>
  <sheetProtection algorithmName="SHA-512" hashValue="n5u3iYDXaVFwaP88rvZ28rX3hgl541Qchtqw9HPbmIrvIAVMKa7zP1hqbRJ4YbUTQz6GJ8OQMLHRqSsBdbdY3A==" saltValue="GBDrnGMJGhO8vd+g7iYxQg==" spinCount="100000" sheet="1" objects="1" scenarios="1"/>
  <protectedRanges>
    <protectedRange sqref="D8:E8" name="Rango5"/>
    <protectedRange sqref="D9:E51 D53:E65 D70:E127" name="Rango1"/>
  </protectedRanges>
  <mergeCells count="13">
    <mergeCell ref="B129:N129"/>
    <mergeCell ref="B131:N131"/>
    <mergeCell ref="D6:D7"/>
    <mergeCell ref="E6:E7"/>
    <mergeCell ref="B1:B4"/>
    <mergeCell ref="C1:M1"/>
    <mergeCell ref="C2:M2"/>
    <mergeCell ref="C3:M4"/>
    <mergeCell ref="L6:L7"/>
    <mergeCell ref="M6:M7"/>
    <mergeCell ref="N6:N8"/>
    <mergeCell ref="B6:C7"/>
    <mergeCell ref="F6:K6"/>
  </mergeCells>
  <conditionalFormatting sqref="C66:E68 C104:C127 C9:C51 C53:C65 C70:C102">
    <cfRule type="iconSet" priority="40">
      <iconSet>
        <cfvo type="percent" val="0"/>
        <cfvo type="percent" val="33"/>
        <cfvo type="percent" val="67"/>
      </iconSet>
    </cfRule>
  </conditionalFormatting>
  <conditionalFormatting sqref="N9:N51">
    <cfRule type="cellIs" dxfId="782" priority="36" operator="equal">
      <formula>"ALTO IMPACTO OBLIGATORIO ARTICULARLA A UNO DE LOS RIESGOS"</formula>
    </cfRule>
    <cfRule type="cellIs" dxfId="781" priority="37" operator="equal">
      <formula>"MEDIO IMPACTO RECOMENDABLE EVALUARLO EN EL RIESGO"</formula>
    </cfRule>
    <cfRule type="cellIs" dxfId="780" priority="38" operator="equal">
      <formula>"BAJO IMPACTO"</formula>
    </cfRule>
  </conditionalFormatting>
  <conditionalFormatting sqref="N70:N102">
    <cfRule type="cellIs" dxfId="779" priority="25" operator="equal">
      <formula>"ALTO IMPACTO OBLIGATORIO ARTICULARLA A UNA DE LAS OPORTUNIDADES"</formula>
    </cfRule>
    <cfRule type="cellIs" dxfId="778" priority="26" operator="equal">
      <formula>"MEDIO IMPACTO RECOMENDABLE EVALUARLO"</formula>
    </cfRule>
    <cfRule type="cellIs" dxfId="777" priority="27" operator="equal">
      <formula>"BAJO IMPACTO"</formula>
    </cfRule>
  </conditionalFormatting>
  <conditionalFormatting sqref="N104:N127">
    <cfRule type="cellIs" dxfId="776" priority="22" operator="equal">
      <formula>"ALTO IMPACTO OBLIGATORIO ARTICULARLA A UNA DE LAS OPORTUNIDADES"</formula>
    </cfRule>
    <cfRule type="cellIs" dxfId="775" priority="23" operator="equal">
      <formula>"MEDIO IMPACTO RECOMENDABLE EVALUARLO"</formula>
    </cfRule>
    <cfRule type="cellIs" dxfId="774" priority="24" operator="equal">
      <formula>"BAJO IMPACTO"</formula>
    </cfRule>
  </conditionalFormatting>
  <conditionalFormatting sqref="N53:N68">
    <cfRule type="cellIs" dxfId="773" priority="19" operator="equal">
      <formula>"ALTO IMPACTO OBLIGATORIO ARTICULARLA A UNO DE LOS RIESGOS"</formula>
    </cfRule>
    <cfRule type="cellIs" dxfId="772" priority="20" operator="equal">
      <formula>"MEDIO IMPACTO RECOMENDABLE EVALUARLO EN EL RIESGO"</formula>
    </cfRule>
    <cfRule type="cellIs" dxfId="771" priority="21" operator="equal">
      <formula>"BAJO IMPACTO"</formula>
    </cfRule>
  </conditionalFormatting>
  <conditionalFormatting sqref="D9:E51">
    <cfRule type="iconSet" priority="17">
      <iconSet>
        <cfvo type="percent" val="0"/>
        <cfvo type="percent" val="33"/>
        <cfvo type="percent" val="67"/>
      </iconSet>
    </cfRule>
  </conditionalFormatting>
  <conditionalFormatting sqref="D53:D65">
    <cfRule type="iconSet" priority="11">
      <iconSet>
        <cfvo type="percent" val="0"/>
        <cfvo type="percent" val="33"/>
        <cfvo type="percent" val="67"/>
      </iconSet>
    </cfRule>
  </conditionalFormatting>
  <conditionalFormatting sqref="D70:D102">
    <cfRule type="iconSet" priority="9">
      <iconSet>
        <cfvo type="percent" val="0"/>
        <cfvo type="percent" val="33"/>
        <cfvo type="percent" val="67"/>
      </iconSet>
    </cfRule>
  </conditionalFormatting>
  <conditionalFormatting sqref="D104:D127">
    <cfRule type="iconSet" priority="7">
      <iconSet>
        <cfvo type="percent" val="0"/>
        <cfvo type="percent" val="33"/>
        <cfvo type="percent" val="67"/>
      </iconSet>
    </cfRule>
  </conditionalFormatting>
  <conditionalFormatting sqref="E53:E65">
    <cfRule type="iconSet" priority="5">
      <iconSet>
        <cfvo type="percent" val="0"/>
        <cfvo type="percent" val="33"/>
        <cfvo type="percent" val="67"/>
      </iconSet>
    </cfRule>
  </conditionalFormatting>
  <conditionalFormatting sqref="E70:E102">
    <cfRule type="iconSet" priority="3">
      <iconSet>
        <cfvo type="percent" val="0"/>
        <cfvo type="percent" val="33"/>
        <cfvo type="percent" val="67"/>
      </iconSet>
    </cfRule>
  </conditionalFormatting>
  <conditionalFormatting sqref="E104:E127">
    <cfRule type="iconSet" priority="1">
      <iconSet>
        <cfvo type="percent" val="0"/>
        <cfvo type="percent" val="33"/>
        <cfvo type="percent" val="67"/>
      </iconSet>
    </cfRule>
  </conditionalFormatting>
  <dataValidations xWindow="572" yWindow="708" count="2">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K8" xr:uid="{00000000-0002-0000-0800-000000000000}"/>
    <dataValidation allowBlank="1" showInputMessage="1" showErrorMessage="1" prompt="Seleccione sede, seccional o extensión según corresponda" sqref="D53:D65 D9:D51 D70:D127" xr:uid="{B3E2EED1-91E3-46E2-86CB-4FC3A3E466AB}"/>
  </dataValidations>
  <hyperlinks>
    <hyperlink ref="A7" location="'INICIO (2)'!A1" display="REGRESAR" xr:uid="{00000000-0004-0000-0800-000000000000}"/>
  </hyperlinks>
  <pageMargins left="0.7" right="0.7" top="0.75" bottom="0.75" header="0.3" footer="0.3"/>
  <pageSetup paperSize="9" scale="31" orientation="portrait" r:id="rId1"/>
  <colBreaks count="1" manualBreakCount="1">
    <brk id="15" max="1048575" man="1"/>
  </colBreaks>
  <drawing r:id="rId2"/>
  <extLst>
    <ext xmlns:x14="http://schemas.microsoft.com/office/spreadsheetml/2009/9/main" uri="{78C0D931-6437-407d-A8EE-F0AAD7539E65}">
      <x14:conditionalFormattings>
        <x14:conditionalFormatting xmlns:xm="http://schemas.microsoft.com/office/excel/2006/main">
          <x14:cfRule type="iconSet" priority="39"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C66:E68 C104:C127 C9:C51 C53:C65 C70:C102</xm:sqref>
        </x14:conditionalFormatting>
        <x14:conditionalFormatting xmlns:xm="http://schemas.microsoft.com/office/excel/2006/main">
          <x14:cfRule type="iconSet" priority="18" id="{194AC495-6F01-41C0-AA40-ED8BCFFAD7AD}">
            <x14:iconSet showValue="0" custom="1">
              <x14:cfvo type="percent">
                <xm:f>0</xm:f>
              </x14:cfvo>
              <x14:cfvo type="percent">
                <xm:f>0</xm:f>
              </x14:cfvo>
              <x14:cfvo type="num">
                <xm:f>1</xm:f>
              </x14:cfvo>
              <x14:cfIcon iconSet="3Symbols" iconId="0"/>
              <x14:cfIcon iconSet="3Symbols" iconId="0"/>
              <x14:cfIcon iconSet="3Symbols" iconId="2"/>
            </x14:iconSet>
          </x14:cfRule>
          <xm:sqref>D9:E51</xm:sqref>
        </x14:conditionalFormatting>
        <x14:conditionalFormatting xmlns:xm="http://schemas.microsoft.com/office/excel/2006/main">
          <x14:cfRule type="iconSet" priority="12" id="{9F962E3D-0B75-465D-9957-85E882ABD49C}">
            <x14:iconSet showValue="0" custom="1">
              <x14:cfvo type="percent">
                <xm:f>0</xm:f>
              </x14:cfvo>
              <x14:cfvo type="percent">
                <xm:f>0</xm:f>
              </x14:cfvo>
              <x14:cfvo type="num">
                <xm:f>1</xm:f>
              </x14:cfvo>
              <x14:cfIcon iconSet="3Symbols" iconId="0"/>
              <x14:cfIcon iconSet="3Symbols" iconId="0"/>
              <x14:cfIcon iconSet="3Symbols" iconId="2"/>
            </x14:iconSet>
          </x14:cfRule>
          <xm:sqref>D53:D65</xm:sqref>
        </x14:conditionalFormatting>
        <x14:conditionalFormatting xmlns:xm="http://schemas.microsoft.com/office/excel/2006/main">
          <x14:cfRule type="iconSet" priority="10" id="{45E7D620-C7B1-4B63-AB42-BB45694D0357}">
            <x14:iconSet showValue="0" custom="1">
              <x14:cfvo type="percent">
                <xm:f>0</xm:f>
              </x14:cfvo>
              <x14:cfvo type="percent">
                <xm:f>0</xm:f>
              </x14:cfvo>
              <x14:cfvo type="num">
                <xm:f>1</xm:f>
              </x14:cfvo>
              <x14:cfIcon iconSet="3Symbols" iconId="0"/>
              <x14:cfIcon iconSet="3Symbols" iconId="0"/>
              <x14:cfIcon iconSet="3Symbols" iconId="2"/>
            </x14:iconSet>
          </x14:cfRule>
          <xm:sqref>D70:D102</xm:sqref>
        </x14:conditionalFormatting>
        <x14:conditionalFormatting xmlns:xm="http://schemas.microsoft.com/office/excel/2006/main">
          <x14:cfRule type="iconSet" priority="8" id="{9731249A-1C6C-413A-AA2C-AB79770AC843}">
            <x14:iconSet showValue="0" custom="1">
              <x14:cfvo type="percent">
                <xm:f>0</xm:f>
              </x14:cfvo>
              <x14:cfvo type="percent">
                <xm:f>0</xm:f>
              </x14:cfvo>
              <x14:cfvo type="num">
                <xm:f>1</xm:f>
              </x14:cfvo>
              <x14:cfIcon iconSet="3Symbols" iconId="0"/>
              <x14:cfIcon iconSet="3Symbols" iconId="0"/>
              <x14:cfIcon iconSet="3Symbols" iconId="2"/>
            </x14:iconSet>
          </x14:cfRule>
          <xm:sqref>D104:D127</xm:sqref>
        </x14:conditionalFormatting>
        <x14:conditionalFormatting xmlns:xm="http://schemas.microsoft.com/office/excel/2006/main">
          <x14:cfRule type="iconSet" priority="6" id="{C0C78267-7F60-4908-A492-4C693AABB626}">
            <x14:iconSet showValue="0" custom="1">
              <x14:cfvo type="percent">
                <xm:f>0</xm:f>
              </x14:cfvo>
              <x14:cfvo type="percent">
                <xm:f>0</xm:f>
              </x14:cfvo>
              <x14:cfvo type="num">
                <xm:f>1</xm:f>
              </x14:cfvo>
              <x14:cfIcon iconSet="3Symbols" iconId="0"/>
              <x14:cfIcon iconSet="3Symbols" iconId="0"/>
              <x14:cfIcon iconSet="3Symbols" iconId="2"/>
            </x14:iconSet>
          </x14:cfRule>
          <xm:sqref>E53:E65</xm:sqref>
        </x14:conditionalFormatting>
        <x14:conditionalFormatting xmlns:xm="http://schemas.microsoft.com/office/excel/2006/main">
          <x14:cfRule type="iconSet" priority="4" id="{446A04EE-F19C-4B10-815C-CEBAA3809353}">
            <x14:iconSet showValue="0" custom="1">
              <x14:cfvo type="percent">
                <xm:f>0</xm:f>
              </x14:cfvo>
              <x14:cfvo type="percent">
                <xm:f>0</xm:f>
              </x14:cfvo>
              <x14:cfvo type="num">
                <xm:f>1</xm:f>
              </x14:cfvo>
              <x14:cfIcon iconSet="3Symbols" iconId="0"/>
              <x14:cfIcon iconSet="3Symbols" iconId="0"/>
              <x14:cfIcon iconSet="3Symbols" iconId="2"/>
            </x14:iconSet>
          </x14:cfRule>
          <xm:sqref>E70:E102</xm:sqref>
        </x14:conditionalFormatting>
        <x14:conditionalFormatting xmlns:xm="http://schemas.microsoft.com/office/excel/2006/main">
          <x14:cfRule type="iconSet" priority="2" id="{DBFC43D8-7963-422E-8538-E22A23BDBBD5}">
            <x14:iconSet showValue="0" custom="1">
              <x14:cfvo type="percent">
                <xm:f>0</xm:f>
              </x14:cfvo>
              <x14:cfvo type="percent">
                <xm:f>0</xm:f>
              </x14:cfvo>
              <x14:cfvo type="num">
                <xm:f>1</xm:f>
              </x14:cfvo>
              <x14:cfIcon iconSet="3Symbols" iconId="0"/>
              <x14:cfIcon iconSet="3Symbols" iconId="0"/>
              <x14:cfIcon iconSet="3Symbols" iconId="2"/>
            </x14:iconSet>
          </x14:cfRule>
          <xm:sqref>E104:E127</xm:sqref>
        </x14:conditionalFormatting>
      </x14:conditionalFormattings>
    </ext>
    <ext xmlns:x14="http://schemas.microsoft.com/office/spreadsheetml/2009/9/main" uri="{CCE6A557-97BC-4b89-ADB6-D9C93CAAB3DF}">
      <x14:dataValidations xmlns:xm="http://schemas.microsoft.com/office/excel/2006/main" xWindow="572" yWindow="708" count="3">
        <x14:dataValidation type="list" allowBlank="1" showInputMessage="1" showErrorMessage="1" prompt="En el análisis del contexto actual, identifique el estado de la causa:_x000a_0- Se elimina_x000a_1- Continúa" xr:uid="{00000000-0002-0000-0800-000001000000}">
          <x14:formula1>
            <xm:f>Hoja4!$C$2:$C$3</xm:f>
          </x14:formula1>
          <xm:sqref>C70:C102 C9:C51 D66:E68 C53:C68 C104:C127</xm:sqref>
        </x14:dataValidation>
        <x14:dataValidation type="list" allowBlank="1" showInputMessage="1" showErrorMessage="1" prompt="Seleccione de la siguiente lista, las Partes Interesadas identificadas en su proceso" xr:uid="{00000000-0002-0000-0800-000002000000}">
          <x14:formula1>
            <xm:f>CRITERIOS!$C$237:$C$381</xm:f>
          </x14:formula1>
          <xm:sqref>F7:K7</xm:sqref>
        </x14:dataValidation>
        <x14:dataValidation type="list" allowBlank="1" showInputMessage="1" showErrorMessage="1" xr:uid="{00000000-0002-0000-0800-000003000000}">
          <x14:formula1>
            <xm:f>CRITERIOS!$D$237:$D$241</xm:f>
          </x14:formula1>
          <xm:sqref>F9:K51 F53:K68 F70:K102 F104:K128 F132:K1048576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12</vt:i4>
      </vt:variant>
    </vt:vector>
  </HeadingPairs>
  <TitlesOfParts>
    <vt:vector size="28" baseType="lpstr">
      <vt:lpstr>ITEMS</vt:lpstr>
      <vt:lpstr>INICIO</vt:lpstr>
      <vt:lpstr>ESTRATÉGICOS</vt:lpstr>
      <vt:lpstr>CORRUPCIÓN</vt:lpstr>
      <vt:lpstr>MATRIZ SGSI</vt:lpstr>
      <vt:lpstr>CRITERIOS</vt:lpstr>
      <vt:lpstr>Hoja1</vt:lpstr>
      <vt:lpstr>INICIO (2)</vt:lpstr>
      <vt:lpstr>IDENTIFICACIÓN DOFA</vt:lpstr>
      <vt:lpstr>CRUCE RIESGOS</vt:lpstr>
      <vt:lpstr>MAPA RIESGOS</vt:lpstr>
      <vt:lpstr>CRUCE OPORTUNIDADES</vt:lpstr>
      <vt:lpstr>MAPA OPORTUNIDADES</vt:lpstr>
      <vt:lpstr>ACTUALIZACIONES</vt:lpstr>
      <vt:lpstr>Hoja4</vt:lpstr>
      <vt:lpstr>Hoja2</vt:lpstr>
      <vt:lpstr>ACTUALIZACIONES!Área_de_impresión</vt:lpstr>
      <vt:lpstr>CORRUPCIÓN!Área_de_impresión</vt:lpstr>
      <vt:lpstr>'CRUCE OPORTUNIDADES'!Área_de_impresión</vt:lpstr>
      <vt:lpstr>'CRUCE RIESGOS'!Área_de_impresión</vt:lpstr>
      <vt:lpstr>ESTRATÉGICOS!Área_de_impresión</vt:lpstr>
      <vt:lpstr>'IDENTIFICACIÓN DOFA'!Área_de_impresión</vt:lpstr>
      <vt:lpstr>INICIO!Área_de_impresión</vt:lpstr>
      <vt:lpstr>'INICIO (2)'!Área_de_impresión</vt:lpstr>
      <vt:lpstr>'MAPA OPORTUNIDADES'!Área_de_impresión</vt:lpstr>
      <vt:lpstr>'MAPA RIESGOS'!Área_de_impresión</vt:lpstr>
      <vt:lpstr>'MATRIZ SGSI'!Área_de_impresión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Jennifer Melissa Moreno Galindo</cp:lastModifiedBy>
  <cp:revision/>
  <dcterms:created xsi:type="dcterms:W3CDTF">2017-05-04T16:51:53Z</dcterms:created>
  <dcterms:modified xsi:type="dcterms:W3CDTF">2025-10-10T15:53:52Z</dcterms:modified>
  <cp:category/>
  <cp:contentStatus/>
</cp:coreProperties>
</file>