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OneDrive - UNIVERSIDAD DE CUNDINAMARCA\ytcapador\Downloads\"/>
    </mc:Choice>
  </mc:AlternateContent>
  <xr:revisionPtr revIDLastSave="0" documentId="8_{CB7F8364-8868-40D1-A2AD-C35B31AC79E4}" xr6:coauthVersionLast="47" xr6:coauthVersionMax="47" xr10:uidLastSave="{00000000-0000-0000-0000-000000000000}"/>
  <bookViews>
    <workbookView xWindow="-120" yWindow="-120" windowWidth="29040" windowHeight="15720" tabRatio="787" xr2:uid="{00000000-000D-0000-FFFF-FFFF00000000}"/>
  </bookViews>
  <sheets>
    <sheet name="Bienes y Servicios" sheetId="7" r:id="rId1"/>
    <sheet name="Hoja1" sheetId="9" r:id="rId2"/>
    <sheet name="Cálculos" sheetId="2" state="hidden" r:id="rId3"/>
    <sheet name="CONTROL CAMBIOS" sheetId="8" state="hidden" r:id="rId4"/>
  </sheets>
  <definedNames>
    <definedName name="_xlnm.Print_Area" localSheetId="0">'Bienes y Servicios'!$A$1:$N$86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7" l="1"/>
  <c r="G22" i="7"/>
  <c r="K23" i="7"/>
  <c r="L23" i="7" s="1"/>
  <c r="K22" i="7"/>
  <c r="L22" i="7" s="1"/>
  <c r="A2" i="9"/>
  <c r="A1" i="9"/>
  <c r="N37" i="7"/>
  <c r="N38" i="7" s="1"/>
  <c r="N34" i="7"/>
  <c r="N31" i="7"/>
  <c r="K29" i="7"/>
  <c r="I29" i="7"/>
  <c r="G29" i="7"/>
  <c r="J29" i="7" l="1"/>
  <c r="L29" i="7"/>
  <c r="G54" i="7"/>
  <c r="G55" i="7"/>
  <c r="G56" i="7"/>
  <c r="G57" i="7"/>
  <c r="G58" i="7"/>
  <c r="G59" i="7"/>
  <c r="G60" i="7"/>
  <c r="G61" i="7"/>
  <c r="G62" i="7"/>
  <c r="G63" i="7"/>
  <c r="G64" i="7"/>
  <c r="G65" i="7"/>
  <c r="G66" i="7"/>
  <c r="G67" i="7"/>
  <c r="G68" i="7"/>
  <c r="G69" i="7"/>
  <c r="G70" i="7"/>
  <c r="G71" i="7"/>
  <c r="G72" i="7"/>
  <c r="G73" i="7"/>
  <c r="G74" i="7"/>
  <c r="G75" i="7"/>
  <c r="G76" i="7"/>
  <c r="G53" i="7"/>
  <c r="I54" i="7"/>
  <c r="K54" i="7"/>
  <c r="L54" i="7" s="1"/>
  <c r="I55" i="7"/>
  <c r="K55" i="7"/>
  <c r="L55" i="7" s="1"/>
  <c r="M55" i="7"/>
  <c r="I56" i="7"/>
  <c r="K56" i="7"/>
  <c r="L56" i="7" s="1"/>
  <c r="I57" i="7"/>
  <c r="K57" i="7"/>
  <c r="L57" i="7"/>
  <c r="M57" i="7"/>
  <c r="N57" i="7" s="1"/>
  <c r="I58" i="7"/>
  <c r="K58" i="7"/>
  <c r="L58" i="7" s="1"/>
  <c r="I59" i="7"/>
  <c r="K59" i="7"/>
  <c r="I60" i="7"/>
  <c r="K60" i="7"/>
  <c r="L60" i="7" s="1"/>
  <c r="I61" i="7"/>
  <c r="K61" i="7"/>
  <c r="I62" i="7"/>
  <c r="K62" i="7"/>
  <c r="L62" i="7" s="1"/>
  <c r="I63" i="7"/>
  <c r="K63" i="7"/>
  <c r="I64" i="7"/>
  <c r="K64" i="7"/>
  <c r="I65" i="7"/>
  <c r="K65" i="7"/>
  <c r="L65" i="7" s="1"/>
  <c r="I66" i="7"/>
  <c r="K66" i="7"/>
  <c r="L66" i="7" s="1"/>
  <c r="I67" i="7"/>
  <c r="K67" i="7"/>
  <c r="L67" i="7" s="1"/>
  <c r="I68" i="7"/>
  <c r="K68" i="7"/>
  <c r="M68" i="7" s="1"/>
  <c r="I69" i="7"/>
  <c r="K69" i="7"/>
  <c r="L69" i="7" s="1"/>
  <c r="I70" i="7"/>
  <c r="K70" i="7"/>
  <c r="L70" i="7" s="1"/>
  <c r="I71" i="7"/>
  <c r="K71" i="7"/>
  <c r="L71" i="7" s="1"/>
  <c r="I72" i="7"/>
  <c r="K72" i="7"/>
  <c r="L72" i="7" s="1"/>
  <c r="I73" i="7"/>
  <c r="K73" i="7"/>
  <c r="L73" i="7" s="1"/>
  <c r="I74" i="7"/>
  <c r="K74" i="7"/>
  <c r="L74" i="7" s="1"/>
  <c r="I75" i="7"/>
  <c r="K75" i="7"/>
  <c r="I76" i="7"/>
  <c r="K76" i="7"/>
  <c r="L76" i="7" s="1"/>
  <c r="M76" i="7"/>
  <c r="K53" i="7"/>
  <c r="M53" i="7" s="1"/>
  <c r="I53" i="7"/>
  <c r="J64" i="7" l="1"/>
  <c r="N76" i="7"/>
  <c r="J63" i="7"/>
  <c r="J65" i="7"/>
  <c r="L59" i="7"/>
  <c r="M59" i="7"/>
  <c r="L61" i="7"/>
  <c r="M61" i="7"/>
  <c r="M64" i="7"/>
  <c r="L64" i="7"/>
  <c r="M75" i="7"/>
  <c r="L75" i="7"/>
  <c r="J57" i="7"/>
  <c r="J58" i="7"/>
  <c r="J59" i="7"/>
  <c r="J60" i="7"/>
  <c r="M63" i="7"/>
  <c r="L63" i="7"/>
  <c r="M73" i="7"/>
  <c r="J55" i="7"/>
  <c r="L68" i="7"/>
  <c r="N68" i="7" s="1"/>
  <c r="J72" i="7"/>
  <c r="M72" i="7"/>
  <c r="N72" i="7" s="1"/>
  <c r="N63" i="7"/>
  <c r="N73" i="7"/>
  <c r="J56" i="7"/>
  <c r="J61" i="7"/>
  <c r="M71" i="7"/>
  <c r="N71" i="7" s="1"/>
  <c r="J71" i="7"/>
  <c r="J68" i="7"/>
  <c r="J69" i="7"/>
  <c r="J66" i="7"/>
  <c r="J54" i="7"/>
  <c r="M67" i="7"/>
  <c r="N67" i="7" s="1"/>
  <c r="M60" i="7"/>
  <c r="N60" i="7" s="1"/>
  <c r="J53" i="7"/>
  <c r="J75" i="7"/>
  <c r="N61" i="7"/>
  <c r="J73" i="7"/>
  <c r="J67" i="7"/>
  <c r="J62" i="7"/>
  <c r="J76" i="7"/>
  <c r="J74" i="7"/>
  <c r="J70" i="7"/>
  <c r="N59" i="7"/>
  <c r="M56" i="7"/>
  <c r="N56" i="7" s="1"/>
  <c r="N75" i="7"/>
  <c r="M65" i="7"/>
  <c r="N65" i="7" s="1"/>
  <c r="N55" i="7"/>
  <c r="M69" i="7"/>
  <c r="N69" i="7" s="1"/>
  <c r="N64" i="7"/>
  <c r="M70" i="7"/>
  <c r="N70" i="7" s="1"/>
  <c r="M66" i="7"/>
  <c r="N66" i="7" s="1"/>
  <c r="M54" i="7"/>
  <c r="N54" i="7" s="1"/>
  <c r="M74" i="7"/>
  <c r="N74" i="7" s="1"/>
  <c r="M62" i="7"/>
  <c r="N62" i="7" s="1"/>
  <c r="M58" i="7"/>
  <c r="N58" i="7" s="1"/>
  <c r="L53" i="7"/>
  <c r="N53" i="7" s="1"/>
  <c r="G16" i="7"/>
  <c r="I16" i="7"/>
  <c r="K16" i="7"/>
  <c r="L16" i="7" s="1"/>
  <c r="G17" i="7"/>
  <c r="I17" i="7"/>
  <c r="K17" i="7"/>
  <c r="L17" i="7" s="1"/>
  <c r="G18" i="7"/>
  <c r="I18" i="7"/>
  <c r="K18" i="7"/>
  <c r="L18" i="7" s="1"/>
  <c r="G19" i="7"/>
  <c r="I19" i="7"/>
  <c r="K19" i="7"/>
  <c r="L19" i="7" s="1"/>
  <c r="G20" i="7"/>
  <c r="I20" i="7"/>
  <c r="K20" i="7"/>
  <c r="L20" i="7" s="1"/>
  <c r="G21" i="7"/>
  <c r="I21" i="7"/>
  <c r="K21" i="7"/>
  <c r="M21" i="7" s="1"/>
  <c r="I22" i="7"/>
  <c r="J22" i="7" s="1"/>
  <c r="I23" i="7"/>
  <c r="J23" i="7" s="1"/>
  <c r="G24" i="7"/>
  <c r="I24" i="7"/>
  <c r="K24" i="7"/>
  <c r="L24" i="7" s="1"/>
  <c r="G25" i="7"/>
  <c r="I25" i="7"/>
  <c r="K25" i="7"/>
  <c r="L25" i="7" s="1"/>
  <c r="G26" i="7"/>
  <c r="I26" i="7"/>
  <c r="K26" i="7"/>
  <c r="L26" i="7" s="1"/>
  <c r="G27" i="7"/>
  <c r="I27" i="7"/>
  <c r="K27" i="7"/>
  <c r="L27" i="7" s="1"/>
  <c r="G28" i="7"/>
  <c r="I28" i="7"/>
  <c r="K28" i="7"/>
  <c r="L28" i="7" s="1"/>
  <c r="G15" i="7"/>
  <c r="I15" i="7"/>
  <c r="K15" i="7"/>
  <c r="L15" i="7" s="1"/>
  <c r="K14" i="7"/>
  <c r="I14" i="7"/>
  <c r="G14" i="7"/>
  <c r="M22" i="7" l="1"/>
  <c r="N22" i="7" s="1"/>
  <c r="N32" i="7"/>
  <c r="M23" i="7"/>
  <c r="N23" i="7" s="1"/>
  <c r="N30" i="7"/>
  <c r="M29" i="7"/>
  <c r="N29" i="7" s="1"/>
  <c r="L21" i="7"/>
  <c r="N21" i="7" s="1"/>
  <c r="L14" i="7"/>
  <c r="J21" i="7"/>
  <c r="J19" i="7"/>
  <c r="M18" i="7"/>
  <c r="N18" i="7" s="1"/>
  <c r="J24" i="7"/>
  <c r="J27" i="7"/>
  <c r="M27" i="7"/>
  <c r="N27" i="7" s="1"/>
  <c r="M17" i="7"/>
  <c r="N17" i="7" s="1"/>
  <c r="J25" i="7"/>
  <c r="M26" i="7"/>
  <c r="N26" i="7" s="1"/>
  <c r="J20" i="7"/>
  <c r="J26" i="7"/>
  <c r="M28" i="7"/>
  <c r="N28" i="7" s="1"/>
  <c r="J18" i="7"/>
  <c r="M25" i="7"/>
  <c r="N25" i="7" s="1"/>
  <c r="J28" i="7"/>
  <c r="J17" i="7"/>
  <c r="J15" i="7"/>
  <c r="J16" i="7"/>
  <c r="M20" i="7"/>
  <c r="N20" i="7" s="1"/>
  <c r="M16" i="7"/>
  <c r="N16" i="7" s="1"/>
  <c r="M19" i="7"/>
  <c r="N19" i="7" s="1"/>
  <c r="M24" i="7"/>
  <c r="N24" i="7" s="1"/>
  <c r="M15" i="7"/>
  <c r="N15" i="7" s="1"/>
  <c r="J14" i="7"/>
  <c r="M14" i="7"/>
  <c r="N33" i="7" l="1"/>
  <c r="N35" i="7"/>
  <c r="N36" i="7" s="1"/>
  <c r="N14" i="7"/>
  <c r="N39" i="7" l="1"/>
</calcChain>
</file>

<file path=xl/sharedStrings.xml><?xml version="1.0" encoding="utf-8"?>
<sst xmlns="http://schemas.openxmlformats.org/spreadsheetml/2006/main" count="186" uniqueCount="122">
  <si>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</si>
  <si>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</si>
  <si>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</si>
  <si>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</si>
  <si>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</si>
  <si>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</si>
  <si>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</si>
  <si>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</si>
  <si>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</si>
  <si>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</si>
  <si>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</si>
  <si>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</si>
  <si>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</si>
  <si>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</si>
  <si>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</si>
  <si>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</si>
  <si>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</si>
  <si>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</si>
  <si>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</si>
  <si>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</si>
  <si>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</si>
  <si>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</si>
  <si>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</si>
  <si>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</si>
  <si>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</si>
  <si>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</si>
  <si>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</si>
  <si>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</si>
  <si>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</si>
  <si>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</si>
  <si>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</si>
  <si>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</si>
  <si>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</si>
  <si>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</si>
  <si>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</si>
  <si>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</si>
  <si>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</si>
  <si>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</si>
  <si>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</si>
  <si>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</si>
  <si>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</si>
  <si>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</si>
  <si>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</si>
  <si>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</si>
  <si>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</si>
  <si>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</si>
  <si>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</si>
  <si>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</si>
  <si>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</si>
  <si>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</si>
  <si>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</si>
  <si>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</si>
  <si>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</si>
  <si>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</si>
  <si>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</si>
  <si>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</si>
  <si>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</si>
  <si>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</si>
  <si>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</si>
  <si>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</si>
  <si>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</si>
  <si>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</si>
  <si>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</si>
  <si>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</si>
  <si>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</si>
  <si>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</si>
  <si>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</si>
  <si>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</si>
  <si>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</si>
  <si>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</si>
  <si>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t>VIGENCIA: 2024-07-31</t>
  </si>
  <si>
    <t>CÓDIGO: ABSr125</t>
  </si>
  <si>
    <t>VALOR UNITARIO
(Antes de impuesto)</t>
  </si>
  <si>
    <t>UNIDAD</t>
  </si>
  <si>
    <t>GLOBAL</t>
  </si>
  <si>
    <t xml:space="preserve">ESPECIFICACIONES TECNICAS DE LOS ITEMS GLOBALES </t>
  </si>
  <si>
    <t xml:space="preserve">UNIDAD DE MEDIDA </t>
  </si>
  <si>
    <t xml:space="preserve">Fee mensual de la agencia: El contratista deberá entregar un informe mensual con las siguientes características: Realización de un diagnóstico del impacto de las publicaciones y emisiones realizadas en los diversos medios de comunicación y redes sociales en las que se pauto. Mencionando la efectividad de las publicaciones para el posicionamiento de la marca Universidad de Cundinamarca. Debe contener información cualitativa y cuantitativa que le permita a la Entidad evaluar los resultados de su inversión publicitaria. Informar el alcance para los medios que puedan ser leídos. Incluyendo la asesoría y medición de métricas de la inversión publicitaria realizada. Adjuntando las certificaciones de las publicaciones de las pautas ATL.
</t>
  </si>
  <si>
    <t xml:space="preserve">Servicio de publicidad a través de la inversión en la red social de Tik Tok con el objetivo de conseguir 7000 calificados leads para promocionar los programas de pregrado, cursos de educación continuada y posicionamiento de marca. Nota: La inversión debe ser realizada desde las cuentas administradas por la Universidad de Cundinamarca.
</t>
  </si>
  <si>
    <t xml:space="preserve">Servicio de publicidad a través de campañas de anuncios en Google Ads con el objetivo de conseguir 5.000 impresiones para promocionar la oferta institucional. Nota: La inversión debe ser realizada desde las cuentas administradas por la Universidad de Cundinamarca.
</t>
  </si>
  <si>
    <t xml:space="preserve">Transmisión de la rendición de cuentas de la Universidad de Cundinamarca en un canal público regional con como mínimo 20 años de experiencia y cobertura en el centro, sur y oriente del país, la duración del evento está entre las 2 y 3 horas.
</t>
  </si>
  <si>
    <t xml:space="preserve">Contratación de un influencer con duración de un mes, para promover las inscripciones de pregrado, con habilidad para contar historias, debe contar con más de 100.000 seguidores, con conducta intachable, que sus contenidos esten dirigidos a un segmento entre 15 y 25 años hablando de temas culturales, cientificos, educativos. Nota: La OAC producira el video, el influencer debe poner su imagén y el guión de los videos.
</t>
  </si>
  <si>
    <t xml:space="preserve">Servicio de publicación a necesidad de edictos con las siguientes características: a blanco y negro.
En un periódico con cobertura nacional.
Día de publicación, fines de semana (sábado y/o domingo).
Publicado en la sección de edictos o judiciales o clasificados.
Tamaño: Mínimo 2 columnas de ancho (El ancho se calcula según el ancho de la columna del periódico contratado) x 5 centímetros de alto.
</t>
  </si>
  <si>
    <t xml:space="preserve">Servicio de publicación a necesidad de avisos con las siguientes características: a blanco y negro.
En un periódico con cobertura nacional.
Día de publicación, fines de semana (sábado y/o domingo).
Publicado en la sección de edictos o judiciales o clasificados.
Tamaño: Mínimo 3 columnas (El ancho se calcula según el ancho de la columna del periódico contratado) y como mínimo 14 centímetros de alto.
</t>
  </si>
  <si>
    <t xml:space="preserve">Servicio de publicidad a través de bastidor ubicado en el portal Norte del Servicio masivo de transporte (Transmilenio) con como mínimo las siguientes medidas: 2 metros de alto por 2 metros de ancho publicado durante 30 días calendario. 
Nota1: La oficina asesora de comunicaciones enviará el diseño del bastidor a publicar. 
Nota 2: El servicio debe incluir la impresión e instalación de los bastidores
</t>
  </si>
  <si>
    <t xml:space="preserve">Servicio de publicidad a través de bastidor ubicado en el portal Suba del Servicio masivo de transporte (Transmilenio) con como mínimo las siguientes medidas: 2 metros de alto por 2 metros de ancho publicado durante 30 días calendario. 
Nota1: La oficina asesora de comunicaciones enviará el diseño del bastidor a publicar. 
Nota 2: El servicio debe incluir la impresión e instalación de los bastidores
</t>
  </si>
  <si>
    <t xml:space="preserve">Servicio de publicidad a través de bastidor ubicado en el portal 80 del Servicio masivo de transporte (Transmilenio) con como mínimo las siguientes medidas: 2 metros de alto por 2 metros de ancho publicado durante 30 días calendario. 
Nota1: La oficina asesora de comunicaciones enviará el diseño del bastidor a publicar. 
Nota 2: El servicio debe incluir la impresión e instalación de los bastidores
</t>
  </si>
  <si>
    <t xml:space="preserve">Servicio de publicidad a través de mural ubicado en el portal Norte del sistema de transporte masivo (Transmilenio), publicado durante 30 días, con como mínimo las siguientes medidas: 2.55 metros de ancho por 3.13 metros de alto.
Nota 1: La oficina asesora de comunicaciones enviará el diseño de los murales a publicar. 
Nota 2: El servicio debe incluir la impresión e instalación del mural.
</t>
  </si>
  <si>
    <t xml:space="preserve">Servicio de publicidad a través de mural ubicado en el portal Suba del sistema de transporte masivo (Transmilenio), publicado durante 30 días, con como mínimo las siguientes medidas: 4 metros de ancho por 6.5 metros de alto. 
Nota 1: La oficina asesora de comunicaciones enviará el diseño de los murales a publicar. 
Nota 2: El servicio debe incluir la impresión e instalación del mural
</t>
  </si>
  <si>
    <t xml:space="preserve">Servicio de publicidad a través de mural ubicado en el Portal tunal del sistema de transporte masivo (Transmilenio), publicado durante 30 días, con como mínimo las siguientes medidas: 2 metros de ancho por 5 metros de alto. 
Nota 1: La oficina asesora de comunicaciones enviará el diseño de los murales a publicar. 
Nota 2: El servicio debe incluir la impresión e instalación del mural.
</t>
  </si>
  <si>
    <t xml:space="preserve">Servicio de publicidad a través de mural ubicado en el Portal sur del sistema de transporte masivo (Transmilenio), publicado durante 30 días, con como mínimo las siguientes medidas: 2 metros de ancho por 6 metros de alto.  
Nota 1: La oficina asesora de comunicaciones enviará el diseño de los murales a publicar. 
Nota 2: El servicio debe incluir la impresión e instalación del mural
</t>
  </si>
  <si>
    <t xml:space="preserve">Servicio de publicidad a través de paquete de 3 descolgados en el portal norte del sistema de transporte masivo (Transmilenio), publicado durante 30 días, con como mínimo las siguientes medidas: 0.6 metros de ancho por 2 metros de alto.  
Nota 1: La oficina asesora de comunicaciones enviará el diseño de los descolgados a publicar. 
Nota 2: El servicio debe incluir la impresión e instalación de los descolgados.
</t>
  </si>
  <si>
    <t xml:space="preserve">Servicio de publicidad a través de paquete de 3 descolgados en el portal suba del sistema de transporte masivo (Transmilenio), publicado durante 30 días, con como mínimo las siguientes medidas: 4.8 metros de alto por 0.8 metros de ancho. 
Nota 1: La oficina asesora de comunicaciones enviará el diseño de los descolgados a publicar. 
Nota 2: El servicio debe incluir la impresión e instalación de los descolgados.
</t>
  </si>
  <si>
    <t xml:space="preserve">Servicio de publicidad a través de paquete de 3 descolgados en el portal 80 del sistema de transporte masivo (Transmilenio), publicado durante 30 días, con como mínimo las siguientes medidas: 1 metros de ancho por 4 metros de alto. 
Nota 1: La oficina asesora de comunicaciones enviará el diseño de los descolgados a publicar. 
Nota 2: El servicio debe incluir la impresión e instalación de los descolgados.
</t>
  </si>
  <si>
    <t xml:space="preserve">Servicio de publicidad a través de paquete de 3 descolgados en el portal 20 de julio del sistema de transporte masivo (Transmilenio), publicado durante 30 días, con como mínimo las siguientes medidas: 4.8 metros de alto por 0.8 metros de ancho.
Nota 1: La oficina asesora de comunicaciones enviará el diseño de los descolgados a publicar. 
Nota 2: El servicio debe incluir la impresión e instalación de los descolgados.
</t>
  </si>
  <si>
    <t xml:space="preserve">Servicio de publicidad en pantalla indoor ubicada en el centro comercial Mercurio de la ciudad de Soacha, Duración: 30 días. 
Formato: Video. Nota: La Oficina de Comunicaciones enviará el video a publicitar.
</t>
  </si>
  <si>
    <t xml:space="preserve">Servicio de publicidad en pantalla indoor ubicada en el centro comercial ventura de la ciudad de Soacha, Duración: 30 días. 
Formato: Video. Nota: La Oficina de Comunicaciones enviará el video a publicitar.
</t>
  </si>
  <si>
    <t xml:space="preserve">Servicio de publicidad en el municipio de Zipaquirá en el centro comercial la casona, ubicado en la escalera caracol, como mínimo con las siguientes medidas: de 250cm x 150cm. 
Nota: La Oficina de Comunicaciones enviará el diseño. El contratista se encargará de imprimir el banner o vinilo, instalar en el centro comercial y desinstalar la publicidad en el centro comercial. Duración: Un mes.
</t>
  </si>
  <si>
    <t xml:space="preserve">Servicio de publicidad en el municipio de Zipaquirá en el centro comercial la casona, ubicado en la carrera 10, como mínimo con las siguientes medidas: de 250 cm x 150cm.
Nota: La Oficina de Comunicaciones enviará el diseño. El contratista se  encargará de imprimir el banner o vinilo, instalar en el centro comercial y desinstalar la publicidad en el centro comercial. Duración: Un mes.
</t>
  </si>
  <si>
    <t xml:space="preserve">Servicio de publicidad en el municipio de Zipaquirá en el centro comercial La Casona, ubicado en la carrera 11, como mínimo con las siguientes medidas: de 150cm x 150cm.
Nota: La Oficina de Comunicaciones enviará el diseño. El contratista se encargará de imprimir el banner o vinilo, instalar en el centro comercial y desinstalar la publicidad en el centro comercial. Duración: Un mes.
</t>
  </si>
  <si>
    <t xml:space="preserve">Servicio de publicidad en el municipio de Girardot en el centro comercial Unicentro a través de caja de luz, como mínimo las siguientes medidas: de 1.80mt x 80cm. 
Nota: La Oficina de Comunicaciones enviará el diseño. El contratista se encargará de imprimir el banner o vinilo, instalar en el centro comercial y desinstalar la publicidad en el centro comercial. Duración: Un mes.
</t>
  </si>
  <si>
    <t xml:space="preserve">Servicio de publicidad en el municipio de Girardot en el centro comercial Unicentro a través de Cenefa en columna del primer piso con las siguientes medidas: de 5mt x 1.20mt. 
Nota: La Oficina de Comunicaciones enviará el diseño. El contratista se encargará de imprimir el banner o vinilo, instalar en el centro comercial y desinstalar la publicidad en el centro comercial. Duración: Un mes
</t>
  </si>
  <si>
    <t xml:space="preserve">Servicio de publicidad en el municipio de Facatativá en el centro comercial Pórtico a través de vinilos adhesivos, ubicado en los ventanales de las entradas principales, con mínimo las siguientes medidas: de 1.6mt x 2mt. 
Nota: La Oficina de Comunicaciones enviará el diseño. El contratista se encargará de imprimir el banner o vinilo, instalar en el centro comercial y desinstalar la publicidad en el centro comercial. Duración: Un mes
</t>
  </si>
  <si>
    <t xml:space="preserve">Servicio de publicidad en el municipio de Facatativá en el centro comercial Pórtico en la puerta del ascensor exterior-primer piso. 
Nota: La Oficina de Comunicaciones enviará el diseño. El contratista se encargará de imprimir el banner o vinilo, instalar en el centro comercial y desinstalar la publicidad en el centro comercial. Duración: Un mes 
</t>
  </si>
  <si>
    <t xml:space="preserve">Servicio de publicidad en el municipio de Facatativá en el centro comercial Pórtico a través de vinilo adhesivo microperforado, ubicado en los ventanales de las escaleras, con mínimo las siguientes medidas: de 1.60mt x 2mt. Duración: 30 días. 
Nota: La Oficina de Comunicaciones enviará el diseño. El contratista se encargará de imprimir el banner o vinilo, instalar en el centro comercial y desinstalar la publicidad en el centro comercial. Duración: Un mes.
</t>
  </si>
  <si>
    <t xml:space="preserve">Servicio de publicidad a través de la distribución de 50.000 volantes con la oferta del pregrado de Ingeniería Geomática en los recibos del gas o la luz en hogares residentes de Soacha de estrato 1, 2 y 3. 
La Oficina de Comunicaciones entregará el diseño del volante, pero el contratista se encargará de la impresión y la distribución, de acuerdo con el tamaño permitido por las empresas de Gas y Luz.
</t>
  </si>
  <si>
    <t xml:space="preserve">Servicio de publicación a necesidad de avisos con las siguientes características: •    a blanco y negro. •    En un periódico con cobertura nacional. •    Día de publicación, fines de semana (sábado y/o domingo). •    Publicado en la sección de edictos o judiciales o clasificados. •    Tamaño: Mínimo 3 columnas (El ancho se calcula según el ancho de la columna del periódico contratado) y como mínimo 14  centímetros de alto. 
 Nota 1: La oficina asesora de comunicaciones enviará el aviso a publicar.
 Nota 2: El presupuesto para la publicación de los avisos será hasta agotar ($ 5.225.000) Cinco millones doscientos veiticinco mil pesos MCTE IVA incluido.
</t>
  </si>
  <si>
    <t xml:space="preserve">Servicio de publicidad exterior por valor de $ 74.572.205 (setenta y cuatro millones quinientos setenta y dos mil doscientos cinco pesos) incluido el IVA, en relación al anexo técnico. 
(ver anexo técnico 02).
</t>
  </si>
  <si>
    <t xml:space="preserve">Emisión de comerciales de televisión con las siguientes características: •    En un canal con cobertura regional. •    Duración de cada emisión: 20 segundos. •    Franja de emisión: familiar. 
Nota: La Oficina de Comunicaciones enviará el material a emitir.
</t>
  </si>
  <si>
    <t xml:space="preserve">Publicación de avisos a blanco y negro en un periódico publicitario con las siguientes características: •    Publicado en la contraportada del periódico. •    Con posicionamiento y distribución en Cundinamarca. •    Tamaño: página entera de acuerdo con el tamaño del periódico. 
Nota: La oficina asesora de comunicaciones enviara los avisos a publicar.
</t>
  </si>
  <si>
    <t xml:space="preserve">UNIDAD </t>
  </si>
  <si>
    <t>FIRMA REPRESENTANTE LEGAL Y/O PERSONA NATURAL</t>
  </si>
  <si>
    <t>Diagonal 18 No. 20-29 Fusagasugá – Cundinamarca
 Teléfono: (601) 8281483 Línea Gratuita: 018000180414 
 www.ucundinamarca.edu.co E-mail: info@ucundinamarca.edu.co  
NIT: 890.680.062-2</t>
  </si>
  <si>
    <t>32.1-46.13</t>
  </si>
  <si>
    <t>Publicación de banners publicitarios en un portal web de noticias con las siguientes características: •    Con posicionamiento regional en Cundinamarca. •    Con un tamaño que se encuentre entre los rangos de: (1000 a 2000 pixeles de ancho) y (800 a 1100 pixeles de alto). •    Publicado durante un mes cada uno de los banner. •    El cotizante deberá identificar un medio de comunicación que se ajuste a tener un mayor número de visitantes en Cundinamarca. •    Presencia fija. •    Su ubicación dentro del site deberá ser un sitio que reporte el mayor número de vistas del portal web con las características mencionadas. 
Nota: La Oficina de Comunicaciones envía los banners a publicar.</t>
  </si>
  <si>
    <t xml:space="preserve">Emisión de cuñas publicitarias en radio con las siguientes características: •    Cobertura: Fusagasugá. •    Dial: A.M. •    Duración: 30 segundos. •    Emitido en la franja musical (de 9 a.m a 6 p.m). 
Nota: La Oficina de Comunicaciones envía las cuñas radiales a emitir.
</t>
  </si>
  <si>
    <t xml:space="preserve">
Emisión de cuñas publicitarias en radio con las siguientes características: •    Cobertura: Fusagasugá. •    Dial: F.M. •    Duración: 30 segundos. •    Emitido en la franja musical (de 9 a.m a 6 p.m). 
Nota: La Oficina de Comunicaciones envía las cuñas radiales a emitir.
</t>
  </si>
  <si>
    <t xml:space="preserve">
Publicación de avisos en blanco y negro en un periódico con las siguientes características: •    Cobertura nacional. •    Tamaño: Cuarto de página (de acuerdo con el tamaño del periódico). 
Nota: La Oficina de Comunicaciones enviará el diseño de los avisos.
</t>
  </si>
  <si>
    <t xml:space="preserve">
Publicación de avisos a blanco y negro en un periódico con las siguientes características: •    Con posicionamiento en Fusagasugá. •    En página entera de acuerdo con el tamaño del periódico ya sea tamaño tabloide u oficio. 
Nota: La Oficina de Comunicaciones enviará el diseño del aviso a imprimir.
</t>
  </si>
  <si>
    <t xml:space="preserve">
Servicio de publicidad a través de la inversión en las redes sociales de Meta (Facebook Ads e Instagram Ads) con el objetivo de conseguir 7000 leads calificados para promocionar los programas de pregrado, cursos de educación continuada y posicionamiento de marca. Nota: La inversión debe ser realizada desde las cuentas administradas por la Universidad de Cundinamarca.
</t>
  </si>
  <si>
    <t xml:space="preserve">
Servicio de publicación a necesidad de edictos con las siguientes características: •    a blanco y negro. •    En un periódico con cobertura nacional. •    Día de publicación, fines de semana (sábado y/o domingo). •    Publicado en la sección de edictos o judiciales o clasificados. •    Tamaño: Mínimo 2 columnas de ancho (El ancho se calcula según el ancho de la columna del periódico contratado) x 5  centímetros de alto.
Nota 1: La oficina asesora de comunicaciones enviará el aviso a publicar. 
Nota 2: El presupuesto para la publicación de los avisos será hasta agotar ($ 7.315.000) Siete millones trecientos quince mil  pesos MCTE IVA incluido.
</t>
  </si>
  <si>
    <r>
      <t>NOTA 1: Señor cotizante diligencie los campos sombreados en color GRIS en el formato.
NOTA 2: Señor cotizante tenga en cuenta que es su obligación  conocer y aplicar el tipo de tributo de acuerdo con el bien y/o servicio a ofertar.
NOTA 3: Señor cotizante recuerde que este formato se encuentra formulado y no admite valores con decimales en los precios unitarios.
NOTA 4: Tenga en cuenta el “</t>
    </r>
    <r>
      <rPr>
        <i/>
        <sz val="12"/>
        <rFont val="Arial"/>
        <family val="2"/>
      </rPr>
      <t>Art. 477</t>
    </r>
    <r>
      <rPr>
        <sz val="12"/>
        <rFont val="Arial"/>
        <family val="2"/>
      </rPr>
      <t>” del estatuto tributario, donde se presenta la aclaración de bienes exentos. 
NOTA 5: Tenga en cuenta el “</t>
    </r>
    <r>
      <rPr>
        <i/>
        <sz val="12"/>
        <rFont val="Arial"/>
        <family val="2"/>
      </rPr>
      <t>Art. 476</t>
    </r>
    <r>
      <rPr>
        <sz val="12"/>
        <rFont val="Arial"/>
        <family val="2"/>
      </rPr>
      <t xml:space="preserve">” del estatuto tributario,  donde se presenta la aclaración de servicios excluidos.                                                                  
NOTA 6: Tenga en cuenta  que lo dispuesto en los artículos 426, 512-1, hasta 512-13 del Estatuto tributario y normas concordantes. los cuales hacen referencia al IMPUESTO NACIONAL AL CONSUMO para Personas Naturales y Persona Jurídicas.                                                                                                                                                                                                                                                                                                                                                                                                                                                                                  
NOTA 7: La validez de la cotización no podrá ser Inferior a 30 días.
NOTA 8: Recuerde que la forma de pago está sujeta a las condiciones establecidas por la Universidad de Cundinamarca para el presente proceso.
NOTA 9: Verifique el término de ejecución establecido en los términos de la solicitud de cotización y/o sus anexos.
NOTA 10: Señor cotizante recuerde revisar la Solicitud de cotización - Adquisición de bienes, servicios u obras Contratación Directa o Términos de Referencia de la Invitación Pública / Privada y anexos en su totalidad y tener en cuenta todas las condiciones establecidas para la presentación de la oferta.
NOTA 11: En el caso consorcios y de las uniones temporales el formato ABSr125 deberá ser diligenciado por el Representante Legal del consorcio o unión temporal.
NOTA 12: Teniendo en cuenta la cantidad de ítems que componen las especificaciones técnicas, con el fin de facilitar la revisión de la oferta económica, el proponente deberá presentar en formato EXCEL .xlsx copia del formato de oferta económica con la respectiva formulación.  
NOTA 13: Las especificaciones técnicas de los ítems 9,10 y 16 deben cotizarse por un valor total allí expresado, así mismo se debe tener en cuenta que este es un valor global de monto agotable, teniendo en cuenta las características de la contratación del mismo se deberá ejecutar bajo la modalidad de TRACTO SUCESIVO y su ejecución se dará de acuerdo al requerimiento del Supervisor.
NOTA 14: Dentro del formato de oferta económica se deben colocar los valores expresados en los ítems 9, 10 y 16 de las especificaciones técnicas, los cuales de acuerdo al formato de cotización serán sumados al total de la cotización.
NOTA 15: Para el caso de los ítems 9, 10 y 16 de las especificaciones técnicas, Se deberá cotizar el valor de cada servicio, pero estos valores no serán tenidos en cuenta en el valor total de la cotización.
NOTA 16: Se precisa que los oferentes deberán tener en cuenta los precios de referencia publicados para la adquisición de cada servicio, estos valores solo se tendrán en cuenta al momento de la ejecución y/o hasta agotar el presupuesto destinado de acuerdo al monto señalado en cada especificación técnica (9, 10 y 16). 
</t>
    </r>
    <r>
      <rPr>
        <b/>
        <sz val="12"/>
        <rFont val="Arial"/>
        <family val="2"/>
      </rPr>
      <t>NOTA 17. Cuando se trate de un proceso de selección para un contrato de TRACTO SUCESIVO, o si uno o más ítems o consideraciones técnicas corresponden a MONTO AGOTABLE, el valor global de estos podrá incluir hasta dos (2) decimales, lo anterior para evitar diferencias en las operaciones aritméticas y la especificación técnica.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</si>
</sst>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yyyy\-mm\-dd;@"/>
    <numFmt numFmtId="170" formatCode="_-* #,##0.0_-;\-* #,##0.0_-;_-* &quot;-&quot;??_-;_-@_-"/>
  </numFmts>
  <fonts count="38"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51">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144">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9" fontId="3" fillId="35" borderId="1" xfId="1" applyFont="1" applyFill="1" applyBorder="1" applyAlignment="1" applyProtection="1">
      <alignment horizontal="center" vertical="center"/>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6"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6"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6"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7"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6" xfId="4" applyFont="1" applyBorder="1" applyAlignment="1" applyProtection="1">
      <alignment vertical="center"/>
      <protection hidden="1"/>
    </xf>
    <xf numFmtId="43" fontId="3" fillId="0" borderId="37" xfId="4" applyFont="1" applyBorder="1" applyAlignment="1" applyProtection="1">
      <alignment vertical="center"/>
      <protection hidden="1"/>
    </xf>
    <xf numFmtId="43" fontId="6" fillId="0" borderId="37" xfId="4" applyFont="1" applyBorder="1" applyAlignment="1" applyProtection="1">
      <alignment vertical="center"/>
      <protection hidden="1"/>
    </xf>
    <xf numFmtId="43" fontId="3" fillId="0" borderId="37" xfId="4" applyFont="1" applyFill="1" applyBorder="1" applyAlignment="1" applyProtection="1">
      <alignment vertical="center"/>
      <protection hidden="1"/>
    </xf>
    <xf numFmtId="43" fontId="6" fillId="0" borderId="38" xfId="4" applyFont="1" applyBorder="1" applyAlignment="1" applyProtection="1">
      <alignment vertical="center"/>
      <protection hidden="1"/>
    </xf>
    <xf numFmtId="0" fontId="3" fillId="2" borderId="0" xfId="0" applyFont="1" applyFill="1" applyAlignment="1" applyProtection="1">
      <alignment wrapText="1"/>
      <protection hidden="1"/>
    </xf>
    <xf numFmtId="0" fontId="32" fillId="2" borderId="0" xfId="0" applyFont="1" applyFill="1" applyAlignment="1">
      <alignment vertical="center" wrapText="1"/>
    </xf>
    <xf numFmtId="0" fontId="32"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4" fillId="2" borderId="0" xfId="0" applyFont="1" applyFill="1" applyAlignment="1">
      <alignment horizontal="center" vertical="center" wrapText="1"/>
    </xf>
    <xf numFmtId="0" fontId="34" fillId="3" borderId="1" xfId="0" applyFont="1" applyFill="1" applyBorder="1" applyAlignment="1">
      <alignment horizontal="center" vertical="center" wrapText="1"/>
    </xf>
    <xf numFmtId="0" fontId="35"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6" fillId="2" borderId="0" xfId="0" applyFont="1" applyFill="1" applyAlignment="1">
      <alignment horizontal="center" vertical="center" wrapText="1"/>
    </xf>
    <xf numFmtId="0" fontId="36"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1" fillId="0" borderId="26" xfId="0" applyFont="1" applyBorder="1" applyAlignment="1">
      <alignment wrapText="1"/>
    </xf>
    <xf numFmtId="0" fontId="1" fillId="0" borderId="26" xfId="0" applyFont="1" applyBorder="1" applyAlignment="1">
      <alignment horizontal="center" vertical="center" wrapText="1"/>
    </xf>
    <xf numFmtId="0" fontId="28" fillId="2" borderId="0" xfId="0" applyFont="1" applyFill="1" applyAlignment="1" applyProtection="1">
      <alignment horizontal="left" vertical="center" wrapText="1"/>
      <protection hidden="1"/>
    </xf>
    <xf numFmtId="0" fontId="6" fillId="0" borderId="0" xfId="3" applyNumberFormat="1" applyFont="1" applyBorder="1" applyAlignment="1" applyProtection="1">
      <alignment horizontal="center" vertical="center" wrapText="1"/>
      <protection hidden="1"/>
    </xf>
    <xf numFmtId="43" fontId="6" fillId="0" borderId="0" xfId="4" applyFont="1" applyBorder="1" applyAlignment="1" applyProtection="1">
      <alignment vertical="center"/>
      <protection hidden="1"/>
    </xf>
    <xf numFmtId="0" fontId="1" fillId="2" borderId="0" xfId="0" applyFont="1" applyFill="1" applyAlignment="1" applyProtection="1">
      <alignment horizontal="center"/>
      <protection hidden="1"/>
    </xf>
    <xf numFmtId="0" fontId="7" fillId="3" borderId="7" xfId="0" applyFont="1" applyFill="1" applyBorder="1" applyAlignment="1" applyProtection="1">
      <alignment vertical="center"/>
      <protection hidden="1"/>
    </xf>
    <xf numFmtId="0" fontId="7" fillId="3" borderId="8" xfId="0" applyFont="1" applyFill="1" applyBorder="1" applyAlignment="1" applyProtection="1">
      <alignment vertical="center"/>
      <protection hidden="1"/>
    </xf>
    <xf numFmtId="0" fontId="1" fillId="0" borderId="39" xfId="0" applyFont="1" applyBorder="1" applyAlignment="1">
      <alignment horizontal="center" vertical="center" wrapText="1"/>
    </xf>
    <xf numFmtId="0" fontId="27" fillId="2" borderId="1" xfId="0" applyFont="1" applyFill="1" applyBorder="1" applyAlignment="1" applyProtection="1">
      <alignment vertical="center" wrapText="1"/>
      <protection hidden="1"/>
    </xf>
    <xf numFmtId="0" fontId="27" fillId="2" borderId="1" xfId="0" applyFont="1" applyFill="1" applyBorder="1" applyAlignment="1" applyProtection="1">
      <alignment horizontal="left" vertical="center" wrapText="1"/>
      <protection hidden="1"/>
    </xf>
    <xf numFmtId="43" fontId="7" fillId="3" borderId="1" xfId="3" applyFont="1" applyFill="1" applyBorder="1" applyAlignment="1" applyProtection="1">
      <alignment horizontal="center" vertical="center" wrapText="1"/>
      <protection hidden="1"/>
    </xf>
    <xf numFmtId="0" fontId="2" fillId="0" borderId="40" xfId="0" applyFont="1" applyBorder="1" applyAlignment="1" applyProtection="1">
      <alignment vertical="top" wrapText="1"/>
      <protection hidden="1"/>
    </xf>
    <xf numFmtId="0" fontId="1" fillId="0" borderId="26" xfId="0" applyFont="1" applyBorder="1" applyAlignment="1">
      <alignment vertical="center" wrapText="1"/>
    </xf>
    <xf numFmtId="0" fontId="29" fillId="2" borderId="1" xfId="0" applyFont="1" applyFill="1" applyBorder="1" applyAlignment="1" applyProtection="1">
      <alignment horizontal="center" vertical="center" wrapText="1"/>
      <protection hidden="1"/>
    </xf>
    <xf numFmtId="0" fontId="0" fillId="2" borderId="1" xfId="0" applyFill="1" applyBorder="1" applyAlignment="1">
      <alignment vertical="center" wrapText="1"/>
    </xf>
    <xf numFmtId="0" fontId="0" fillId="0" borderId="1" xfId="0" applyBorder="1" applyAlignment="1">
      <alignment vertical="center" wrapText="1"/>
    </xf>
    <xf numFmtId="0" fontId="3" fillId="0" borderId="46" xfId="3" applyNumberFormat="1" applyFont="1" applyBorder="1" applyAlignment="1" applyProtection="1">
      <alignment horizontal="center" vertical="center"/>
      <protection hidden="1"/>
    </xf>
    <xf numFmtId="0" fontId="3" fillId="0" borderId="3" xfId="3" applyNumberFormat="1" applyFont="1" applyBorder="1" applyAlignment="1" applyProtection="1">
      <alignment horizontal="center" vertical="center"/>
      <protection hidden="1"/>
    </xf>
    <xf numFmtId="0" fontId="3" fillId="0" borderId="4" xfId="3" applyNumberFormat="1" applyFont="1" applyBorder="1" applyAlignment="1" applyProtection="1">
      <alignment horizontal="center" vertical="center"/>
      <protection hidden="1"/>
    </xf>
    <xf numFmtId="0" fontId="6" fillId="0" borderId="46" xfId="3" applyNumberFormat="1" applyFont="1" applyBorder="1" applyAlignment="1" applyProtection="1">
      <alignment horizontal="center" vertical="center"/>
      <protection hidden="1"/>
    </xf>
    <xf numFmtId="0" fontId="6" fillId="0" borderId="3" xfId="3" applyNumberFormat="1" applyFont="1" applyBorder="1" applyAlignment="1" applyProtection="1">
      <alignment horizontal="center" vertical="center"/>
      <protection hidden="1"/>
    </xf>
    <xf numFmtId="0" fontId="6" fillId="0" borderId="4" xfId="3" applyNumberFormat="1" applyFont="1" applyBorder="1" applyAlignment="1" applyProtection="1">
      <alignment horizontal="center" vertical="center"/>
      <protection hidden="1"/>
    </xf>
    <xf numFmtId="0" fontId="3" fillId="0" borderId="46" xfId="3" applyNumberFormat="1" applyFont="1" applyBorder="1" applyAlignment="1" applyProtection="1">
      <alignment horizontal="center" vertical="center" wrapText="1"/>
      <protection hidden="1"/>
    </xf>
    <xf numFmtId="0" fontId="3" fillId="0" borderId="3" xfId="3" applyNumberFormat="1" applyFont="1" applyBorder="1" applyAlignment="1" applyProtection="1">
      <alignment horizontal="center" vertical="center" wrapText="1"/>
      <protection hidden="1"/>
    </xf>
    <xf numFmtId="0" fontId="3" fillId="0" borderId="4" xfId="3" applyNumberFormat="1" applyFont="1" applyBorder="1" applyAlignment="1" applyProtection="1">
      <alignment horizontal="center" vertical="center" wrapText="1"/>
      <protection hidden="1"/>
    </xf>
    <xf numFmtId="0" fontId="2" fillId="0" borderId="41" xfId="0" applyFont="1" applyBorder="1" applyAlignment="1" applyProtection="1">
      <alignment horizontal="center" vertical="top" wrapText="1"/>
      <protection hidden="1"/>
    </xf>
    <xf numFmtId="0" fontId="2" fillId="0" borderId="42" xfId="0" applyFont="1" applyBorder="1" applyAlignment="1" applyProtection="1">
      <alignment horizontal="center" vertical="top" wrapText="1"/>
      <protection hidden="1"/>
    </xf>
    <xf numFmtId="0" fontId="4" fillId="2" borderId="2" xfId="0" applyFont="1" applyFill="1" applyBorder="1" applyAlignment="1" applyProtection="1">
      <alignment horizontal="center" vertical="center" wrapText="1"/>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3" fillId="0" borderId="43" xfId="3" applyNumberFormat="1" applyFont="1" applyBorder="1" applyAlignment="1" applyProtection="1">
      <alignment horizontal="center" vertical="center" wrapText="1"/>
      <protection hidden="1"/>
    </xf>
    <xf numFmtId="0" fontId="3" fillId="0" borderId="44" xfId="3" applyNumberFormat="1" applyFont="1" applyBorder="1" applyAlignment="1" applyProtection="1">
      <alignment horizontal="center" vertical="center" wrapText="1"/>
      <protection hidden="1"/>
    </xf>
    <xf numFmtId="0" fontId="3" fillId="0" borderId="45" xfId="3" applyNumberFormat="1" applyFont="1" applyBorder="1" applyAlignment="1" applyProtection="1">
      <alignment horizontal="center" vertical="center" wrapText="1"/>
      <protection hidden="1"/>
    </xf>
    <xf numFmtId="0" fontId="1" fillId="36" borderId="6" xfId="0" applyFont="1" applyFill="1" applyBorder="1" applyAlignment="1" applyProtection="1">
      <alignment horizontal="center" vertical="center"/>
      <protection locked="0"/>
    </xf>
    <xf numFmtId="0" fontId="1" fillId="2" borderId="0" xfId="0" applyFont="1" applyFill="1" applyAlignment="1" applyProtection="1">
      <alignment horizontal="center" wrapText="1"/>
      <protection hidden="1"/>
    </xf>
    <xf numFmtId="0" fontId="26" fillId="35" borderId="31" xfId="0" applyFont="1" applyFill="1" applyBorder="1" applyAlignment="1" applyProtection="1">
      <alignment horizontal="center" vertical="center"/>
      <protection locked="0"/>
    </xf>
    <xf numFmtId="0" fontId="26" fillId="35" borderId="28" xfId="0" applyFont="1" applyFill="1" applyBorder="1" applyAlignment="1" applyProtection="1">
      <alignment horizontal="center" vertical="center"/>
      <protection locked="0"/>
    </xf>
    <xf numFmtId="0" fontId="26" fillId="35" borderId="35" xfId="0" applyFont="1" applyFill="1" applyBorder="1" applyAlignment="1" applyProtection="1">
      <alignment horizontal="center" vertical="center"/>
      <protection locked="0"/>
    </xf>
    <xf numFmtId="0" fontId="26" fillId="35" borderId="19" xfId="0" applyFont="1" applyFill="1" applyBorder="1" applyAlignment="1" applyProtection="1">
      <alignment horizontal="center" vertical="center"/>
      <protection locked="0"/>
    </xf>
    <xf numFmtId="0" fontId="26" fillId="35" borderId="18" xfId="0" applyFont="1" applyFill="1" applyBorder="1" applyAlignment="1" applyProtection="1">
      <alignment horizontal="center" vertical="center"/>
      <protection locked="0"/>
    </xf>
    <xf numFmtId="0" fontId="26" fillId="35" borderId="3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hidden="1"/>
    </xf>
    <xf numFmtId="0" fontId="7" fillId="3" borderId="3" xfId="0" applyFont="1" applyFill="1" applyBorder="1" applyAlignment="1" applyProtection="1">
      <alignment horizontal="center" vertical="center"/>
      <protection hidden="1"/>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165" fontId="27" fillId="35" borderId="2" xfId="0" applyNumberFormat="1" applyFont="1" applyFill="1" applyBorder="1" applyAlignment="1" applyProtection="1">
      <alignment horizontal="center" vertical="center" wrapText="1"/>
      <protection locked="0"/>
    </xf>
    <xf numFmtId="165" fontId="27" fillId="35" borderId="4" xfId="0" applyNumberFormat="1" applyFont="1" applyFill="1" applyBorder="1" applyAlignment="1" applyProtection="1">
      <alignment horizontal="center" vertical="center" wrapText="1"/>
      <protection locked="0"/>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6" fillId="0" borderId="46" xfId="3" applyNumberFormat="1" applyFont="1" applyBorder="1" applyAlignment="1" applyProtection="1">
      <alignment horizontal="center" vertical="center" wrapText="1"/>
      <protection hidden="1"/>
    </xf>
    <xf numFmtId="0" fontId="6" fillId="0" borderId="3" xfId="3" applyNumberFormat="1" applyFont="1" applyBorder="1" applyAlignment="1" applyProtection="1">
      <alignment horizontal="center" vertical="center" wrapText="1"/>
      <protection hidden="1"/>
    </xf>
    <xf numFmtId="0" fontId="6" fillId="0" borderId="4" xfId="3" applyNumberFormat="1" applyFont="1" applyBorder="1" applyAlignment="1" applyProtection="1">
      <alignment horizontal="center" vertical="center" wrapText="1"/>
      <protection hidden="1"/>
    </xf>
    <xf numFmtId="0" fontId="6" fillId="0" borderId="47" xfId="3" applyNumberFormat="1" applyFont="1" applyBorder="1" applyAlignment="1" applyProtection="1">
      <alignment horizontal="center" vertical="center" wrapText="1"/>
      <protection hidden="1"/>
    </xf>
    <xf numFmtId="0" fontId="6" fillId="0" borderId="48" xfId="3" applyNumberFormat="1" applyFont="1" applyBorder="1" applyAlignment="1" applyProtection="1">
      <alignment horizontal="center" vertical="center" wrapText="1"/>
      <protection hidden="1"/>
    </xf>
    <xf numFmtId="0" fontId="6" fillId="0" borderId="49"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8" fillId="2" borderId="5" xfId="0" applyFont="1" applyFill="1" applyBorder="1" applyAlignment="1" applyProtection="1">
      <alignment horizontal="left" vertical="center" wrapText="1"/>
      <protection hidden="1"/>
    </xf>
    <xf numFmtId="0" fontId="28" fillId="2" borderId="21" xfId="0" applyFont="1" applyFill="1" applyBorder="1" applyAlignment="1" applyProtection="1">
      <alignment horizontal="left" vertical="center" wrapText="1"/>
      <protection hidden="1"/>
    </xf>
    <xf numFmtId="0" fontId="28" fillId="2" borderId="22" xfId="0" applyFont="1" applyFill="1" applyBorder="1" applyAlignment="1" applyProtection="1">
      <alignment horizontal="left" vertical="center" wrapText="1"/>
      <protection hidden="1"/>
    </xf>
    <xf numFmtId="0" fontId="28" fillId="2" borderId="0" xfId="0" applyFont="1" applyFill="1" applyAlignment="1" applyProtection="1">
      <alignment horizontal="left" vertical="center" wrapText="1"/>
      <protection hidden="1"/>
    </xf>
    <xf numFmtId="0" fontId="28" fillId="2" borderId="23" xfId="0" applyFont="1" applyFill="1" applyBorder="1" applyAlignment="1" applyProtection="1">
      <alignment horizontal="left" vertical="center" wrapText="1"/>
      <protection hidden="1"/>
    </xf>
    <xf numFmtId="0" fontId="28" fillId="2" borderId="24" xfId="0" applyFont="1" applyFill="1" applyBorder="1" applyAlignment="1" applyProtection="1">
      <alignment horizontal="left" vertical="center" wrapText="1"/>
      <protection hidden="1"/>
    </xf>
    <xf numFmtId="0" fontId="28" fillId="2" borderId="6" xfId="0" applyFont="1" applyFill="1" applyBorder="1" applyAlignment="1" applyProtection="1">
      <alignment horizontal="left" vertical="center" wrapText="1"/>
      <protection hidden="1"/>
    </xf>
    <xf numFmtId="0" fontId="28" fillId="2" borderId="25" xfId="0" applyFont="1" applyFill="1" applyBorder="1" applyAlignment="1" applyProtection="1">
      <alignment horizontal="left" vertical="center" wrapText="1"/>
      <protection hidden="1"/>
    </xf>
    <xf numFmtId="0" fontId="34"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5"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2" fillId="2" borderId="0" xfId="0" applyFont="1" applyFill="1" applyAlignment="1">
      <alignment horizontal="right" vertical="center"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27"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31" fillId="2" borderId="0" xfId="0" applyFont="1" applyFill="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pplyProtection="1">
      <alignment horizontal="center" vertical="center"/>
      <protection hidden="1"/>
    </xf>
    <xf numFmtId="170" fontId="3" fillId="0" borderId="37" xfId="3" applyNumberFormat="1" applyFont="1" applyFill="1" applyBorder="1" applyAlignment="1" applyProtection="1">
      <alignment vertical="center"/>
      <protection hidden="1"/>
    </xf>
    <xf numFmtId="164" fontId="3" fillId="0" borderId="37" xfId="3" applyNumberFormat="1" applyFont="1" applyFill="1" applyBorder="1" applyAlignment="1" applyProtection="1">
      <alignment vertical="center"/>
      <protection hidden="1"/>
    </xf>
    <xf numFmtId="164" fontId="3" fillId="0" borderId="1" xfId="3" applyNumberFormat="1" applyFont="1" applyFill="1" applyBorder="1" applyAlignment="1" applyProtection="1">
      <alignment horizontal="center" vertical="center"/>
      <protection hidden="1"/>
    </xf>
  </cellXfs>
  <cellStyles count="51">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0] 2 2" xfId="47" xr:uid="{108E02A5-E588-4BAF-BB22-92EC6541C00D}"/>
    <cellStyle name="Millares 2" xfId="3" xr:uid="{00000000-0005-0000-0000-000022000000}"/>
    <cellStyle name="Millares 2 2" xfId="48" xr:uid="{9FDF2477-1339-4899-8EE9-9A2AB6915318}"/>
    <cellStyle name="Millares 3" xfId="49" xr:uid="{F4C707E5-E2BD-4F20-893A-F3D4FF580BE4}"/>
    <cellStyle name="Moneda 2" xfId="46" xr:uid="{00000000-0005-0000-0000-000023000000}"/>
    <cellStyle name="Moneda 2 2" xfId="50" xr:uid="{FBC05F38-9A4C-44C6-8C7F-ABB6BFF16A95}"/>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136070</xdr:colOff>
      <xdr:row>1</xdr:row>
      <xdr:rowOff>84364</xdr:rowOff>
    </xdr:from>
    <xdr:to>
      <xdr:col>0</xdr:col>
      <xdr:colOff>602795</xdr:colOff>
      <xdr:row>4</xdr:row>
      <xdr:rowOff>173321</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070" y="274864"/>
          <a:ext cx="466725" cy="7012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1"/>
  <sheetViews>
    <sheetView showGridLines="0" tabSelected="1" topLeftCell="A14" zoomScale="70" zoomScaleNormal="70" zoomScaleSheetLayoutView="70" zoomScalePageLayoutView="55" workbookViewId="0">
      <selection activeCell="E14" sqref="E14"/>
    </sheetView>
  </sheetViews>
  <sheetFormatPr baseColWidth="10" defaultColWidth="11.42578125" defaultRowHeight="15" x14ac:dyDescent="0.25"/>
  <cols>
    <col min="1" max="1" width="10.42578125" style="2" customWidth="1"/>
    <col min="2" max="2" width="120.140625" style="2" customWidth="1"/>
    <col min="3" max="3" width="13.5703125" style="2" bestFit="1" customWidth="1"/>
    <col min="4" max="4" width="17" style="2" customWidth="1"/>
    <col min="5" max="5" width="17.140625" style="2" customWidth="1"/>
    <col min="6" max="6" width="17.7109375" style="2" customWidth="1"/>
    <col min="7" max="7" width="15" style="2" customWidth="1"/>
    <col min="8" max="8" width="17.7109375" style="2" customWidth="1"/>
    <col min="9" max="9" width="15" style="2" customWidth="1"/>
    <col min="10" max="10" width="17.85546875" style="3" customWidth="1"/>
    <col min="11" max="12" width="16.7109375" style="3" customWidth="1"/>
    <col min="13" max="13" width="14.7109375" style="3" customWidth="1"/>
    <col min="14" max="14" width="20.28515625" style="3" customWidth="1"/>
    <col min="15" max="16384" width="11.42578125" style="3"/>
  </cols>
  <sheetData>
    <row r="1" spans="1:14" x14ac:dyDescent="0.25">
      <c r="E1" s="54"/>
    </row>
    <row r="2" spans="1:14" ht="15.75" customHeight="1" x14ac:dyDescent="0.25">
      <c r="A2" s="61"/>
      <c r="B2" s="77" t="s">
        <v>0</v>
      </c>
      <c r="C2" s="78"/>
      <c r="D2" s="78"/>
      <c r="E2" s="78"/>
      <c r="F2" s="78"/>
      <c r="G2" s="78"/>
      <c r="H2" s="78"/>
      <c r="I2" s="78"/>
      <c r="J2" s="78"/>
      <c r="K2" s="78"/>
      <c r="L2" s="79"/>
      <c r="M2" s="80" t="s">
        <v>71</v>
      </c>
      <c r="N2" s="81"/>
    </row>
    <row r="3" spans="1:14" ht="15.75" customHeight="1" x14ac:dyDescent="0.25">
      <c r="A3" s="75"/>
      <c r="B3" s="77" t="s">
        <v>2</v>
      </c>
      <c r="C3" s="78"/>
      <c r="D3" s="78"/>
      <c r="E3" s="78"/>
      <c r="F3" s="78"/>
      <c r="G3" s="78"/>
      <c r="H3" s="78"/>
      <c r="I3" s="78"/>
      <c r="J3" s="78"/>
      <c r="K3" s="78"/>
      <c r="L3" s="79"/>
      <c r="M3" s="80" t="s">
        <v>69</v>
      </c>
      <c r="N3" s="81"/>
    </row>
    <row r="4" spans="1:14" ht="16.5" customHeight="1" x14ac:dyDescent="0.25">
      <c r="A4" s="75"/>
      <c r="B4" s="77" t="s">
        <v>3</v>
      </c>
      <c r="C4" s="78"/>
      <c r="D4" s="78"/>
      <c r="E4" s="78"/>
      <c r="F4" s="78"/>
      <c r="G4" s="78"/>
      <c r="H4" s="78"/>
      <c r="I4" s="78"/>
      <c r="J4" s="78"/>
      <c r="K4" s="78"/>
      <c r="L4" s="79"/>
      <c r="M4" s="80" t="s">
        <v>70</v>
      </c>
      <c r="N4" s="81"/>
    </row>
    <row r="5" spans="1:14" ht="15" customHeight="1" x14ac:dyDescent="0.25">
      <c r="A5" s="76"/>
      <c r="B5" s="77"/>
      <c r="C5" s="78"/>
      <c r="D5" s="78"/>
      <c r="E5" s="78"/>
      <c r="F5" s="78"/>
      <c r="G5" s="78"/>
      <c r="H5" s="78"/>
      <c r="I5" s="78"/>
      <c r="J5" s="78"/>
      <c r="K5" s="78"/>
      <c r="L5" s="79"/>
      <c r="M5" s="80" t="s">
        <v>4</v>
      </c>
      <c r="N5" s="81"/>
    </row>
    <row r="7" spans="1:14" x14ac:dyDescent="0.25">
      <c r="A7" s="4" t="s">
        <v>5</v>
      </c>
    </row>
    <row r="8" spans="1:14" ht="9.9499999999999993" customHeight="1" x14ac:dyDescent="0.25">
      <c r="A8" s="5"/>
    </row>
    <row r="9" spans="1:14" ht="30" customHeight="1" x14ac:dyDescent="0.25">
      <c r="A9" s="87" t="s">
        <v>6</v>
      </c>
      <c r="B9" s="88"/>
      <c r="D9" s="93" t="s">
        <v>7</v>
      </c>
      <c r="E9" s="94"/>
      <c r="F9" s="95"/>
      <c r="G9" s="95"/>
      <c r="H9" s="96"/>
      <c r="J9" s="101" t="s">
        <v>8</v>
      </c>
      <c r="K9" s="102"/>
      <c r="L9" s="97"/>
      <c r="M9" s="98"/>
    </row>
    <row r="10" spans="1:14" ht="16.5" customHeight="1" x14ac:dyDescent="0.25">
      <c r="A10" s="89"/>
      <c r="B10" s="90"/>
      <c r="D10" s="6"/>
      <c r="E10" s="6"/>
      <c r="L10" s="6"/>
      <c r="M10" s="2"/>
    </row>
    <row r="11" spans="1:14" ht="42" customHeight="1" x14ac:dyDescent="0.25">
      <c r="A11" s="91"/>
      <c r="B11" s="92"/>
      <c r="D11" s="93" t="s">
        <v>9</v>
      </c>
      <c r="E11" s="94"/>
      <c r="F11" s="95"/>
      <c r="G11" s="95"/>
      <c r="H11" s="96"/>
      <c r="J11" s="101" t="s">
        <v>10</v>
      </c>
      <c r="K11" s="102"/>
      <c r="L11" s="99"/>
      <c r="M11" s="100"/>
      <c r="N11" s="13"/>
    </row>
    <row r="12" spans="1:14" ht="9.9499999999999993" customHeight="1" thickBot="1" x14ac:dyDescent="0.3">
      <c r="A12" s="12"/>
      <c r="B12" s="14"/>
      <c r="C12" s="12"/>
      <c r="D12" s="14"/>
      <c r="E12" s="14"/>
      <c r="F12" s="14"/>
      <c r="G12" s="12"/>
      <c r="H12" s="15"/>
      <c r="I12" s="11"/>
      <c r="J12" s="11"/>
      <c r="K12" s="11"/>
      <c r="M12" s="16"/>
      <c r="N12" s="16"/>
    </row>
    <row r="13" spans="1:14" s="7" customFormat="1" ht="111.75" customHeight="1" x14ac:dyDescent="0.25">
      <c r="A13" s="17" t="s">
        <v>11</v>
      </c>
      <c r="B13" s="18" t="s">
        <v>12</v>
      </c>
      <c r="C13" s="18" t="s">
        <v>13</v>
      </c>
      <c r="D13" s="18" t="s">
        <v>14</v>
      </c>
      <c r="E13" s="19" t="s">
        <v>72</v>
      </c>
      <c r="F13" s="19" t="s">
        <v>15</v>
      </c>
      <c r="G13" s="19" t="s">
        <v>16</v>
      </c>
      <c r="H13" s="19" t="s">
        <v>17</v>
      </c>
      <c r="I13" s="19" t="s">
        <v>18</v>
      </c>
      <c r="J13" s="19" t="s">
        <v>19</v>
      </c>
      <c r="K13" s="19" t="s">
        <v>20</v>
      </c>
      <c r="L13" s="19" t="s">
        <v>21</v>
      </c>
      <c r="M13" s="19" t="s">
        <v>22</v>
      </c>
      <c r="N13" s="20" t="s">
        <v>23</v>
      </c>
    </row>
    <row r="14" spans="1:14" s="7" customFormat="1" ht="85.5" x14ac:dyDescent="0.25">
      <c r="A14" s="21">
        <v>1</v>
      </c>
      <c r="B14" s="62" t="s">
        <v>116</v>
      </c>
      <c r="C14" s="50">
        <v>1000</v>
      </c>
      <c r="D14" s="50" t="s">
        <v>73</v>
      </c>
      <c r="E14" s="9"/>
      <c r="F14" s="8"/>
      <c r="G14" s="1">
        <f>+ROUND(E14*F14,0)</f>
        <v>0</v>
      </c>
      <c r="H14" s="8"/>
      <c r="I14" s="1">
        <f t="shared" ref="I14" si="0">ROUND(E14*H14,0)</f>
        <v>0</v>
      </c>
      <c r="J14" s="1">
        <f t="shared" ref="J14" si="1">ROUND(E14+G14+I14,0)</f>
        <v>0</v>
      </c>
      <c r="K14" s="1">
        <f t="shared" ref="K14" si="2">ROUND(E14*C14,0)</f>
        <v>0</v>
      </c>
      <c r="L14" s="1">
        <f t="shared" ref="L14" si="3">ROUND(K14*F14,0)</f>
        <v>0</v>
      </c>
      <c r="M14" s="1">
        <f t="shared" ref="M14" si="4">ROUND(K14*H14,0)</f>
        <v>0</v>
      </c>
      <c r="N14" s="22">
        <f t="shared" ref="N14" si="5">ROUND(K14+M14+L14,0)</f>
        <v>0</v>
      </c>
    </row>
    <row r="15" spans="1:14" s="7" customFormat="1" ht="81.75" customHeight="1" x14ac:dyDescent="0.2">
      <c r="A15" s="21">
        <v>2</v>
      </c>
      <c r="B15" s="49" t="s">
        <v>115</v>
      </c>
      <c r="C15" s="57">
        <v>600</v>
      </c>
      <c r="D15" s="50" t="s">
        <v>73</v>
      </c>
      <c r="E15" s="9"/>
      <c r="F15" s="8"/>
      <c r="G15" s="1">
        <f t="shared" ref="G15" si="6">+ROUND(E15*F15,0)</f>
        <v>0</v>
      </c>
      <c r="H15" s="8"/>
      <c r="I15" s="1">
        <f t="shared" ref="I15" si="7">ROUND(E15*H15,0)</f>
        <v>0</v>
      </c>
      <c r="J15" s="1">
        <f t="shared" ref="J15" si="8">ROUND(E15+G15+I15,0)</f>
        <v>0</v>
      </c>
      <c r="K15" s="1">
        <f t="shared" ref="K15" si="9">ROUND(E15*C15,0)</f>
        <v>0</v>
      </c>
      <c r="L15" s="1">
        <f t="shared" ref="L15" si="10">ROUND(K15*F15,0)</f>
        <v>0</v>
      </c>
      <c r="M15" s="1">
        <f t="shared" ref="M15" si="11">ROUND(K15*H15,0)</f>
        <v>0</v>
      </c>
      <c r="N15" s="22">
        <f t="shared" ref="N15" si="12">ROUND(K15+M15+L15,0)</f>
        <v>0</v>
      </c>
    </row>
    <row r="16" spans="1:14" s="7" customFormat="1" ht="112.5" customHeight="1" x14ac:dyDescent="0.25">
      <c r="A16" s="21">
        <v>3</v>
      </c>
      <c r="B16" s="62" t="s">
        <v>114</v>
      </c>
      <c r="C16" s="50">
        <v>6</v>
      </c>
      <c r="D16" s="50" t="s">
        <v>73</v>
      </c>
      <c r="E16" s="9"/>
      <c r="F16" s="8"/>
      <c r="G16" s="1">
        <f t="shared" ref="G16:G29" si="13">+ROUND(E16*F16,0)</f>
        <v>0</v>
      </c>
      <c r="H16" s="8"/>
      <c r="I16" s="1">
        <f t="shared" ref="I16:I29" si="14">ROUND(E16*H16,0)</f>
        <v>0</v>
      </c>
      <c r="J16" s="1">
        <f t="shared" ref="J16:J29" si="15">ROUND(E16+G16+I16,0)</f>
        <v>0</v>
      </c>
      <c r="K16" s="1">
        <f t="shared" ref="K16:K29" si="16">ROUND(E16*C16,0)</f>
        <v>0</v>
      </c>
      <c r="L16" s="1">
        <f t="shared" ref="L16:L29" si="17">ROUND(K16*F16,0)</f>
        <v>0</v>
      </c>
      <c r="M16" s="1">
        <f t="shared" ref="M16:M29" si="18">ROUND(K16*H16,0)</f>
        <v>0</v>
      </c>
      <c r="N16" s="22">
        <f t="shared" ref="N16:N28" si="19">ROUND(K16+M16+L16,0)</f>
        <v>0</v>
      </c>
    </row>
    <row r="17" spans="1:14" s="7" customFormat="1" ht="85.5" x14ac:dyDescent="0.2">
      <c r="A17" s="21">
        <v>4</v>
      </c>
      <c r="B17" s="49" t="s">
        <v>118</v>
      </c>
      <c r="C17" s="50">
        <v>3</v>
      </c>
      <c r="D17" s="50" t="s">
        <v>73</v>
      </c>
      <c r="E17" s="9"/>
      <c r="F17" s="8"/>
      <c r="G17" s="1">
        <f t="shared" si="13"/>
        <v>0</v>
      </c>
      <c r="H17" s="8"/>
      <c r="I17" s="1">
        <f t="shared" si="14"/>
        <v>0</v>
      </c>
      <c r="J17" s="1">
        <f t="shared" si="15"/>
        <v>0</v>
      </c>
      <c r="K17" s="1">
        <f t="shared" si="16"/>
        <v>0</v>
      </c>
      <c r="L17" s="1">
        <f t="shared" si="17"/>
        <v>0</v>
      </c>
      <c r="M17" s="1">
        <f t="shared" si="18"/>
        <v>0</v>
      </c>
      <c r="N17" s="22">
        <f t="shared" si="19"/>
        <v>0</v>
      </c>
    </row>
    <row r="18" spans="1:14" s="7" customFormat="1" ht="85.5" x14ac:dyDescent="0.2">
      <c r="A18" s="21">
        <v>5</v>
      </c>
      <c r="B18" s="49" t="s">
        <v>117</v>
      </c>
      <c r="C18" s="50">
        <v>2</v>
      </c>
      <c r="D18" s="50" t="s">
        <v>73</v>
      </c>
      <c r="E18" s="9"/>
      <c r="F18" s="8"/>
      <c r="G18" s="1">
        <f t="shared" si="13"/>
        <v>0</v>
      </c>
      <c r="H18" s="8"/>
      <c r="I18" s="1">
        <f t="shared" si="14"/>
        <v>0</v>
      </c>
      <c r="J18" s="1">
        <f t="shared" si="15"/>
        <v>0</v>
      </c>
      <c r="K18" s="1">
        <f t="shared" si="16"/>
        <v>0</v>
      </c>
      <c r="L18" s="1">
        <f t="shared" si="17"/>
        <v>0</v>
      </c>
      <c r="M18" s="1">
        <f t="shared" si="18"/>
        <v>0</v>
      </c>
      <c r="N18" s="22">
        <f t="shared" si="19"/>
        <v>0</v>
      </c>
    </row>
    <row r="19" spans="1:14" s="7" customFormat="1" ht="71.25" x14ac:dyDescent="0.2">
      <c r="A19" s="21">
        <v>6</v>
      </c>
      <c r="B19" s="49" t="s">
        <v>108</v>
      </c>
      <c r="C19" s="50">
        <v>33</v>
      </c>
      <c r="D19" s="50" t="s">
        <v>73</v>
      </c>
      <c r="E19" s="9"/>
      <c r="F19" s="8"/>
      <c r="G19" s="1">
        <f t="shared" si="13"/>
        <v>0</v>
      </c>
      <c r="H19" s="8"/>
      <c r="I19" s="1">
        <f t="shared" si="14"/>
        <v>0</v>
      </c>
      <c r="J19" s="1">
        <f t="shared" si="15"/>
        <v>0</v>
      </c>
      <c r="K19" s="1">
        <f t="shared" si="16"/>
        <v>0</v>
      </c>
      <c r="L19" s="1">
        <f t="shared" si="17"/>
        <v>0</v>
      </c>
      <c r="M19" s="1">
        <f t="shared" si="18"/>
        <v>0</v>
      </c>
      <c r="N19" s="22">
        <f t="shared" si="19"/>
        <v>0</v>
      </c>
    </row>
    <row r="20" spans="1:14" s="7" customFormat="1" ht="85.5" x14ac:dyDescent="0.2">
      <c r="A20" s="21">
        <v>7</v>
      </c>
      <c r="B20" s="49" t="s">
        <v>109</v>
      </c>
      <c r="C20" s="50">
        <v>5</v>
      </c>
      <c r="D20" s="50" t="s">
        <v>73</v>
      </c>
      <c r="E20" s="9"/>
      <c r="F20" s="8"/>
      <c r="G20" s="1">
        <f t="shared" si="13"/>
        <v>0</v>
      </c>
      <c r="H20" s="8"/>
      <c r="I20" s="1">
        <f t="shared" si="14"/>
        <v>0</v>
      </c>
      <c r="J20" s="1">
        <f t="shared" si="15"/>
        <v>0</v>
      </c>
      <c r="K20" s="1">
        <f t="shared" si="16"/>
        <v>0</v>
      </c>
      <c r="L20" s="1">
        <f t="shared" si="17"/>
        <v>0</v>
      </c>
      <c r="M20" s="1">
        <f t="shared" si="18"/>
        <v>0</v>
      </c>
      <c r="N20" s="22">
        <f t="shared" si="19"/>
        <v>0</v>
      </c>
    </row>
    <row r="21" spans="1:14" s="7" customFormat="1" ht="102" customHeight="1" x14ac:dyDescent="0.2">
      <c r="A21" s="21">
        <v>8</v>
      </c>
      <c r="B21" s="49" t="s">
        <v>77</v>
      </c>
      <c r="C21" s="50">
        <v>8</v>
      </c>
      <c r="D21" s="50" t="s">
        <v>73</v>
      </c>
      <c r="E21" s="9"/>
      <c r="F21" s="8"/>
      <c r="G21" s="1">
        <f t="shared" si="13"/>
        <v>0</v>
      </c>
      <c r="H21" s="8"/>
      <c r="I21" s="1">
        <f t="shared" si="14"/>
        <v>0</v>
      </c>
      <c r="J21" s="1">
        <f t="shared" si="15"/>
        <v>0</v>
      </c>
      <c r="K21" s="1">
        <f t="shared" si="16"/>
        <v>0</v>
      </c>
      <c r="L21" s="1">
        <f t="shared" si="17"/>
        <v>0</v>
      </c>
      <c r="M21" s="1">
        <f t="shared" si="18"/>
        <v>0</v>
      </c>
      <c r="N21" s="22">
        <f t="shared" si="19"/>
        <v>0</v>
      </c>
    </row>
    <row r="22" spans="1:14" s="7" customFormat="1" ht="148.5" customHeight="1" x14ac:dyDescent="0.2">
      <c r="A22" s="21">
        <v>9</v>
      </c>
      <c r="B22" s="49" t="s">
        <v>106</v>
      </c>
      <c r="C22" s="50">
        <v>1</v>
      </c>
      <c r="D22" s="50" t="s">
        <v>74</v>
      </c>
      <c r="E22" s="9"/>
      <c r="F22" s="8"/>
      <c r="G22" s="143">
        <f>+ROUND(E22*F22,1)</f>
        <v>0</v>
      </c>
      <c r="H22" s="8"/>
      <c r="I22" s="1">
        <f t="shared" si="14"/>
        <v>0</v>
      </c>
      <c r="J22" s="143">
        <f>ROUND(E22+G22+I22,1)</f>
        <v>0</v>
      </c>
      <c r="K22" s="143">
        <f>ROUND(E22*C22,1)</f>
        <v>0</v>
      </c>
      <c r="L22" s="143">
        <f>ROUND(K22*F22,1)</f>
        <v>0</v>
      </c>
      <c r="M22" s="143">
        <f t="shared" si="18"/>
        <v>0</v>
      </c>
      <c r="N22" s="142">
        <f>ROUND(K22+M22+L22,1)</f>
        <v>0</v>
      </c>
    </row>
    <row r="23" spans="1:14" s="7" customFormat="1" ht="167.25" customHeight="1" x14ac:dyDescent="0.2">
      <c r="A23" s="21">
        <v>10</v>
      </c>
      <c r="B23" s="49" t="s">
        <v>120</v>
      </c>
      <c r="C23" s="50">
        <v>1</v>
      </c>
      <c r="D23" s="50" t="s">
        <v>74</v>
      </c>
      <c r="E23" s="9"/>
      <c r="F23" s="8"/>
      <c r="G23" s="143">
        <f>+ROUND(E23*F23,1)</f>
        <v>0</v>
      </c>
      <c r="H23" s="8"/>
      <c r="I23" s="1">
        <f t="shared" si="14"/>
        <v>0</v>
      </c>
      <c r="J23" s="143">
        <f>ROUND(E23+G23+I23,1)</f>
        <v>0</v>
      </c>
      <c r="K23" s="143">
        <f>ROUND(E23*C23,1)</f>
        <v>0</v>
      </c>
      <c r="L23" s="143">
        <f>ROUND(K23*F23,1)</f>
        <v>0</v>
      </c>
      <c r="M23" s="143">
        <f t="shared" si="18"/>
        <v>0</v>
      </c>
      <c r="N23" s="142">
        <f>ROUND(K23+M23+L23,1)</f>
        <v>0</v>
      </c>
    </row>
    <row r="24" spans="1:14" s="7" customFormat="1" ht="85.5" x14ac:dyDescent="0.2">
      <c r="A24" s="21">
        <v>11</v>
      </c>
      <c r="B24" s="49" t="s">
        <v>119</v>
      </c>
      <c r="C24" s="50">
        <v>7000</v>
      </c>
      <c r="D24" s="50" t="s">
        <v>73</v>
      </c>
      <c r="E24" s="9"/>
      <c r="F24" s="8"/>
      <c r="G24" s="1">
        <f t="shared" si="13"/>
        <v>0</v>
      </c>
      <c r="H24" s="8"/>
      <c r="I24" s="1">
        <f t="shared" si="14"/>
        <v>0</v>
      </c>
      <c r="J24" s="1">
        <f t="shared" si="15"/>
        <v>0</v>
      </c>
      <c r="K24" s="1">
        <f t="shared" si="16"/>
        <v>0</v>
      </c>
      <c r="L24" s="1">
        <f t="shared" si="17"/>
        <v>0</v>
      </c>
      <c r="M24" s="1">
        <f t="shared" si="18"/>
        <v>0</v>
      </c>
      <c r="N24" s="22">
        <f t="shared" si="19"/>
        <v>0</v>
      </c>
    </row>
    <row r="25" spans="1:14" s="7" customFormat="1" ht="54.75" customHeight="1" x14ac:dyDescent="0.2">
      <c r="A25" s="21">
        <v>12</v>
      </c>
      <c r="B25" s="49" t="s">
        <v>78</v>
      </c>
      <c r="C25" s="50">
        <v>7000</v>
      </c>
      <c r="D25" s="50" t="s">
        <v>73</v>
      </c>
      <c r="E25" s="9"/>
      <c r="F25" s="8"/>
      <c r="G25" s="1">
        <f t="shared" si="13"/>
        <v>0</v>
      </c>
      <c r="H25" s="8"/>
      <c r="I25" s="1">
        <f t="shared" si="14"/>
        <v>0</v>
      </c>
      <c r="J25" s="1">
        <f t="shared" si="15"/>
        <v>0</v>
      </c>
      <c r="K25" s="1">
        <f t="shared" si="16"/>
        <v>0</v>
      </c>
      <c r="L25" s="1">
        <f t="shared" si="17"/>
        <v>0</v>
      </c>
      <c r="M25" s="1">
        <f t="shared" si="18"/>
        <v>0</v>
      </c>
      <c r="N25" s="22">
        <f t="shared" si="19"/>
        <v>0</v>
      </c>
    </row>
    <row r="26" spans="1:14" s="7" customFormat="1" ht="57" x14ac:dyDescent="0.2">
      <c r="A26" s="21">
        <v>13</v>
      </c>
      <c r="B26" s="49" t="s">
        <v>79</v>
      </c>
      <c r="C26" s="50">
        <v>5000</v>
      </c>
      <c r="D26" s="50" t="s">
        <v>73</v>
      </c>
      <c r="E26" s="9"/>
      <c r="F26" s="8"/>
      <c r="G26" s="1">
        <f t="shared" si="13"/>
        <v>0</v>
      </c>
      <c r="H26" s="8"/>
      <c r="I26" s="1">
        <f t="shared" si="14"/>
        <v>0</v>
      </c>
      <c r="J26" s="1">
        <f t="shared" si="15"/>
        <v>0</v>
      </c>
      <c r="K26" s="1">
        <f t="shared" si="16"/>
        <v>0</v>
      </c>
      <c r="L26" s="1">
        <f t="shared" si="17"/>
        <v>0</v>
      </c>
      <c r="M26" s="1">
        <f t="shared" si="18"/>
        <v>0</v>
      </c>
      <c r="N26" s="22">
        <f t="shared" si="19"/>
        <v>0</v>
      </c>
    </row>
    <row r="27" spans="1:14" s="7" customFormat="1" ht="42.75" x14ac:dyDescent="0.2">
      <c r="A27" s="21">
        <v>14</v>
      </c>
      <c r="B27" s="49" t="s">
        <v>80</v>
      </c>
      <c r="C27" s="50">
        <v>1</v>
      </c>
      <c r="D27" s="50" t="s">
        <v>73</v>
      </c>
      <c r="E27" s="9"/>
      <c r="F27" s="8"/>
      <c r="G27" s="1">
        <f t="shared" si="13"/>
        <v>0</v>
      </c>
      <c r="H27" s="8"/>
      <c r="I27" s="1">
        <f t="shared" si="14"/>
        <v>0</v>
      </c>
      <c r="J27" s="1">
        <f t="shared" si="15"/>
        <v>0</v>
      </c>
      <c r="K27" s="1">
        <f t="shared" si="16"/>
        <v>0</v>
      </c>
      <c r="L27" s="1">
        <f t="shared" si="17"/>
        <v>0</v>
      </c>
      <c r="M27" s="1">
        <f t="shared" si="18"/>
        <v>0</v>
      </c>
      <c r="N27" s="22">
        <f t="shared" si="19"/>
        <v>0</v>
      </c>
    </row>
    <row r="28" spans="1:14" s="7" customFormat="1" ht="71.25" x14ac:dyDescent="0.2">
      <c r="A28" s="21">
        <v>15</v>
      </c>
      <c r="B28" s="49" t="s">
        <v>81</v>
      </c>
      <c r="C28" s="50">
        <v>2</v>
      </c>
      <c r="D28" s="50" t="s">
        <v>73</v>
      </c>
      <c r="E28" s="9"/>
      <c r="F28" s="8"/>
      <c r="G28" s="1">
        <f t="shared" si="13"/>
        <v>0</v>
      </c>
      <c r="H28" s="8"/>
      <c r="I28" s="1">
        <f t="shared" si="14"/>
        <v>0</v>
      </c>
      <c r="J28" s="1">
        <f t="shared" si="15"/>
        <v>0</v>
      </c>
      <c r="K28" s="1">
        <f t="shared" si="16"/>
        <v>0</v>
      </c>
      <c r="L28" s="1">
        <f t="shared" si="17"/>
        <v>0</v>
      </c>
      <c r="M28" s="1">
        <f t="shared" si="18"/>
        <v>0</v>
      </c>
      <c r="N28" s="22">
        <f t="shared" si="19"/>
        <v>0</v>
      </c>
    </row>
    <row r="29" spans="1:14" s="7" customFormat="1" ht="72" thickBot="1" x14ac:dyDescent="0.25">
      <c r="A29" s="21">
        <v>16</v>
      </c>
      <c r="B29" s="49" t="s">
        <v>107</v>
      </c>
      <c r="C29" s="50">
        <v>1</v>
      </c>
      <c r="D29" s="50" t="s">
        <v>74</v>
      </c>
      <c r="E29" s="9"/>
      <c r="F29" s="8"/>
      <c r="G29" s="1">
        <f>+ROUND(E29*F29,1)</f>
        <v>0</v>
      </c>
      <c r="H29" s="8"/>
      <c r="I29" s="1">
        <f>ROUND(E29*H29,1)</f>
        <v>0</v>
      </c>
      <c r="J29" s="1">
        <f>ROUND(E29+G29+I29,1)</f>
        <v>0</v>
      </c>
      <c r="K29" s="1">
        <f>ROUND(E29*C29,1)</f>
        <v>0</v>
      </c>
      <c r="L29" s="1">
        <f>ROUND(K29*F29,1)</f>
        <v>0</v>
      </c>
      <c r="M29" s="1">
        <f t="shared" si="18"/>
        <v>0</v>
      </c>
      <c r="N29" s="141">
        <f>ROUND(K29+M29+L29,1)</f>
        <v>0</v>
      </c>
    </row>
    <row r="30" spans="1:14" s="7" customFormat="1" ht="36.75" customHeight="1" thickBot="1" x14ac:dyDescent="0.3">
      <c r="A30" s="55" t="s">
        <v>24</v>
      </c>
      <c r="B30" s="56"/>
      <c r="C30" s="56"/>
      <c r="D30" s="56"/>
      <c r="E30" s="56"/>
      <c r="F30" s="56"/>
      <c r="G30" s="56"/>
      <c r="H30" s="56"/>
      <c r="I30" s="56"/>
      <c r="J30" s="56"/>
      <c r="K30" s="82" t="s">
        <v>25</v>
      </c>
      <c r="L30" s="83"/>
      <c r="M30" s="84"/>
      <c r="N30" s="30">
        <f>SUMIF(F14:F29,0%,K14:K29)+SUMIF(F14:F29,"",K14:K29)</f>
        <v>0</v>
      </c>
    </row>
    <row r="31" spans="1:14" s="7" customFormat="1" ht="36.75" customHeight="1" x14ac:dyDescent="0.25">
      <c r="A31" s="109" t="s">
        <v>121</v>
      </c>
      <c r="B31" s="110"/>
      <c r="C31" s="110"/>
      <c r="D31" s="110"/>
      <c r="E31" s="110"/>
      <c r="F31" s="110"/>
      <c r="G31" s="110"/>
      <c r="H31" s="110"/>
      <c r="I31" s="110"/>
      <c r="J31" s="111"/>
      <c r="K31" s="72" t="s">
        <v>26</v>
      </c>
      <c r="L31" s="73"/>
      <c r="M31" s="74"/>
      <c r="N31" s="31">
        <f>SUMIF(F14:F29,5%,K14:K29)</f>
        <v>0</v>
      </c>
    </row>
    <row r="32" spans="1:14" s="7" customFormat="1" ht="36.75" customHeight="1" x14ac:dyDescent="0.25">
      <c r="A32" s="112"/>
      <c r="B32" s="113"/>
      <c r="C32" s="113"/>
      <c r="D32" s="113"/>
      <c r="E32" s="113"/>
      <c r="F32" s="113"/>
      <c r="G32" s="113"/>
      <c r="H32" s="113"/>
      <c r="I32" s="113"/>
      <c r="J32" s="114"/>
      <c r="K32" s="72" t="s">
        <v>27</v>
      </c>
      <c r="L32" s="73"/>
      <c r="M32" s="74"/>
      <c r="N32" s="31">
        <f>SUMIF(F14:F29,19%,K14:K29)</f>
        <v>0</v>
      </c>
    </row>
    <row r="33" spans="1:14" s="7" customFormat="1" ht="36.75" customHeight="1" x14ac:dyDescent="0.25">
      <c r="A33" s="112"/>
      <c r="B33" s="113"/>
      <c r="C33" s="113"/>
      <c r="D33" s="113"/>
      <c r="E33" s="113"/>
      <c r="F33" s="113"/>
      <c r="G33" s="113"/>
      <c r="H33" s="113"/>
      <c r="I33" s="113"/>
      <c r="J33" s="114"/>
      <c r="K33" s="69" t="s">
        <v>20</v>
      </c>
      <c r="L33" s="70"/>
      <c r="M33" s="71"/>
      <c r="N33" s="32">
        <f>SUM(N30:N32)</f>
        <v>0</v>
      </c>
    </row>
    <row r="34" spans="1:14" s="7" customFormat="1" ht="36.75" customHeight="1" x14ac:dyDescent="0.25">
      <c r="A34" s="112"/>
      <c r="B34" s="113"/>
      <c r="C34" s="113"/>
      <c r="D34" s="113"/>
      <c r="E34" s="113"/>
      <c r="F34" s="113"/>
      <c r="G34" s="113"/>
      <c r="H34" s="113"/>
      <c r="I34" s="113"/>
      <c r="J34" s="114"/>
      <c r="K34" s="66" t="s">
        <v>28</v>
      </c>
      <c r="L34" s="67"/>
      <c r="M34" s="68"/>
      <c r="N34" s="33">
        <f>SUMIF(F14:F29,5%,L14:L29)</f>
        <v>0</v>
      </c>
    </row>
    <row r="35" spans="1:14" s="7" customFormat="1" ht="36.75" customHeight="1" x14ac:dyDescent="0.25">
      <c r="A35" s="112"/>
      <c r="B35" s="113"/>
      <c r="C35" s="113"/>
      <c r="D35" s="113"/>
      <c r="E35" s="113"/>
      <c r="F35" s="113"/>
      <c r="G35" s="113"/>
      <c r="H35" s="113"/>
      <c r="I35" s="113"/>
      <c r="J35" s="114"/>
      <c r="K35" s="66" t="s">
        <v>29</v>
      </c>
      <c r="L35" s="67"/>
      <c r="M35" s="68"/>
      <c r="N35" s="33">
        <f>SUMIF(F14:F29,19%,L14:L29)</f>
        <v>0</v>
      </c>
    </row>
    <row r="36" spans="1:14" s="7" customFormat="1" ht="36.75" customHeight="1" x14ac:dyDescent="0.25">
      <c r="A36" s="112"/>
      <c r="B36" s="113"/>
      <c r="C36" s="113"/>
      <c r="D36" s="113"/>
      <c r="E36" s="113"/>
      <c r="F36" s="113"/>
      <c r="G36" s="113"/>
      <c r="H36" s="113"/>
      <c r="I36" s="113"/>
      <c r="J36" s="114"/>
      <c r="K36" s="69" t="s">
        <v>30</v>
      </c>
      <c r="L36" s="70"/>
      <c r="M36" s="71"/>
      <c r="N36" s="32">
        <f>SUM(N34:N35)</f>
        <v>0</v>
      </c>
    </row>
    <row r="37" spans="1:14" s="7" customFormat="1" ht="36.75" customHeight="1" x14ac:dyDescent="0.25">
      <c r="A37" s="112"/>
      <c r="B37" s="113"/>
      <c r="C37" s="113"/>
      <c r="D37" s="113"/>
      <c r="E37" s="113"/>
      <c r="F37" s="113"/>
      <c r="G37" s="113"/>
      <c r="H37" s="113"/>
      <c r="I37" s="113"/>
      <c r="J37" s="114"/>
      <c r="K37" s="72" t="s">
        <v>31</v>
      </c>
      <c r="L37" s="73"/>
      <c r="M37" s="74"/>
      <c r="N37" s="31">
        <f>SUMIF(H14:H29,8%,M14:M29)</f>
        <v>0</v>
      </c>
    </row>
    <row r="38" spans="1:14" s="7" customFormat="1" ht="36.75" customHeight="1" x14ac:dyDescent="0.25">
      <c r="A38" s="112"/>
      <c r="B38" s="113"/>
      <c r="C38" s="113"/>
      <c r="D38" s="113"/>
      <c r="E38" s="113"/>
      <c r="F38" s="113"/>
      <c r="G38" s="113"/>
      <c r="H38" s="113"/>
      <c r="I38" s="113"/>
      <c r="J38" s="114"/>
      <c r="K38" s="103" t="s">
        <v>32</v>
      </c>
      <c r="L38" s="104"/>
      <c r="M38" s="105"/>
      <c r="N38" s="32">
        <f>SUM(N37)</f>
        <v>0</v>
      </c>
    </row>
    <row r="39" spans="1:14" s="7" customFormat="1" ht="36.75" customHeight="1" thickBot="1" x14ac:dyDescent="0.3">
      <c r="A39" s="115"/>
      <c r="B39" s="116"/>
      <c r="C39" s="116"/>
      <c r="D39" s="116"/>
      <c r="E39" s="116"/>
      <c r="F39" s="116"/>
      <c r="G39" s="116"/>
      <c r="H39" s="116"/>
      <c r="I39" s="116"/>
      <c r="J39" s="117"/>
      <c r="K39" s="106" t="s">
        <v>33</v>
      </c>
      <c r="L39" s="107"/>
      <c r="M39" s="108"/>
      <c r="N39" s="34">
        <f>+N33+N36+N38</f>
        <v>0</v>
      </c>
    </row>
    <row r="40" spans="1:14" s="7" customFormat="1" ht="10.5" customHeight="1" x14ac:dyDescent="0.25">
      <c r="A40" s="51"/>
      <c r="B40" s="51"/>
      <c r="C40" s="51"/>
      <c r="D40" s="51"/>
      <c r="E40" s="51"/>
      <c r="F40" s="51"/>
      <c r="G40" s="51"/>
      <c r="H40" s="51"/>
      <c r="I40" s="51"/>
      <c r="J40" s="51"/>
      <c r="K40" s="52"/>
      <c r="L40" s="52"/>
      <c r="M40" s="52"/>
      <c r="N40" s="53"/>
    </row>
    <row r="41" spans="1:14" s="7" customFormat="1" ht="10.5" customHeight="1" x14ac:dyDescent="0.25">
      <c r="A41" s="51"/>
      <c r="B41" s="51"/>
      <c r="C41" s="51"/>
      <c r="D41" s="51"/>
      <c r="E41" s="51"/>
      <c r="F41" s="51"/>
      <c r="G41" s="51"/>
      <c r="H41" s="51"/>
      <c r="I41" s="51"/>
      <c r="J41" s="51"/>
      <c r="K41" s="52"/>
      <c r="L41" s="52"/>
      <c r="M41" s="52"/>
      <c r="N41" s="53"/>
    </row>
    <row r="42" spans="1:14" s="7" customFormat="1" ht="10.5" customHeight="1" x14ac:dyDescent="0.25">
      <c r="A42" s="51"/>
      <c r="B42" s="51"/>
      <c r="C42" s="51"/>
      <c r="D42" s="51"/>
      <c r="E42" s="51"/>
      <c r="F42" s="51"/>
      <c r="G42" s="51"/>
      <c r="H42" s="51"/>
      <c r="I42" s="51"/>
      <c r="J42" s="51"/>
      <c r="K42" s="52"/>
      <c r="L42" s="52"/>
      <c r="M42" s="52"/>
      <c r="N42" s="53"/>
    </row>
    <row r="43" spans="1:14" s="7" customFormat="1" ht="10.5" customHeight="1" x14ac:dyDescent="0.25">
      <c r="A43" s="51"/>
      <c r="B43" s="51"/>
      <c r="C43" s="51"/>
      <c r="D43" s="51"/>
      <c r="E43" s="51"/>
      <c r="F43" s="51"/>
      <c r="G43" s="51"/>
      <c r="H43" s="51"/>
      <c r="I43" s="51"/>
      <c r="J43" s="51"/>
      <c r="K43" s="52"/>
      <c r="L43" s="52"/>
      <c r="M43" s="52"/>
      <c r="N43" s="53"/>
    </row>
    <row r="44" spans="1:14" s="7" customFormat="1" ht="10.5" customHeight="1" x14ac:dyDescent="0.25">
      <c r="A44" s="51"/>
      <c r="B44" s="51"/>
      <c r="C44" s="51"/>
      <c r="D44" s="51"/>
      <c r="E44" s="51"/>
      <c r="F44" s="51"/>
      <c r="G44" s="51"/>
      <c r="H44" s="51"/>
      <c r="I44" s="51"/>
      <c r="J44" s="51"/>
      <c r="K44" s="52"/>
      <c r="L44" s="52"/>
      <c r="M44" s="52"/>
      <c r="N44" s="53"/>
    </row>
    <row r="45" spans="1:14" s="7" customFormat="1" ht="10.5" customHeight="1" x14ac:dyDescent="0.25">
      <c r="A45" s="51"/>
      <c r="B45" s="51"/>
      <c r="C45" s="51"/>
      <c r="D45" s="51"/>
      <c r="E45" s="51"/>
      <c r="F45" s="51"/>
      <c r="G45" s="51"/>
      <c r="H45" s="51"/>
      <c r="I45" s="51"/>
      <c r="J45" s="51"/>
      <c r="K45" s="52"/>
      <c r="L45" s="52"/>
      <c r="M45" s="52"/>
      <c r="N45" s="53"/>
    </row>
    <row r="46" spans="1:14" s="7" customFormat="1" ht="10.5" customHeight="1" x14ac:dyDescent="0.25">
      <c r="A46" s="51"/>
      <c r="B46" s="51"/>
      <c r="C46" s="51"/>
      <c r="D46" s="51"/>
      <c r="E46" s="51"/>
      <c r="F46" s="51"/>
      <c r="G46" s="51"/>
      <c r="H46" s="51"/>
      <c r="I46" s="51"/>
      <c r="J46" s="51"/>
      <c r="K46" s="52"/>
      <c r="L46" s="52"/>
      <c r="M46" s="52"/>
      <c r="N46" s="53"/>
    </row>
    <row r="47" spans="1:14" s="7" customFormat="1" ht="10.5" customHeight="1" x14ac:dyDescent="0.25">
      <c r="A47" s="51"/>
      <c r="B47" s="51"/>
      <c r="C47" s="51"/>
      <c r="D47" s="51"/>
      <c r="E47" s="51"/>
      <c r="F47" s="51"/>
      <c r="G47" s="51"/>
      <c r="H47" s="51"/>
      <c r="I47" s="51"/>
      <c r="J47" s="51"/>
      <c r="K47" s="52"/>
      <c r="L47" s="52"/>
      <c r="M47" s="52"/>
      <c r="N47" s="53"/>
    </row>
    <row r="48" spans="1:14" s="7" customFormat="1" ht="10.5" customHeight="1" x14ac:dyDescent="0.25">
      <c r="A48" s="51"/>
      <c r="B48" s="51"/>
      <c r="C48" s="51"/>
      <c r="D48" s="51"/>
      <c r="E48" s="51"/>
      <c r="F48" s="51"/>
      <c r="G48" s="51"/>
      <c r="H48" s="51"/>
      <c r="I48" s="51"/>
      <c r="J48" s="51"/>
      <c r="K48" s="52"/>
      <c r="L48" s="52"/>
      <c r="M48" s="52"/>
      <c r="N48" s="53"/>
    </row>
    <row r="49" spans="1:14" s="7" customFormat="1" ht="10.5" customHeight="1" x14ac:dyDescent="0.25">
      <c r="A49" s="51"/>
      <c r="B49" s="51"/>
      <c r="C49" s="51"/>
      <c r="D49" s="51"/>
      <c r="E49" s="51"/>
      <c r="F49" s="51"/>
      <c r="G49" s="51"/>
      <c r="H49" s="51"/>
      <c r="I49" s="51"/>
      <c r="J49" s="51"/>
      <c r="K49" s="52"/>
      <c r="L49" s="52"/>
      <c r="M49" s="52"/>
      <c r="N49" s="53"/>
    </row>
    <row r="50" spans="1:14" s="7" customFormat="1" ht="10.5" customHeight="1" x14ac:dyDescent="0.25">
      <c r="A50" s="51"/>
      <c r="B50" s="51"/>
      <c r="C50" s="51"/>
      <c r="D50" s="51"/>
      <c r="E50" s="51"/>
      <c r="F50" s="51"/>
      <c r="G50" s="51"/>
      <c r="H50" s="51"/>
      <c r="I50" s="51"/>
      <c r="J50" s="51"/>
      <c r="K50" s="52"/>
      <c r="L50" s="52"/>
      <c r="M50" s="52"/>
      <c r="N50" s="53"/>
    </row>
    <row r="51" spans="1:14" s="7" customFormat="1" ht="10.5" customHeight="1" thickBot="1" x14ac:dyDescent="0.3">
      <c r="A51" s="51"/>
      <c r="B51" s="51"/>
      <c r="C51" s="51"/>
      <c r="D51" s="51"/>
      <c r="E51" s="51"/>
      <c r="F51" s="51"/>
      <c r="G51" s="51"/>
      <c r="H51" s="51"/>
      <c r="I51" s="51"/>
      <c r="J51" s="51"/>
      <c r="K51" s="52"/>
      <c r="L51" s="52"/>
      <c r="M51" s="52"/>
      <c r="N51" s="53"/>
    </row>
    <row r="52" spans="1:14" s="7" customFormat="1" ht="73.5" customHeight="1" x14ac:dyDescent="0.25">
      <c r="A52" s="17" t="s">
        <v>11</v>
      </c>
      <c r="B52" s="60" t="s">
        <v>75</v>
      </c>
      <c r="C52" s="60" t="s">
        <v>13</v>
      </c>
      <c r="D52" s="60" t="s">
        <v>76</v>
      </c>
      <c r="E52" s="60" t="s">
        <v>72</v>
      </c>
      <c r="F52" s="60" t="s">
        <v>15</v>
      </c>
      <c r="G52" s="60" t="s">
        <v>16</v>
      </c>
      <c r="H52" s="60" t="s">
        <v>17</v>
      </c>
      <c r="I52" s="60" t="s">
        <v>18</v>
      </c>
      <c r="J52" s="60" t="s">
        <v>19</v>
      </c>
      <c r="K52" s="60" t="s">
        <v>20</v>
      </c>
      <c r="L52" s="60" t="s">
        <v>21</v>
      </c>
      <c r="M52" s="60" t="s">
        <v>22</v>
      </c>
      <c r="N52" s="60" t="s">
        <v>23</v>
      </c>
    </row>
    <row r="53" spans="1:14" s="7" customFormat="1" ht="99.75" x14ac:dyDescent="0.25">
      <c r="A53" s="140">
        <v>1</v>
      </c>
      <c r="B53" s="58" t="s">
        <v>83</v>
      </c>
      <c r="C53" s="63">
        <v>1</v>
      </c>
      <c r="D53" s="63" t="s">
        <v>110</v>
      </c>
      <c r="E53" s="9"/>
      <c r="F53" s="8"/>
      <c r="G53" s="1">
        <f>+ROUND(E53*F53,0)</f>
        <v>0</v>
      </c>
      <c r="H53" s="8"/>
      <c r="I53" s="1">
        <f>ROUND(E53*H53,0)</f>
        <v>0</v>
      </c>
      <c r="J53" s="1">
        <f>ROUND(E53+G53+I53,0)</f>
        <v>0</v>
      </c>
      <c r="K53" s="1">
        <f>ROUND(E53*C53,0)</f>
        <v>0</v>
      </c>
      <c r="L53" s="1">
        <f>ROUND(K53*F53,0)</f>
        <v>0</v>
      </c>
      <c r="M53" s="1">
        <f t="shared" ref="M53" si="20">ROUND(K53*H53,0)</f>
        <v>0</v>
      </c>
      <c r="N53" s="22">
        <f t="shared" ref="N53" si="21">ROUND(K53+M53+L53,0)</f>
        <v>0</v>
      </c>
    </row>
    <row r="54" spans="1:14" s="7" customFormat="1" ht="99.75" x14ac:dyDescent="0.25">
      <c r="A54" s="140">
        <v>2</v>
      </c>
      <c r="B54" s="59" t="s">
        <v>82</v>
      </c>
      <c r="C54" s="63">
        <v>1</v>
      </c>
      <c r="D54" s="63" t="s">
        <v>110</v>
      </c>
      <c r="E54" s="9"/>
      <c r="F54" s="8"/>
      <c r="G54" s="1">
        <f>+ROUND(E54*F54,0)</f>
        <v>0</v>
      </c>
      <c r="H54" s="8"/>
      <c r="I54" s="1">
        <f>ROUND(E54*H54,0)</f>
        <v>0</v>
      </c>
      <c r="J54" s="1">
        <f>ROUND(E54+G54+I54,0)</f>
        <v>0</v>
      </c>
      <c r="K54" s="1">
        <f>ROUND(E54*C54,0)</f>
        <v>0</v>
      </c>
      <c r="L54" s="1">
        <f t="shared" ref="L54:L76" si="22">ROUND(K54*F54,0)</f>
        <v>0</v>
      </c>
      <c r="M54" s="1">
        <f t="shared" ref="M54:M76" si="23">ROUND(K54*H54,0)</f>
        <v>0</v>
      </c>
      <c r="N54" s="22">
        <f t="shared" ref="N54:N76" si="24">ROUND(K54+M54+L54,0)</f>
        <v>0</v>
      </c>
    </row>
    <row r="55" spans="1:14" s="7" customFormat="1" ht="90" x14ac:dyDescent="0.25">
      <c r="A55" s="140">
        <v>3</v>
      </c>
      <c r="B55" s="64" t="s">
        <v>84</v>
      </c>
      <c r="C55" s="63">
        <v>1</v>
      </c>
      <c r="D55" s="63" t="s">
        <v>110</v>
      </c>
      <c r="E55" s="9"/>
      <c r="F55" s="8"/>
      <c r="G55" s="1">
        <f>+ROUND(E55*F55,0)</f>
        <v>0</v>
      </c>
      <c r="H55" s="8"/>
      <c r="I55" s="1">
        <f>ROUND(E55*H55,0)</f>
        <v>0</v>
      </c>
      <c r="J55" s="1">
        <f>ROUND(E55+G55+I55,0)</f>
        <v>0</v>
      </c>
      <c r="K55" s="1">
        <f>ROUND(E55*C55,0)</f>
        <v>0</v>
      </c>
      <c r="L55" s="1">
        <f>ROUND(K55*F55,0)</f>
        <v>0</v>
      </c>
      <c r="M55" s="1">
        <f t="shared" si="23"/>
        <v>0</v>
      </c>
      <c r="N55" s="22">
        <f t="shared" si="24"/>
        <v>0</v>
      </c>
    </row>
    <row r="56" spans="1:14" s="7" customFormat="1" ht="90" x14ac:dyDescent="0.25">
      <c r="A56" s="140">
        <v>4</v>
      </c>
      <c r="B56" s="64" t="s">
        <v>85</v>
      </c>
      <c r="C56" s="63">
        <v>1</v>
      </c>
      <c r="D56" s="63" t="s">
        <v>110</v>
      </c>
      <c r="E56" s="9"/>
      <c r="F56" s="8"/>
      <c r="G56" s="1">
        <f t="shared" ref="G56:G76" si="25">+ROUND(E56*F56,0)</f>
        <v>0</v>
      </c>
      <c r="H56" s="8"/>
      <c r="I56" s="1">
        <f t="shared" ref="I56:I76" si="26">ROUND(E56*H56,0)</f>
        <v>0</v>
      </c>
      <c r="J56" s="1">
        <f t="shared" ref="J56:J76" si="27">ROUND(E56+G56+I56,0)</f>
        <v>0</v>
      </c>
      <c r="K56" s="1">
        <f t="shared" ref="K56:K76" si="28">ROUND(E56*C56,0)</f>
        <v>0</v>
      </c>
      <c r="L56" s="1">
        <f t="shared" si="22"/>
        <v>0</v>
      </c>
      <c r="M56" s="1">
        <f t="shared" si="23"/>
        <v>0</v>
      </c>
      <c r="N56" s="22">
        <f t="shared" si="24"/>
        <v>0</v>
      </c>
    </row>
    <row r="57" spans="1:14" s="7" customFormat="1" ht="90" x14ac:dyDescent="0.25">
      <c r="A57" s="140">
        <v>5</v>
      </c>
      <c r="B57" s="64" t="s">
        <v>86</v>
      </c>
      <c r="C57" s="63">
        <v>1</v>
      </c>
      <c r="D57" s="63" t="s">
        <v>110</v>
      </c>
      <c r="E57" s="9"/>
      <c r="F57" s="8"/>
      <c r="G57" s="1">
        <f t="shared" si="25"/>
        <v>0</v>
      </c>
      <c r="H57" s="8"/>
      <c r="I57" s="1">
        <f t="shared" si="26"/>
        <v>0</v>
      </c>
      <c r="J57" s="1">
        <f t="shared" si="27"/>
        <v>0</v>
      </c>
      <c r="K57" s="1">
        <f t="shared" si="28"/>
        <v>0</v>
      </c>
      <c r="L57" s="1">
        <f t="shared" si="22"/>
        <v>0</v>
      </c>
      <c r="M57" s="1">
        <f t="shared" si="23"/>
        <v>0</v>
      </c>
      <c r="N57" s="22">
        <f t="shared" si="24"/>
        <v>0</v>
      </c>
    </row>
    <row r="58" spans="1:14" s="7" customFormat="1" ht="90" x14ac:dyDescent="0.25">
      <c r="A58" s="140">
        <v>6</v>
      </c>
      <c r="B58" s="64" t="s">
        <v>87</v>
      </c>
      <c r="C58" s="63">
        <v>1</v>
      </c>
      <c r="D58" s="63" t="s">
        <v>110</v>
      </c>
      <c r="E58" s="9"/>
      <c r="F58" s="8"/>
      <c r="G58" s="1">
        <f t="shared" si="25"/>
        <v>0</v>
      </c>
      <c r="H58" s="8"/>
      <c r="I58" s="1">
        <f t="shared" si="26"/>
        <v>0</v>
      </c>
      <c r="J58" s="1">
        <f t="shared" si="27"/>
        <v>0</v>
      </c>
      <c r="K58" s="1">
        <f t="shared" si="28"/>
        <v>0</v>
      </c>
      <c r="L58" s="1">
        <f t="shared" si="22"/>
        <v>0</v>
      </c>
      <c r="M58" s="1">
        <f t="shared" si="23"/>
        <v>0</v>
      </c>
      <c r="N58" s="22">
        <f t="shared" si="24"/>
        <v>0</v>
      </c>
    </row>
    <row r="59" spans="1:14" s="7" customFormat="1" ht="90" x14ac:dyDescent="0.25">
      <c r="A59" s="140">
        <v>7</v>
      </c>
      <c r="B59" s="64" t="s">
        <v>88</v>
      </c>
      <c r="C59" s="63">
        <v>1</v>
      </c>
      <c r="D59" s="63" t="s">
        <v>110</v>
      </c>
      <c r="E59" s="9"/>
      <c r="F59" s="8"/>
      <c r="G59" s="1">
        <f t="shared" si="25"/>
        <v>0</v>
      </c>
      <c r="H59" s="8"/>
      <c r="I59" s="1">
        <f t="shared" si="26"/>
        <v>0</v>
      </c>
      <c r="J59" s="1">
        <f t="shared" si="27"/>
        <v>0</v>
      </c>
      <c r="K59" s="1">
        <f t="shared" si="28"/>
        <v>0</v>
      </c>
      <c r="L59" s="1">
        <f t="shared" si="22"/>
        <v>0</v>
      </c>
      <c r="M59" s="1">
        <f t="shared" si="23"/>
        <v>0</v>
      </c>
      <c r="N59" s="22">
        <f t="shared" si="24"/>
        <v>0</v>
      </c>
    </row>
    <row r="60" spans="1:14" s="7" customFormat="1" ht="90" x14ac:dyDescent="0.25">
      <c r="A60" s="140">
        <v>8</v>
      </c>
      <c r="B60" s="64" t="s">
        <v>89</v>
      </c>
      <c r="C60" s="63">
        <v>1</v>
      </c>
      <c r="D60" s="63" t="s">
        <v>110</v>
      </c>
      <c r="E60" s="9"/>
      <c r="F60" s="8"/>
      <c r="G60" s="1">
        <f t="shared" si="25"/>
        <v>0</v>
      </c>
      <c r="H60" s="8"/>
      <c r="I60" s="1">
        <f t="shared" si="26"/>
        <v>0</v>
      </c>
      <c r="J60" s="1">
        <f t="shared" si="27"/>
        <v>0</v>
      </c>
      <c r="K60" s="1">
        <f t="shared" si="28"/>
        <v>0</v>
      </c>
      <c r="L60" s="1">
        <f t="shared" si="22"/>
        <v>0</v>
      </c>
      <c r="M60" s="1">
        <f t="shared" si="23"/>
        <v>0</v>
      </c>
      <c r="N60" s="22">
        <f t="shared" si="24"/>
        <v>0</v>
      </c>
    </row>
    <row r="61" spans="1:14" s="7" customFormat="1" ht="90" x14ac:dyDescent="0.25">
      <c r="A61" s="140">
        <v>9</v>
      </c>
      <c r="B61" s="64" t="s">
        <v>90</v>
      </c>
      <c r="C61" s="63">
        <v>1</v>
      </c>
      <c r="D61" s="63" t="s">
        <v>110</v>
      </c>
      <c r="E61" s="9"/>
      <c r="F61" s="8"/>
      <c r="G61" s="1">
        <f t="shared" si="25"/>
        <v>0</v>
      </c>
      <c r="H61" s="8"/>
      <c r="I61" s="1">
        <f t="shared" si="26"/>
        <v>0</v>
      </c>
      <c r="J61" s="1">
        <f t="shared" si="27"/>
        <v>0</v>
      </c>
      <c r="K61" s="1">
        <f t="shared" si="28"/>
        <v>0</v>
      </c>
      <c r="L61" s="1">
        <f t="shared" si="22"/>
        <v>0</v>
      </c>
      <c r="M61" s="1">
        <f t="shared" si="23"/>
        <v>0</v>
      </c>
      <c r="N61" s="22">
        <f t="shared" si="24"/>
        <v>0</v>
      </c>
    </row>
    <row r="62" spans="1:14" s="7" customFormat="1" ht="90" x14ac:dyDescent="0.25">
      <c r="A62" s="140">
        <v>10</v>
      </c>
      <c r="B62" s="64" t="s">
        <v>91</v>
      </c>
      <c r="C62" s="63">
        <v>1</v>
      </c>
      <c r="D62" s="63" t="s">
        <v>110</v>
      </c>
      <c r="E62" s="9"/>
      <c r="F62" s="8"/>
      <c r="G62" s="1">
        <f t="shared" si="25"/>
        <v>0</v>
      </c>
      <c r="H62" s="8"/>
      <c r="I62" s="1">
        <f t="shared" si="26"/>
        <v>0</v>
      </c>
      <c r="J62" s="1">
        <f t="shared" si="27"/>
        <v>0</v>
      </c>
      <c r="K62" s="1">
        <f t="shared" si="28"/>
        <v>0</v>
      </c>
      <c r="L62" s="1">
        <f t="shared" si="22"/>
        <v>0</v>
      </c>
      <c r="M62" s="1">
        <f t="shared" si="23"/>
        <v>0</v>
      </c>
      <c r="N62" s="22">
        <f t="shared" si="24"/>
        <v>0</v>
      </c>
    </row>
    <row r="63" spans="1:14" s="7" customFormat="1" ht="90" x14ac:dyDescent="0.25">
      <c r="A63" s="140">
        <v>11</v>
      </c>
      <c r="B63" s="64" t="s">
        <v>92</v>
      </c>
      <c r="C63" s="63">
        <v>1</v>
      </c>
      <c r="D63" s="63" t="s">
        <v>110</v>
      </c>
      <c r="E63" s="9"/>
      <c r="F63" s="8"/>
      <c r="G63" s="1">
        <f t="shared" si="25"/>
        <v>0</v>
      </c>
      <c r="H63" s="8"/>
      <c r="I63" s="1">
        <f t="shared" si="26"/>
        <v>0</v>
      </c>
      <c r="J63" s="1">
        <f t="shared" si="27"/>
        <v>0</v>
      </c>
      <c r="K63" s="1">
        <f t="shared" si="28"/>
        <v>0</v>
      </c>
      <c r="L63" s="1">
        <f t="shared" si="22"/>
        <v>0</v>
      </c>
      <c r="M63" s="1">
        <f t="shared" si="23"/>
        <v>0</v>
      </c>
      <c r="N63" s="22">
        <f t="shared" si="24"/>
        <v>0</v>
      </c>
    </row>
    <row r="64" spans="1:14" s="7" customFormat="1" ht="90" x14ac:dyDescent="0.25">
      <c r="A64" s="140">
        <v>12</v>
      </c>
      <c r="B64" s="64" t="s">
        <v>93</v>
      </c>
      <c r="C64" s="63">
        <v>1</v>
      </c>
      <c r="D64" s="63" t="s">
        <v>110</v>
      </c>
      <c r="E64" s="9"/>
      <c r="F64" s="8"/>
      <c r="G64" s="1">
        <f t="shared" si="25"/>
        <v>0</v>
      </c>
      <c r="H64" s="8"/>
      <c r="I64" s="1">
        <f t="shared" si="26"/>
        <v>0</v>
      </c>
      <c r="J64" s="1">
        <f t="shared" si="27"/>
        <v>0</v>
      </c>
      <c r="K64" s="1">
        <f t="shared" si="28"/>
        <v>0</v>
      </c>
      <c r="L64" s="1">
        <f t="shared" si="22"/>
        <v>0</v>
      </c>
      <c r="M64" s="1">
        <f t="shared" si="23"/>
        <v>0</v>
      </c>
      <c r="N64" s="22">
        <f t="shared" si="24"/>
        <v>0</v>
      </c>
    </row>
    <row r="65" spans="1:16" s="7" customFormat="1" ht="90" x14ac:dyDescent="0.25">
      <c r="A65" s="140">
        <v>13</v>
      </c>
      <c r="B65" s="64" t="s">
        <v>94</v>
      </c>
      <c r="C65" s="63">
        <v>1</v>
      </c>
      <c r="D65" s="63" t="s">
        <v>110</v>
      </c>
      <c r="E65" s="9"/>
      <c r="F65" s="8"/>
      <c r="G65" s="1">
        <f t="shared" si="25"/>
        <v>0</v>
      </c>
      <c r="H65" s="8"/>
      <c r="I65" s="1">
        <f t="shared" si="26"/>
        <v>0</v>
      </c>
      <c r="J65" s="1">
        <f t="shared" si="27"/>
        <v>0</v>
      </c>
      <c r="K65" s="1">
        <f t="shared" si="28"/>
        <v>0</v>
      </c>
      <c r="L65" s="1">
        <f t="shared" si="22"/>
        <v>0</v>
      </c>
      <c r="M65" s="1">
        <f t="shared" si="23"/>
        <v>0</v>
      </c>
      <c r="N65" s="22">
        <f t="shared" si="24"/>
        <v>0</v>
      </c>
    </row>
    <row r="66" spans="1:16" ht="60" x14ac:dyDescent="0.25">
      <c r="A66" s="140">
        <v>14</v>
      </c>
      <c r="B66" s="64" t="s">
        <v>95</v>
      </c>
      <c r="C66" s="63">
        <v>1</v>
      </c>
      <c r="D66" s="63" t="s">
        <v>110</v>
      </c>
      <c r="E66" s="9"/>
      <c r="F66" s="8"/>
      <c r="G66" s="1">
        <f t="shared" si="25"/>
        <v>0</v>
      </c>
      <c r="H66" s="8"/>
      <c r="I66" s="1">
        <f t="shared" si="26"/>
        <v>0</v>
      </c>
      <c r="J66" s="1">
        <f t="shared" si="27"/>
        <v>0</v>
      </c>
      <c r="K66" s="1">
        <f t="shared" si="28"/>
        <v>0</v>
      </c>
      <c r="L66" s="1">
        <f t="shared" si="22"/>
        <v>0</v>
      </c>
      <c r="M66" s="1">
        <f t="shared" si="23"/>
        <v>0</v>
      </c>
      <c r="N66" s="22">
        <f t="shared" si="24"/>
        <v>0</v>
      </c>
    </row>
    <row r="67" spans="1:16" ht="60" x14ac:dyDescent="0.25">
      <c r="A67" s="140">
        <v>15</v>
      </c>
      <c r="B67" s="64" t="s">
        <v>96</v>
      </c>
      <c r="C67" s="63">
        <v>1</v>
      </c>
      <c r="D67" s="63" t="s">
        <v>110</v>
      </c>
      <c r="E67" s="9"/>
      <c r="F67" s="8"/>
      <c r="G67" s="1">
        <f t="shared" si="25"/>
        <v>0</v>
      </c>
      <c r="H67" s="8"/>
      <c r="I67" s="1">
        <f t="shared" si="26"/>
        <v>0</v>
      </c>
      <c r="J67" s="1">
        <f t="shared" si="27"/>
        <v>0</v>
      </c>
      <c r="K67" s="1">
        <f t="shared" si="28"/>
        <v>0</v>
      </c>
      <c r="L67" s="1">
        <f t="shared" si="22"/>
        <v>0</v>
      </c>
      <c r="M67" s="1">
        <f t="shared" si="23"/>
        <v>0</v>
      </c>
      <c r="N67" s="22">
        <f t="shared" si="24"/>
        <v>0</v>
      </c>
    </row>
    <row r="68" spans="1:16" ht="90" x14ac:dyDescent="0.25">
      <c r="A68" s="140">
        <v>16</v>
      </c>
      <c r="B68" s="64" t="s">
        <v>105</v>
      </c>
      <c r="C68" s="63">
        <v>1</v>
      </c>
      <c r="D68" s="63" t="s">
        <v>110</v>
      </c>
      <c r="E68" s="9"/>
      <c r="F68" s="8"/>
      <c r="G68" s="1">
        <f t="shared" si="25"/>
        <v>0</v>
      </c>
      <c r="H68" s="8"/>
      <c r="I68" s="1">
        <f t="shared" si="26"/>
        <v>0</v>
      </c>
      <c r="J68" s="1">
        <f t="shared" si="27"/>
        <v>0</v>
      </c>
      <c r="K68" s="1">
        <f t="shared" si="28"/>
        <v>0</v>
      </c>
      <c r="L68" s="1">
        <f t="shared" si="22"/>
        <v>0</v>
      </c>
      <c r="M68" s="1">
        <f t="shared" si="23"/>
        <v>0</v>
      </c>
      <c r="N68" s="22">
        <f t="shared" si="24"/>
        <v>0</v>
      </c>
    </row>
    <row r="69" spans="1:16" ht="90" x14ac:dyDescent="0.25">
      <c r="A69" s="140">
        <v>17</v>
      </c>
      <c r="B69" s="64" t="s">
        <v>104</v>
      </c>
      <c r="C69" s="63">
        <v>1</v>
      </c>
      <c r="D69" s="63" t="s">
        <v>110</v>
      </c>
      <c r="E69" s="9"/>
      <c r="F69" s="8"/>
      <c r="G69" s="1">
        <f t="shared" si="25"/>
        <v>0</v>
      </c>
      <c r="H69" s="8"/>
      <c r="I69" s="1">
        <f t="shared" si="26"/>
        <v>0</v>
      </c>
      <c r="J69" s="1">
        <f t="shared" si="27"/>
        <v>0</v>
      </c>
      <c r="K69" s="1">
        <f t="shared" si="28"/>
        <v>0</v>
      </c>
      <c r="L69" s="1">
        <f t="shared" si="22"/>
        <v>0</v>
      </c>
      <c r="M69" s="1">
        <f t="shared" si="23"/>
        <v>0</v>
      </c>
      <c r="N69" s="22">
        <f t="shared" si="24"/>
        <v>0</v>
      </c>
    </row>
    <row r="70" spans="1:16" ht="75" x14ac:dyDescent="0.25">
      <c r="A70" s="140">
        <v>18</v>
      </c>
      <c r="B70" s="64" t="s">
        <v>103</v>
      </c>
      <c r="C70" s="63">
        <v>1</v>
      </c>
      <c r="D70" s="63" t="s">
        <v>110</v>
      </c>
      <c r="E70" s="9"/>
      <c r="F70" s="8"/>
      <c r="G70" s="1">
        <f t="shared" si="25"/>
        <v>0</v>
      </c>
      <c r="H70" s="8"/>
      <c r="I70" s="1">
        <f t="shared" si="26"/>
        <v>0</v>
      </c>
      <c r="J70" s="1">
        <f t="shared" si="27"/>
        <v>0</v>
      </c>
      <c r="K70" s="1">
        <f t="shared" si="28"/>
        <v>0</v>
      </c>
      <c r="L70" s="1">
        <f t="shared" si="22"/>
        <v>0</v>
      </c>
      <c r="M70" s="1">
        <f t="shared" si="23"/>
        <v>0</v>
      </c>
      <c r="N70" s="22">
        <f t="shared" si="24"/>
        <v>0</v>
      </c>
    </row>
    <row r="71" spans="1:16" ht="90" x14ac:dyDescent="0.25">
      <c r="A71" s="140">
        <v>19</v>
      </c>
      <c r="B71" s="64" t="s">
        <v>102</v>
      </c>
      <c r="C71" s="63">
        <v>1</v>
      </c>
      <c r="D71" s="63" t="s">
        <v>110</v>
      </c>
      <c r="E71" s="9"/>
      <c r="F71" s="8"/>
      <c r="G71" s="1">
        <f t="shared" si="25"/>
        <v>0</v>
      </c>
      <c r="H71" s="8"/>
      <c r="I71" s="1">
        <f t="shared" si="26"/>
        <v>0</v>
      </c>
      <c r="J71" s="1">
        <f t="shared" si="27"/>
        <v>0</v>
      </c>
      <c r="K71" s="1">
        <f t="shared" si="28"/>
        <v>0</v>
      </c>
      <c r="L71" s="1">
        <f t="shared" si="22"/>
        <v>0</v>
      </c>
      <c r="M71" s="1">
        <f t="shared" si="23"/>
        <v>0</v>
      </c>
      <c r="N71" s="22">
        <f t="shared" si="24"/>
        <v>0</v>
      </c>
    </row>
    <row r="72" spans="1:16" ht="90" x14ac:dyDescent="0.25">
      <c r="A72" s="140">
        <v>20</v>
      </c>
      <c r="B72" s="64" t="s">
        <v>101</v>
      </c>
      <c r="C72" s="63">
        <v>1</v>
      </c>
      <c r="D72" s="63" t="s">
        <v>110</v>
      </c>
      <c r="E72" s="9"/>
      <c r="F72" s="8"/>
      <c r="G72" s="1">
        <f t="shared" si="25"/>
        <v>0</v>
      </c>
      <c r="H72" s="8"/>
      <c r="I72" s="1">
        <f t="shared" si="26"/>
        <v>0</v>
      </c>
      <c r="J72" s="1">
        <f t="shared" si="27"/>
        <v>0</v>
      </c>
      <c r="K72" s="1">
        <f t="shared" si="28"/>
        <v>0</v>
      </c>
      <c r="L72" s="1">
        <f t="shared" si="22"/>
        <v>0</v>
      </c>
      <c r="M72" s="1">
        <f t="shared" si="23"/>
        <v>0</v>
      </c>
      <c r="N72" s="22">
        <f t="shared" si="24"/>
        <v>0</v>
      </c>
      <c r="O72" s="2"/>
      <c r="P72" s="2"/>
    </row>
    <row r="73" spans="1:16" ht="90" x14ac:dyDescent="0.25">
      <c r="A73" s="140">
        <v>21</v>
      </c>
      <c r="B73" s="64" t="s">
        <v>100</v>
      </c>
      <c r="C73" s="63">
        <v>1</v>
      </c>
      <c r="D73" s="63" t="s">
        <v>110</v>
      </c>
      <c r="E73" s="9"/>
      <c r="F73" s="8"/>
      <c r="G73" s="1">
        <f t="shared" si="25"/>
        <v>0</v>
      </c>
      <c r="H73" s="8"/>
      <c r="I73" s="1">
        <f t="shared" si="26"/>
        <v>0</v>
      </c>
      <c r="J73" s="1">
        <f t="shared" si="27"/>
        <v>0</v>
      </c>
      <c r="K73" s="1">
        <f t="shared" si="28"/>
        <v>0</v>
      </c>
      <c r="L73" s="1">
        <f t="shared" si="22"/>
        <v>0</v>
      </c>
      <c r="M73" s="1">
        <f t="shared" si="23"/>
        <v>0</v>
      </c>
      <c r="N73" s="22">
        <f t="shared" si="24"/>
        <v>0</v>
      </c>
      <c r="O73" s="35"/>
      <c r="P73" s="35"/>
    </row>
    <row r="74" spans="1:16" ht="90" x14ac:dyDescent="0.25">
      <c r="A74" s="140">
        <v>22</v>
      </c>
      <c r="B74" s="65" t="s">
        <v>99</v>
      </c>
      <c r="C74" s="63">
        <v>1</v>
      </c>
      <c r="D74" s="63" t="s">
        <v>110</v>
      </c>
      <c r="E74" s="9"/>
      <c r="F74" s="8"/>
      <c r="G74" s="1">
        <f t="shared" si="25"/>
        <v>0</v>
      </c>
      <c r="H74" s="8"/>
      <c r="I74" s="1">
        <f t="shared" si="26"/>
        <v>0</v>
      </c>
      <c r="J74" s="1">
        <f t="shared" si="27"/>
        <v>0</v>
      </c>
      <c r="K74" s="1">
        <f t="shared" si="28"/>
        <v>0</v>
      </c>
      <c r="L74" s="1">
        <f t="shared" si="22"/>
        <v>0</v>
      </c>
      <c r="M74" s="1">
        <f t="shared" si="23"/>
        <v>0</v>
      </c>
      <c r="N74" s="22">
        <f t="shared" si="24"/>
        <v>0</v>
      </c>
      <c r="O74" s="4"/>
      <c r="P74" s="4"/>
    </row>
    <row r="75" spans="1:16" ht="90" x14ac:dyDescent="0.25">
      <c r="A75" s="140">
        <v>23</v>
      </c>
      <c r="B75" s="64" t="s">
        <v>98</v>
      </c>
      <c r="C75" s="63">
        <v>1</v>
      </c>
      <c r="D75" s="63" t="s">
        <v>110</v>
      </c>
      <c r="E75" s="9"/>
      <c r="F75" s="8"/>
      <c r="G75" s="1">
        <f t="shared" si="25"/>
        <v>0</v>
      </c>
      <c r="H75" s="8"/>
      <c r="I75" s="1">
        <f t="shared" si="26"/>
        <v>0</v>
      </c>
      <c r="J75" s="1">
        <f t="shared" si="27"/>
        <v>0</v>
      </c>
      <c r="K75" s="1">
        <f t="shared" si="28"/>
        <v>0</v>
      </c>
      <c r="L75" s="1">
        <f t="shared" si="22"/>
        <v>0</v>
      </c>
      <c r="M75" s="1">
        <f t="shared" si="23"/>
        <v>0</v>
      </c>
      <c r="N75" s="22">
        <f t="shared" si="24"/>
        <v>0</v>
      </c>
      <c r="O75" s="4"/>
      <c r="P75" s="4"/>
    </row>
    <row r="76" spans="1:16" ht="90" x14ac:dyDescent="0.25">
      <c r="A76" s="140">
        <v>24</v>
      </c>
      <c r="B76" s="64" t="s">
        <v>97</v>
      </c>
      <c r="C76" s="63">
        <v>1</v>
      </c>
      <c r="D76" s="63" t="s">
        <v>110</v>
      </c>
      <c r="E76" s="9"/>
      <c r="F76" s="8"/>
      <c r="G76" s="1">
        <f t="shared" si="25"/>
        <v>0</v>
      </c>
      <c r="H76" s="8"/>
      <c r="I76" s="1">
        <f t="shared" si="26"/>
        <v>0</v>
      </c>
      <c r="J76" s="1">
        <f t="shared" si="27"/>
        <v>0</v>
      </c>
      <c r="K76" s="1">
        <f t="shared" si="28"/>
        <v>0</v>
      </c>
      <c r="L76" s="1">
        <f t="shared" si="22"/>
        <v>0</v>
      </c>
      <c r="M76" s="1">
        <f t="shared" si="23"/>
        <v>0</v>
      </c>
      <c r="N76" s="22">
        <f t="shared" si="24"/>
        <v>0</v>
      </c>
    </row>
    <row r="77" spans="1:16" x14ac:dyDescent="0.25">
      <c r="I77" s="3"/>
      <c r="J77" s="2"/>
      <c r="K77" s="2"/>
      <c r="L77" s="2"/>
      <c r="M77" s="2"/>
      <c r="N77" s="2"/>
    </row>
    <row r="78" spans="1:16" x14ac:dyDescent="0.25">
      <c r="K78" s="2"/>
      <c r="L78" s="2"/>
      <c r="M78" s="2"/>
      <c r="N78" s="2"/>
      <c r="O78" s="2"/>
    </row>
    <row r="79" spans="1:16" ht="64.5" customHeight="1" thickBot="1" x14ac:dyDescent="0.3">
      <c r="B79" s="85"/>
      <c r="C79" s="85"/>
      <c r="K79" s="2"/>
      <c r="L79" s="2"/>
      <c r="M79" s="2"/>
      <c r="N79" s="2"/>
      <c r="O79" s="2"/>
    </row>
    <row r="80" spans="1:16" x14ac:dyDescent="0.25">
      <c r="B80" s="10" t="s">
        <v>111</v>
      </c>
      <c r="K80" s="2"/>
      <c r="L80" s="2"/>
      <c r="M80" s="2"/>
      <c r="N80" s="2"/>
      <c r="O80" s="2"/>
    </row>
    <row r="81" spans="2:15" x14ac:dyDescent="0.25">
      <c r="K81" s="2"/>
      <c r="L81" s="2"/>
      <c r="M81" s="2"/>
      <c r="N81" s="2"/>
      <c r="O81" s="2"/>
    </row>
    <row r="82" spans="2:15" x14ac:dyDescent="0.25">
      <c r="K82" s="2"/>
      <c r="L82" s="2"/>
      <c r="M82" s="2"/>
      <c r="N82" s="2"/>
      <c r="O82" s="2"/>
    </row>
    <row r="83" spans="2:15" x14ac:dyDescent="0.25">
      <c r="B83" s="2" t="s">
        <v>113</v>
      </c>
    </row>
    <row r="86" spans="2:15" ht="57.75" customHeight="1" x14ac:dyDescent="0.25">
      <c r="B86" s="86" t="s">
        <v>112</v>
      </c>
      <c r="C86" s="86"/>
      <c r="D86" s="86"/>
      <c r="E86" s="86"/>
      <c r="F86" s="86"/>
      <c r="G86" s="86"/>
      <c r="H86" s="86"/>
      <c r="I86" s="86"/>
      <c r="J86" s="86"/>
      <c r="K86" s="86"/>
      <c r="L86" s="86"/>
      <c r="M86" s="86"/>
      <c r="N86" s="86"/>
    </row>
    <row r="118" spans="10:14" s="2" customFormat="1" x14ac:dyDescent="0.25">
      <c r="J118" s="3"/>
      <c r="K118" s="3"/>
      <c r="L118" s="3"/>
      <c r="M118" s="3"/>
      <c r="N118" s="3"/>
    </row>
    <row r="119" spans="10:14" s="2" customFormat="1" x14ac:dyDescent="0.25">
      <c r="J119" s="3"/>
      <c r="K119" s="3"/>
      <c r="L119" s="3"/>
      <c r="M119" s="3"/>
      <c r="N119" s="3"/>
    </row>
    <row r="120" spans="10:14" s="2" customFormat="1" x14ac:dyDescent="0.25">
      <c r="J120" s="3"/>
      <c r="K120" s="3"/>
      <c r="L120" s="3"/>
      <c r="M120" s="3"/>
      <c r="N120" s="3"/>
    </row>
    <row r="121" spans="10:14" s="2" customFormat="1" x14ac:dyDescent="0.25">
      <c r="J121" s="3"/>
      <c r="K121" s="3"/>
      <c r="L121" s="3"/>
      <c r="M121" s="3"/>
      <c r="N121" s="3"/>
    </row>
  </sheetData>
  <sheetProtection algorithmName="SHA-512" hashValue="zODoDfNDHhWjdJFUZpk7uLvMDSxvEs8lw9xZ9FFLx0DcKjL+ybbt1jPBZvs+96pXWoSy7AYYzl7n9gwpuaUktw==" saltValue="67SueQcrbuIAcCEzkdBxpQ==" spinCount="100000" sheet="1" selectLockedCells="1"/>
  <mergeCells count="31">
    <mergeCell ref="B79:C79"/>
    <mergeCell ref="B86:N86"/>
    <mergeCell ref="A9:B11"/>
    <mergeCell ref="D9:E9"/>
    <mergeCell ref="D11:E11"/>
    <mergeCell ref="F11:H11"/>
    <mergeCell ref="F9:H9"/>
    <mergeCell ref="L9:M9"/>
    <mergeCell ref="L11:M11"/>
    <mergeCell ref="J9:K9"/>
    <mergeCell ref="J11:K11"/>
    <mergeCell ref="K38:M38"/>
    <mergeCell ref="K39:M39"/>
    <mergeCell ref="A31:J39"/>
    <mergeCell ref="K33:M33"/>
    <mergeCell ref="K34:M34"/>
    <mergeCell ref="M2:N2"/>
    <mergeCell ref="M3:N3"/>
    <mergeCell ref="M4:N4"/>
    <mergeCell ref="M5:N5"/>
    <mergeCell ref="K30:M30"/>
    <mergeCell ref="A3:A5"/>
    <mergeCell ref="B2:L2"/>
    <mergeCell ref="B3:L3"/>
    <mergeCell ref="B4:L4"/>
    <mergeCell ref="B5:L5"/>
    <mergeCell ref="K35:M35"/>
    <mergeCell ref="K36:M36"/>
    <mergeCell ref="K37:M37"/>
    <mergeCell ref="K31:M31"/>
    <mergeCell ref="K32:M32"/>
  </mergeCells>
  <dataValidations count="7">
    <dataValidation allowBlank="1" showInputMessage="1" showErrorMessage="1" promptTitle="Señor Cotizante" prompt="Por favor digite su número de identificación (NIT para PERSONA JURÍDICA o CC PERSONA NATURAL) según sea el caso." sqref="L11" xr:uid="{00000000-0002-0000-0000-000000000000}"/>
    <dataValidation allowBlank="1" showInputMessage="1" showErrorMessage="1" promptTitle="Señor Cotizante" prompt="Por favor adjunte el logo de su empresa, en caso de no contar con el logo escriba nuevamente su nombre, razón social o dejar en blanco." sqref="A9" xr:uid="{00000000-0002-0000-0000-000001000000}"/>
    <dataValidation type="whole" allowBlank="1" showInputMessage="1" showErrorMessage="1" sqref="E14:E21 E24:E28" xr:uid="{00000000-0002-0000-0000-000002000000}">
      <formula1>0</formula1>
      <formula2>9.99999999999999E+41</formula2>
    </dataValidation>
    <dataValidation allowBlank="1" showInputMessage="1" showErrorMessage="1" promptTitle="NOMBRE/RAZÓN SOCIAL" prompt="NOMBRE/RAZÓN SOCIAL" sqref="F9" xr:uid="{00000000-0002-0000-0000-000003000000}"/>
    <dataValidation type="custom" allowBlank="1" showInputMessage="1" showErrorMessage="1" sqref="E29" xr:uid="{656AAE6F-9C62-4F0E-8929-6791D22B1270}">
      <formula1>ROUND(E29,2)=E29</formula1>
    </dataValidation>
    <dataValidation type="custom" allowBlank="1" showInputMessage="1" showErrorMessage="1" sqref="E23" xr:uid="{99DBB60F-C991-4ECE-8D7D-ACED9A8A3B0E}">
      <formula1>ROUND(E23,2)=E23</formula1>
    </dataValidation>
    <dataValidation type="custom" allowBlank="1" showInputMessage="1" showErrorMessage="1" sqref="E22" xr:uid="{E69D4DD5-ED79-4CE8-B83B-3B79C37FC050}">
      <formula1>ROUND(E22,2)=E22</formula1>
    </dataValidation>
  </dataValidations>
  <pageMargins left="1.2649999999999999" right="0.7" top="0.75" bottom="0.75" header="0.3" footer="0.3"/>
  <pageSetup paperSize="9" scale="18" orientation="landscape" r:id="rId1"/>
  <rowBreaks count="1" manualBreakCount="1">
    <brk id="36" max="13" man="1"/>
  </rowBreaks>
  <colBreaks count="1" manualBreakCount="1">
    <brk id="14"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I12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xm:sqref>
        </x14:dataValidation>
        <x14:dataValidation type="list" showInputMessage="1" showErrorMessage="1" xr:uid="{00000000-0002-0000-0000-000007000000}">
          <x14:formula1>
            <xm:f>Cálculos!$D$7:$D$9</xm:f>
          </x14:formula1>
          <xm:sqref>F53:F76 F14:F29</xm:sqref>
        </x14:dataValidation>
        <x14:dataValidation type="list" allowBlank="1" showInputMessage="1" showErrorMessage="1" xr:uid="{00000000-0002-0000-0000-000008000000}">
          <x14:formula1>
            <xm:f>Cálculos!$F$7:$F$8</xm:f>
          </x14:formula1>
          <xm:sqref>H53:H76 H14:H29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60D06-66BB-4A2C-BE26-93175B0A15F4}">
  <dimension ref="A1:A2"/>
  <sheetViews>
    <sheetView workbookViewId="0">
      <selection activeCell="A2" sqref="A2"/>
    </sheetView>
  </sheetViews>
  <sheetFormatPr baseColWidth="10" defaultRowHeight="15" x14ac:dyDescent="0.25"/>
  <cols>
    <col min="1" max="1" width="11.85546875" bestFit="1" customWidth="1"/>
  </cols>
  <sheetData>
    <row r="1" spans="1:1" x14ac:dyDescent="0.25">
      <c r="A1" t="b">
        <f>ROUND(E9,2)=E9</f>
        <v>1</v>
      </c>
    </row>
    <row r="2" spans="1:1" x14ac:dyDescent="0.25">
      <c r="A2" t="b">
        <f>ROUND(E10,2)=E10</f>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25" bestFit="1" customWidth="1"/>
    <col min="6" max="6" width="15" style="29" bestFit="1" customWidth="1"/>
  </cols>
  <sheetData>
    <row r="6" spans="2:6" x14ac:dyDescent="0.25">
      <c r="B6" s="10" t="s">
        <v>9</v>
      </c>
      <c r="D6" s="23" t="s">
        <v>34</v>
      </c>
      <c r="F6" s="26" t="s">
        <v>35</v>
      </c>
    </row>
    <row r="7" spans="2:6" x14ac:dyDescent="0.25">
      <c r="B7" s="2" t="s">
        <v>36</v>
      </c>
      <c r="D7" s="24">
        <v>0</v>
      </c>
      <c r="F7" s="27">
        <v>0.08</v>
      </c>
    </row>
    <row r="8" spans="2:6" x14ac:dyDescent="0.25">
      <c r="B8" s="2" t="s">
        <v>37</v>
      </c>
      <c r="D8" s="24">
        <v>0.05</v>
      </c>
      <c r="F8" s="28">
        <v>0</v>
      </c>
    </row>
    <row r="9" spans="2:6" x14ac:dyDescent="0.25">
      <c r="B9" s="2" t="s">
        <v>38</v>
      </c>
      <c r="D9" s="24">
        <v>0.19</v>
      </c>
    </row>
    <row r="10" spans="2:6" x14ac:dyDescent="0.25">
      <c r="D10"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19"/>
      <c r="C2" s="119"/>
      <c r="D2" s="128" t="s">
        <v>0</v>
      </c>
      <c r="E2" s="130"/>
      <c r="F2" s="130"/>
      <c r="G2" s="130"/>
      <c r="H2" s="129"/>
      <c r="I2" s="128" t="s">
        <v>1</v>
      </c>
      <c r="J2" s="129"/>
      <c r="K2" s="47"/>
    </row>
    <row r="3" spans="2:11" ht="15" customHeight="1" x14ac:dyDescent="0.25">
      <c r="B3" s="119"/>
      <c r="C3" s="119"/>
      <c r="D3" s="128" t="s">
        <v>2</v>
      </c>
      <c r="E3" s="130"/>
      <c r="F3" s="130"/>
      <c r="G3" s="130"/>
      <c r="H3" s="129"/>
      <c r="I3" s="128" t="s">
        <v>69</v>
      </c>
      <c r="J3" s="129"/>
      <c r="K3" s="46"/>
    </row>
    <row r="4" spans="2:11" ht="15" customHeight="1" x14ac:dyDescent="0.25">
      <c r="B4" s="119"/>
      <c r="C4" s="119"/>
      <c r="D4" s="131" t="s">
        <v>3</v>
      </c>
      <c r="E4" s="132"/>
      <c r="F4" s="132"/>
      <c r="G4" s="132"/>
      <c r="H4" s="133"/>
      <c r="I4" s="128" t="s">
        <v>70</v>
      </c>
      <c r="J4" s="129"/>
      <c r="K4" s="46"/>
    </row>
    <row r="5" spans="2:11" ht="15" customHeight="1" x14ac:dyDescent="0.25">
      <c r="B5" s="119"/>
      <c r="C5" s="119"/>
      <c r="D5" s="134"/>
      <c r="E5" s="135"/>
      <c r="F5" s="135"/>
      <c r="G5" s="135"/>
      <c r="H5" s="136"/>
      <c r="I5" s="128" t="s">
        <v>39</v>
      </c>
      <c r="J5" s="129"/>
      <c r="K5" s="46"/>
    </row>
    <row r="6" spans="2:11" x14ac:dyDescent="0.25">
      <c r="K6" s="38"/>
    </row>
    <row r="7" spans="2:11" ht="15.75" customHeight="1" x14ac:dyDescent="0.25">
      <c r="B7" s="123" t="s">
        <v>40</v>
      </c>
      <c r="C7" s="123"/>
      <c r="D7" s="123"/>
      <c r="E7" s="123"/>
      <c r="F7" s="123"/>
      <c r="G7" s="123"/>
      <c r="H7" s="123"/>
      <c r="I7" s="123"/>
      <c r="J7" s="123"/>
      <c r="K7" s="43"/>
    </row>
    <row r="8" spans="2:11" ht="15.75" customHeight="1" x14ac:dyDescent="0.25">
      <c r="B8" s="118" t="s">
        <v>41</v>
      </c>
      <c r="C8" s="118" t="s">
        <v>42</v>
      </c>
      <c r="D8" s="118"/>
      <c r="E8" s="118"/>
      <c r="F8" s="118"/>
      <c r="G8" s="123" t="s">
        <v>43</v>
      </c>
      <c r="H8" s="123"/>
      <c r="I8" s="123"/>
      <c r="J8" s="123"/>
      <c r="K8" s="43"/>
    </row>
    <row r="9" spans="2:11" ht="15.75" customHeight="1" x14ac:dyDescent="0.25">
      <c r="B9" s="118"/>
      <c r="C9" s="42" t="s">
        <v>44</v>
      </c>
      <c r="D9" s="42" t="s">
        <v>45</v>
      </c>
      <c r="E9" s="118" t="s">
        <v>46</v>
      </c>
      <c r="F9" s="118"/>
      <c r="G9" s="123"/>
      <c r="H9" s="123"/>
      <c r="I9" s="123"/>
      <c r="J9" s="123"/>
      <c r="K9" s="43"/>
    </row>
    <row r="10" spans="2:11" ht="15.75" customHeight="1" x14ac:dyDescent="0.25">
      <c r="B10" s="40">
        <v>1</v>
      </c>
      <c r="C10" s="40">
        <v>2021</v>
      </c>
      <c r="D10" s="40">
        <v>5</v>
      </c>
      <c r="E10" s="137">
        <v>24</v>
      </c>
      <c r="F10" s="137"/>
      <c r="G10" s="126" t="s">
        <v>47</v>
      </c>
      <c r="H10" s="126"/>
      <c r="I10" s="126"/>
      <c r="J10" s="126"/>
      <c r="K10" s="45"/>
    </row>
    <row r="11" spans="2:11" ht="57.75" customHeight="1" x14ac:dyDescent="0.25">
      <c r="B11" s="40">
        <v>2</v>
      </c>
      <c r="C11" s="40">
        <v>2022</v>
      </c>
      <c r="D11" s="40">
        <v>5</v>
      </c>
      <c r="E11" s="124">
        <v>31</v>
      </c>
      <c r="F11" s="125"/>
      <c r="G11" s="120" t="s">
        <v>48</v>
      </c>
      <c r="H11" s="121"/>
      <c r="I11" s="121"/>
      <c r="J11" s="122"/>
      <c r="K11" s="45"/>
    </row>
    <row r="12" spans="2:11" ht="82.5" customHeight="1" x14ac:dyDescent="0.25">
      <c r="B12" s="40">
        <v>3</v>
      </c>
      <c r="C12" s="40">
        <v>2022</v>
      </c>
      <c r="D12" s="40">
        <v>7</v>
      </c>
      <c r="E12" s="124">
        <v>27</v>
      </c>
      <c r="F12" s="125"/>
      <c r="G12" s="120" t="s">
        <v>49</v>
      </c>
      <c r="H12" s="121"/>
      <c r="I12" s="121"/>
      <c r="J12" s="122"/>
      <c r="K12" s="45"/>
    </row>
    <row r="13" spans="2:11" ht="100.5" customHeight="1" x14ac:dyDescent="0.25">
      <c r="B13" s="40">
        <v>4</v>
      </c>
      <c r="C13" s="40">
        <v>2023</v>
      </c>
      <c r="D13" s="40">
        <v>11</v>
      </c>
      <c r="E13" s="124">
        <v>30</v>
      </c>
      <c r="F13" s="125"/>
      <c r="G13" s="120" t="s">
        <v>64</v>
      </c>
      <c r="H13" s="121"/>
      <c r="I13" s="121"/>
      <c r="J13" s="122"/>
      <c r="K13" s="45"/>
    </row>
    <row r="14" spans="2:11" ht="70.5" customHeight="1" x14ac:dyDescent="0.25">
      <c r="B14" s="40">
        <v>5</v>
      </c>
      <c r="C14" s="40">
        <v>2024</v>
      </c>
      <c r="D14" s="48" t="s">
        <v>63</v>
      </c>
      <c r="E14" s="124">
        <v>27</v>
      </c>
      <c r="F14" s="125"/>
      <c r="G14" s="120" t="s">
        <v>65</v>
      </c>
      <c r="H14" s="121"/>
      <c r="I14" s="121"/>
      <c r="J14" s="122"/>
      <c r="K14" s="45"/>
    </row>
    <row r="15" spans="2:11" ht="76.5" customHeight="1" x14ac:dyDescent="0.25">
      <c r="B15" s="40">
        <v>6</v>
      </c>
      <c r="C15" s="40">
        <v>2024</v>
      </c>
      <c r="D15" s="48" t="s">
        <v>66</v>
      </c>
      <c r="E15" s="124"/>
      <c r="F15" s="125"/>
      <c r="G15" s="120" t="s">
        <v>68</v>
      </c>
      <c r="H15" s="121"/>
      <c r="I15" s="121"/>
      <c r="J15" s="122"/>
      <c r="K15" s="45"/>
    </row>
    <row r="16" spans="2:11" ht="15.75" customHeight="1" x14ac:dyDescent="0.25">
      <c r="B16" s="118" t="s">
        <v>50</v>
      </c>
      <c r="C16" s="118"/>
      <c r="D16" s="118"/>
      <c r="E16" s="118"/>
      <c r="F16" s="118"/>
      <c r="G16" s="118"/>
      <c r="H16" s="118"/>
      <c r="I16" s="118"/>
      <c r="J16" s="118"/>
      <c r="K16" s="41"/>
    </row>
    <row r="17" spans="2:11" x14ac:dyDescent="0.25">
      <c r="B17" s="118" t="s">
        <v>51</v>
      </c>
      <c r="C17" s="118"/>
      <c r="D17" s="118"/>
      <c r="E17" s="118"/>
      <c r="F17" s="118" t="s">
        <v>52</v>
      </c>
      <c r="G17" s="118"/>
      <c r="H17" s="118"/>
      <c r="I17" s="118"/>
      <c r="J17" s="118"/>
      <c r="K17" s="41"/>
    </row>
    <row r="18" spans="2:11" ht="15.75" customHeight="1" x14ac:dyDescent="0.25">
      <c r="B18" s="137" t="s">
        <v>53</v>
      </c>
      <c r="C18" s="137"/>
      <c r="D18" s="137"/>
      <c r="E18" s="137"/>
      <c r="F18" s="137" t="s">
        <v>67</v>
      </c>
      <c r="G18" s="137"/>
      <c r="H18" s="137"/>
      <c r="I18" s="137"/>
      <c r="J18" s="137"/>
      <c r="K18" s="39"/>
    </row>
    <row r="19" spans="2:11" x14ac:dyDescent="0.25">
      <c r="B19" s="118" t="s">
        <v>54</v>
      </c>
      <c r="C19" s="118"/>
      <c r="D19" s="118"/>
      <c r="E19" s="118"/>
      <c r="F19" s="118"/>
      <c r="G19" s="118"/>
      <c r="H19" s="118"/>
      <c r="I19" s="118"/>
      <c r="J19" s="118"/>
      <c r="K19" s="41"/>
    </row>
    <row r="20" spans="2:11" x14ac:dyDescent="0.25">
      <c r="B20" s="118" t="s">
        <v>51</v>
      </c>
      <c r="C20" s="118"/>
      <c r="D20" s="118"/>
      <c r="E20" s="118"/>
      <c r="F20" s="118" t="s">
        <v>52</v>
      </c>
      <c r="G20" s="118"/>
      <c r="H20" s="118"/>
      <c r="I20" s="118"/>
      <c r="J20" s="118"/>
      <c r="K20" s="41"/>
    </row>
    <row r="21" spans="2:11" ht="15.75" customHeight="1" x14ac:dyDescent="0.25">
      <c r="B21" s="139" t="s">
        <v>55</v>
      </c>
      <c r="C21" s="139"/>
      <c r="D21" s="139"/>
      <c r="E21" s="139"/>
      <c r="F21" s="139" t="s">
        <v>56</v>
      </c>
      <c r="G21" s="139"/>
      <c r="H21" s="139"/>
      <c r="I21" s="139"/>
      <c r="J21" s="139"/>
      <c r="K21" s="44"/>
    </row>
    <row r="22" spans="2:11" ht="15.75" customHeight="1" x14ac:dyDescent="0.25">
      <c r="B22" s="123" t="s">
        <v>57</v>
      </c>
      <c r="C22" s="123"/>
      <c r="D22" s="123"/>
      <c r="E22" s="123"/>
      <c r="F22" s="123"/>
      <c r="G22" s="123"/>
      <c r="H22" s="123"/>
      <c r="I22" s="123"/>
      <c r="J22" s="123"/>
      <c r="K22" s="43"/>
    </row>
    <row r="23" spans="2:11" x14ac:dyDescent="0.25">
      <c r="B23" s="118" t="s">
        <v>51</v>
      </c>
      <c r="C23" s="118"/>
      <c r="D23" s="118"/>
      <c r="E23" s="118" t="s">
        <v>52</v>
      </c>
      <c r="F23" s="118"/>
      <c r="G23" s="118"/>
      <c r="H23" s="118" t="s">
        <v>58</v>
      </c>
      <c r="I23" s="118"/>
      <c r="J23" s="118"/>
      <c r="K23" s="41"/>
    </row>
    <row r="24" spans="2:11" x14ac:dyDescent="0.25">
      <c r="B24" s="118"/>
      <c r="C24" s="118"/>
      <c r="D24" s="118"/>
      <c r="E24" s="118"/>
      <c r="F24" s="118"/>
      <c r="G24" s="118"/>
      <c r="H24" s="42" t="s">
        <v>44</v>
      </c>
      <c r="I24" s="42" t="s">
        <v>45</v>
      </c>
      <c r="J24" s="42" t="s">
        <v>46</v>
      </c>
      <c r="K24" s="41"/>
    </row>
    <row r="25" spans="2:11" x14ac:dyDescent="0.25">
      <c r="B25" s="137" t="s">
        <v>59</v>
      </c>
      <c r="C25" s="137"/>
      <c r="D25" s="137"/>
      <c r="E25" s="139" t="s">
        <v>60</v>
      </c>
      <c r="F25" s="139"/>
      <c r="G25" s="139"/>
      <c r="H25" s="40">
        <v>2024</v>
      </c>
      <c r="I25" s="48" t="s">
        <v>66</v>
      </c>
      <c r="J25" s="40"/>
      <c r="K25" s="39"/>
    </row>
    <row r="26" spans="2:11" x14ac:dyDescent="0.25">
      <c r="K26" s="38"/>
    </row>
    <row r="27" spans="2:11" ht="56.25" customHeight="1" x14ac:dyDescent="0.25">
      <c r="B27" s="38"/>
      <c r="C27" s="138" t="s">
        <v>61</v>
      </c>
      <c r="D27" s="138"/>
      <c r="E27" s="138"/>
      <c r="F27" s="138"/>
      <c r="G27" s="138"/>
      <c r="H27" s="138"/>
      <c r="I27" s="138"/>
      <c r="K27" s="38"/>
    </row>
    <row r="28" spans="2:11" ht="16.5" customHeight="1" x14ac:dyDescent="0.25">
      <c r="E28" s="127" t="s">
        <v>62</v>
      </c>
      <c r="F28" s="127"/>
      <c r="G28" s="127"/>
      <c r="H28" s="127"/>
      <c r="I28" s="127"/>
      <c r="J28" s="127"/>
      <c r="K28" s="37"/>
    </row>
    <row r="29" spans="2:11" x14ac:dyDescent="0.25">
      <c r="B29" s="38"/>
      <c r="C29" s="38"/>
      <c r="D29" s="38"/>
      <c r="E29" s="127"/>
      <c r="F29" s="127"/>
      <c r="G29" s="127"/>
      <c r="H29" s="127"/>
      <c r="I29" s="127"/>
      <c r="J29" s="127"/>
      <c r="K29" s="37"/>
    </row>
    <row r="30" spans="2:11" ht="15" customHeight="1" x14ac:dyDescent="0.25">
      <c r="C30" s="36"/>
      <c r="D30" s="36"/>
      <c r="E30" s="36"/>
      <c r="F30" s="36"/>
      <c r="G30" s="36"/>
      <c r="H30" s="36"/>
    </row>
    <row r="31" spans="2:11" x14ac:dyDescent="0.25">
      <c r="B31" s="36"/>
      <c r="C31" s="36"/>
      <c r="D31" s="36"/>
      <c r="E31" s="36"/>
      <c r="F31" s="36"/>
      <c r="G31" s="36"/>
      <c r="H31" s="36"/>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7"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Bienes y Servicios</vt:lpstr>
      <vt:lpstr>Hoja1</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Yesica Tatiana Capador Torres</cp:lastModifiedBy>
  <cp:revision/>
  <cp:lastPrinted>2024-07-22T22:04:40Z</cp:lastPrinted>
  <dcterms:created xsi:type="dcterms:W3CDTF">2017-04-28T13:22:52Z</dcterms:created>
  <dcterms:modified xsi:type="dcterms:W3CDTF">2026-05-14T17:11:08Z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