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CCE9A7AB-CFB1-4A3F-9738-BC10D3FE6F52}" xr6:coauthVersionLast="47" xr6:coauthVersionMax="47" xr10:uidLastSave="{00000000-0000-0000-0000-000000000000}"/>
  <bookViews>
    <workbookView showSheetTabs="0" xWindow="0" yWindow="768" windowWidth="23040" windowHeight="11616" firstSheet="1"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REPORTE!$B$6:$T$44</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2" l="1"/>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E43" i="1"/>
  <c r="F43" i="1" s="1"/>
  <c r="D43" i="1"/>
  <c r="E42" i="1"/>
  <c r="F42" i="1" s="1"/>
  <c r="D42" i="1"/>
  <c r="E41" i="1"/>
  <c r="F41" i="1" s="1"/>
  <c r="D41" i="1"/>
  <c r="E40" i="1"/>
  <c r="F40" i="1" s="1"/>
  <c r="D40" i="1"/>
  <c r="E39" i="1"/>
  <c r="F39" i="1" s="1"/>
  <c r="D39" i="1"/>
  <c r="E38" i="1"/>
  <c r="F38" i="1" s="1"/>
  <c r="D38" i="1"/>
  <c r="E37" i="1"/>
  <c r="F37" i="1" s="1"/>
  <c r="D37" i="1"/>
  <c r="E36" i="1"/>
  <c r="F36" i="1" s="1"/>
  <c r="D36" i="1"/>
  <c r="F44" i="1" s="1"/>
  <c r="G44" i="1" s="1"/>
  <c r="E35" i="1"/>
  <c r="F35" i="1" s="1"/>
  <c r="D35" i="1"/>
  <c r="E34" i="1"/>
  <c r="F34" i="1" s="1"/>
  <c r="D34" i="1"/>
  <c r="E33" i="1"/>
  <c r="F33" i="1" s="1"/>
  <c r="D33" i="1"/>
  <c r="E32" i="1"/>
  <c r="F32" i="1" s="1"/>
  <c r="D32" i="1"/>
  <c r="E31" i="1"/>
  <c r="F31" i="1" s="1"/>
  <c r="D31" i="1"/>
  <c r="E30" i="1"/>
  <c r="F30" i="1" s="1"/>
  <c r="D30" i="1"/>
  <c r="E29" i="1"/>
  <c r="F29" i="1" s="1"/>
  <c r="D29" i="1"/>
  <c r="E28" i="1"/>
  <c r="F28" i="1" s="1"/>
  <c r="D28" i="1"/>
  <c r="E27" i="1"/>
  <c r="F27" i="1" s="1"/>
  <c r="D27" i="1"/>
  <c r="E26" i="1"/>
  <c r="F26" i="1" s="1"/>
  <c r="D26" i="1"/>
  <c r="E25" i="1"/>
  <c r="F25" i="1" s="1"/>
  <c r="D25" i="1"/>
  <c r="B7" i="8" s="1"/>
  <c r="E24" i="1"/>
  <c r="F24" i="1" s="1"/>
  <c r="D24" i="1"/>
  <c r="E23" i="1"/>
  <c r="F23" i="1" s="1"/>
  <c r="D23" i="1"/>
  <c r="E22" i="1"/>
  <c r="F22" i="1" s="1"/>
  <c r="D22" i="1"/>
  <c r="E21" i="1"/>
  <c r="F21" i="1" s="1"/>
  <c r="D21" i="1"/>
  <c r="E20" i="1"/>
  <c r="F20" i="1" s="1"/>
  <c r="D20" i="1"/>
  <c r="E19" i="1"/>
  <c r="F19" i="1" s="1"/>
  <c r="D19" i="1"/>
  <c r="E18" i="1"/>
  <c r="F18" i="1" s="1"/>
  <c r="D18" i="1"/>
  <c r="E17" i="1"/>
  <c r="F17" i="1" s="1"/>
  <c r="D17" i="1"/>
  <c r="E16" i="1"/>
  <c r="F16" i="1" s="1"/>
  <c r="D16" i="1"/>
  <c r="E15" i="1"/>
  <c r="F15" i="1" s="1"/>
  <c r="D15" i="1"/>
  <c r="E14" i="1"/>
  <c r="F14" i="1" s="1"/>
  <c r="D14" i="1"/>
  <c r="E13" i="1"/>
  <c r="F13" i="1" s="1"/>
  <c r="D13" i="1"/>
  <c r="E12" i="1"/>
  <c r="F12" i="1" s="1"/>
  <c r="D12" i="1"/>
  <c r="E11" i="1"/>
  <c r="F11" i="1" s="1"/>
  <c r="D11" i="1"/>
  <c r="E10" i="1"/>
  <c r="F10" i="1" s="1"/>
  <c r="D10" i="1"/>
  <c r="E9" i="1"/>
  <c r="F9" i="1" s="1"/>
  <c r="D9" i="1"/>
  <c r="E8" i="1"/>
  <c r="F8" i="1" s="1"/>
  <c r="D8" i="1"/>
  <c r="E7" i="1"/>
  <c r="F7" i="1" s="1"/>
  <c r="D7" i="1"/>
</calcChain>
</file>

<file path=xl/sharedStrings.xml><?xml version="1.0" encoding="utf-8"?>
<sst xmlns="http://schemas.openxmlformats.org/spreadsheetml/2006/main" count="201" uniqueCount="150">
  <si>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</si>
  <si>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</si>
  <si>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</si>
  <si>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</si>
  <si>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</si>
  <si>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</si>
  <si>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</si>
  <si>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</si>
  <si>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</si>
  <si>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</si>
  <si>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</si>
  <si>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</si>
  <si>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</si>
  <si>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PM RXD VIGENCIA 2021 SGA</t>
  </si>
  <si>
    <t>Total general</t>
  </si>
  <si>
    <t>Avance</t>
  </si>
  <si>
    <t>En proceso</t>
  </si>
  <si>
    <t>No. DE PLANES DE MEJORAMIENTO</t>
  </si>
  <si>
    <t>Cuenta de PRIMER SEGUIMIENTO</t>
  </si>
  <si>
    <t>Vigencia 2021</t>
  </si>
  <si>
    <t>OBSERVACIONES</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</si>
  <si>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</si>
  <si>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</si>
  <si>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</si>
  <si>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</si>
  <si>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</si>
  <si>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</si>
  <si>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</si>
  <si>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</si>
  <si>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</si>
  <si>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</si>
  <si>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</si>
  <si>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</si>
  <si>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</si>
  <si>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</si>
  <si>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</si>
  <si>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</si>
  <si>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</si>
  <si>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La fecha de vencimiento del presente plan es el dia 15-12-2022</t>
  </si>
  <si>
    <t xml:space="preserve">PM MINISTERIO DE EDUCACIÓN </t>
  </si>
  <si>
    <t>El plan de mejoramiento tiene un termino de ejecución desde el año el 2020 hasta el 2021</t>
  </si>
  <si>
    <t>PM INCLUSIÓN</t>
  </si>
  <si>
    <t>Vigencia 2020</t>
  </si>
  <si>
    <t>PM RXD VIGENCIA 2019</t>
  </si>
  <si>
    <t>PM RXD  VIGENCIA 2020 SGC</t>
  </si>
  <si>
    <t>PM RXD VIGENCIA 2021 SGC</t>
  </si>
  <si>
    <t>PM RXD VIGENCIA 2021 SGSI</t>
  </si>
  <si>
    <t>vigencia 2021</t>
  </si>
  <si>
    <t>PM RXD VIGENCIA 2021 SG-SST</t>
  </si>
  <si>
    <t xml:space="preserve">El plan de mejoramiento tiene un término de ejecución hasta el año  2022. </t>
  </si>
  <si>
    <t>PM ACCESIBILIDAD-INFRAESTRUCTURA</t>
  </si>
  <si>
    <t>2020-2022</t>
  </si>
  <si>
    <t xml:space="preserve">El plan de mejoramiento tiene un término de ejecución, desde el 2020 hasta el 2022. </t>
  </si>
  <si>
    <t xml:space="preserve">El plan de mejoramiento tiene un termino de ejecución hasta el mes de septiembre del 2021.
</t>
  </si>
  <si>
    <t>2021-2022</t>
  </si>
  <si>
    <t xml:space="preserve">El Plan de Mejoramiento tiene un termino de ejecución hasta agosto del 2022
</t>
  </si>
  <si>
    <t>PM FURAG - PLANEACIÓN</t>
  </si>
  <si>
    <t>PM FURAG - SISTEMAS Y TECNOLOGIA</t>
  </si>
  <si>
    <t>PM FURAG - CONTROL INTERNO</t>
  </si>
  <si>
    <t>PM FURAG - SERVICIO DE ATENCIÓN AL CIUDADANO</t>
  </si>
  <si>
    <t>PM FURAG - COMUNICACIONES</t>
  </si>
  <si>
    <t>PM FURAG - ARCHIVO Y CORRESPONDENCIA</t>
  </si>
  <si>
    <t>PM CONDICIONES INSTITUCIONALES</t>
  </si>
  <si>
    <t>PM OMIS - SECCIONAL UBATÉ</t>
  </si>
  <si>
    <t>Las actividades propuestos dentro del plan de mejoramiento, tienen como fecha límite de cumplimiento, el 31 diciembre de 2020</t>
  </si>
  <si>
    <t>PM OMIS - SECCIONAL GIRARDOT</t>
  </si>
  <si>
    <t>PM OMIS - EXTENSIÓN ZIPAQUIRA</t>
  </si>
  <si>
    <t>PM OMIS - EXTENSIÓN SOACHA</t>
  </si>
  <si>
    <t>PM OMIS -  EXTENSIÓN FACATATIVA</t>
  </si>
  <si>
    <t>PM OMIS - EXTENSIÓN CHÍA</t>
  </si>
  <si>
    <t xml:space="preserve">PM LEY DE PROTECCIÓN DE DATOS </t>
  </si>
  <si>
    <t>PM SABER PRO - ZOOTECNIA FGGA</t>
  </si>
  <si>
    <t>PM SABER PRO - ING ELECTRONICA FGGA</t>
  </si>
  <si>
    <t xml:space="preserve">POLITICA DE TALENTO HUMANO </t>
  </si>
  <si>
    <t>POLITICA DE GESTIÓN DEL CONOCIMIENTO</t>
  </si>
  <si>
    <t>POLITICA DE PLANEACIÓN</t>
  </si>
  <si>
    <t>POLITICA DE DEFENSA JURIDICA</t>
  </si>
  <si>
    <t>POLITICA DE CONTROL INTERNO</t>
  </si>
  <si>
    <t xml:space="preserve">POLITICA DE FORTALECIMIENTO ORGANIZACIONAL </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</si>
  <si>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</si>
  <si>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</si>
  <si>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</si>
  <si>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</si>
  <si>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</si>
  <si>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</si>
  <si>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</si>
  <si>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</si>
  <si>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</si>
  <si>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</si>
  <si>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</si>
  <si>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</si>
  <si>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</si>
  <si>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</si>
  <si>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</si>
  <si>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</si>
  <si>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</si>
  <si>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</si>
  <si>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</si>
  <si>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</si>
  <si>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DECIMO SEGUIMIENTO</t>
  </si>
  <si>
    <t>10 SEGUIMIENTO</t>
  </si>
  <si>
    <t>En seguimiento a este plan se evidencia seis (6)
actividades.</t>
  </si>
  <si>
    <t>Vigencias 2020 - 2021 - 2022 - 2023</t>
  </si>
  <si>
    <t xml:space="preserve">El plan de mejoramiento tiene un término de ejecución, desde el 2022 hasta el 2024. </t>
  </si>
  <si>
    <t xml:space="preserve">Las actividades del presente plan de mejoramiento se encuentran contempladas hasta el mes de agosto de la vigencia 2024, por tanto, las mismas se encuentran dentro de los términos de ejecución. </t>
  </si>
  <si>
    <t xml:space="preserve">POLITICA INFORMACIÓN Y COMUNICACIONES </t>
  </si>
  <si>
    <t xml:space="preserve">Actividades Cerradas: 32
Actividades Abiertas : 26
Actividades sin Avance: 32
</t>
  </si>
  <si>
    <t xml:space="preserve">El plan de mejoramiento tiene un término de ejecución, desde el 2022 hasta el 2023. </t>
  </si>
  <si>
    <t>PM INNOVACIÓN EDUCATIVA Y TRANSFORMACIÓN DIGITAL</t>
  </si>
  <si>
    <t>2023-2024</t>
  </si>
  <si>
    <t>Fecha de vecimiento 28/02/2024.</t>
  </si>
  <si>
    <t xml:space="preserve">El plan de mejoramiento tiene un término de ejecución,  </t>
  </si>
  <si>
    <t>Seguimiento corte 31 de marzo de 2023. 
No se modifica el plan de mejora de acuerdo a la articulacion de los resultados del FURAG.</t>
  </si>
  <si>
    <t>Seguimiento corte 31 de marzo de 2023. 
 Se modifica el plan de mejora, se incluyen nuevas actividades de acuerdo a la articulacion de los resultados del FURAG.</t>
  </si>
  <si>
    <t>Seguimiento corte 31 de marzo de 2023. 
 No se modifica el plan de mejora de acuerdo a la articulacion de los resultados del FURAG.</t>
  </si>
  <si>
    <t>Seguimiento corte 31 de marzo de 2023. 
  Se modifica el plan de mejora, se incluyen nuevas actividades de acuerdo a la articulacion de los resultados del FURAG.</t>
  </si>
  <si>
    <t>Seguimiento corte 31 de marzo de 2023.  Se modifica el plan de mejora, se incluyen nuevas actividades de acuerdo a la articulacion de los resultados del FURAG.</t>
  </si>
  <si>
    <t>Seguimiento corte 31 de marzo de 2023. Se modifica el plan de mejora, se incluyen nuevas actividades de acuerdo a la articulacion de los resultados del FURAG.</t>
  </si>
  <si>
    <t>Seguimiento corte 31 de marzo de 2023. 
Se modifica el plan de mejora, se incluyen nuevas actividades de acuerdo a la articulacion de los resultados del FURAG.</t>
  </si>
  <si>
    <t>Corte a 31 de marzo del 2023. Puntos por resaltar las actividades relacionadas con Canales para Ejercer Derechos de los Titulares de datos en la universidad de Cundinamarca</t>
  </si>
  <si>
    <t xml:space="preserve">Las actividades del presente plan de mejoramiento se encuentran contempladas hasta el febrero del 2024, así las cosas, se encuentra dentro de los términos de ejecución. </t>
  </si>
  <si>
    <t>2022-2024</t>
  </si>
  <si>
    <t xml:space="preserve">Las actividades del presente plan de mejoramiento se encuentran contempladas hasta el mes de diciembre de la vigencia 2023, por tanto, las mismas se encuentran dentro de los términos de ejecución. </t>
  </si>
  <si>
    <t>Dada  a la circular N° 002  emitida por la vicerrectoria académica no se realiza seguimiento con este corte, sino hasta el mes de junio de la vigencia 2023</t>
  </si>
  <si>
    <t xml:space="preserve">N° ACTIVIDADES ABIERTAS:  22, equivalente al 31% del Plan de Mejoramiento. 
N° TOTAL DE ACTIVIDADES CERRADAS:  58, equivalente al 69% del Plan de Mejoramiento. </t>
  </si>
  <si>
    <t xml:space="preserve">A la fecha se encuentran pendientes 7 actividades </t>
  </si>
  <si>
    <t>En revision de a las seis (5) actividades pendientes se realiza el seguimiento con corte al 11 de mayo de 2023 el cual se logra cerrar con la oportuna respuesta de los procesos de 2 actividades pendientes por cerrar 3 actividades en calificación 1.5.</t>
  </si>
  <si>
    <t>En seguimiento a este plan se evidencia veintisiete (27)  donde  7 se encuentran en avance del 1% , 19 cerradas y 1 que no inicia</t>
  </si>
  <si>
    <t>En seguimiento a esta actividad se empieza con un primer seguimiento, gracias a el proceso se presenta un buen avance</t>
  </si>
  <si>
    <t xml:space="preserve">En seguimiento a este plan se evidencia que tiene ocho (8) actividades </t>
  </si>
  <si>
    <t xml:space="preserve">En seguimiento a este plan de mejoramiento que tiene 7 hallazgos con veinte (20) actividades de las cuales se encuentran dos (2) cerradas, cuatro (4) en avance y catorce (14) en términos </t>
  </si>
  <si>
    <t>: En seguimiento a las actividades se evidencia que siguen pendiente una (1) actividad</t>
  </si>
  <si>
    <t>El plan cuenta 12 hallazgos y  22 actividades las cuales a corte a 30 de abril  del año 2023 se encuentran cerradas</t>
  </si>
  <si>
    <t>AC- PM  DE DIAGNOSTICO ACADÉMICO - OF GRADUADOS</t>
  </si>
  <si>
    <t>AC- PM RENOVACIÓN ACREDITACIÓN  LIC. CIENCIAS SOCIALES</t>
  </si>
  <si>
    <t>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t>
  </si>
  <si>
    <t xml:space="preserve">Las actividades del presente plan de mejoramiento se encuentran contempladas hasta el mes de agosto de la vigencia 2024, por tanto, las mismas se encuentran dentro de los términos de ejecución. 
</t>
  </si>
  <si>
    <t>Seguimiento corte 31 de marzo de 2023. No se modifica el plan de mejora de acuerdo a la articulacion de los resultados del FURAG.</t>
  </si>
  <si>
    <t xml:space="preserve">Seguimiento corte 31 de marzo de 2023. Se modifica el plan de mejora, se incluyen nuevas actividades de acuerdo a la articulacion de los resultados del FURAG.
</t>
  </si>
  <si>
    <t xml:space="preserve">Seguimiento corte 31 de marzo de 2023.
</t>
  </si>
  <si>
    <t xml:space="preserve">AC- PM RENOVACIÓN ACREDITACIÓN INGENIERÍA ELECTRÓNICA </t>
  </si>
  <si>
    <t>AC- PM RENOVACIÓN ACREDITACIÓN ZOOTECNIA</t>
  </si>
  <si>
    <t>AC- PM RENOVACIÓN ACREDITACIÓN MÚSICA</t>
  </si>
  <si>
    <t>AC- PM DIAGNOSTICO ACADÉMICO  BIENESTAR UNIVERSITARIO</t>
  </si>
  <si>
    <t xml:space="preserve">AC- PM DIAGNOSTICO ACADÉMICO  DIALOGANDO CON EL MUNDO </t>
  </si>
  <si>
    <t>AC- PM DIAGNOSTICO ACADÉMICO INTERACCIÓN SOCIAL UNIVERSITARIA</t>
  </si>
  <si>
    <t>.PM CONTRALORIA VIG 2020</t>
  </si>
  <si>
    <t>.PM CONTRALORIA VIG 2021</t>
  </si>
  <si>
    <t>.PM CONTRALORIA VIG 2019</t>
  </si>
  <si>
    <t>Se mantienen abiertos 8 hallazgos que contemplan 29 actividades de las cuales cerraron 11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</si>
</sst>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sz val="8"/>
      <name val="Calibri"/>
      <family val="2"/>
      <scheme val="minor"/>
    </font>
  </fonts>
  <fills count="8">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7" xfId="1"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17" fontId="10" fillId="0" borderId="7" xfId="0" applyNumberFormat="1" applyFont="1" applyBorder="1" applyAlignment="1">
      <alignment horizontal="center" vertical="center" wrapText="1"/>
    </xf>
    <xf numFmtId="1" fontId="10"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1" fontId="10" fillId="0" borderId="7" xfId="0" applyNumberFormat="1" applyFont="1" applyBorder="1" applyAlignment="1">
      <alignment horizontal="center" vertical="center" wrapText="1"/>
    </xf>
    <xf numFmtId="17" fontId="9"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14" fontId="9" fillId="0" borderId="7"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indent="1"/>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0">
    <dxf>
      <alignment wrapText="1"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9"/>
    </tableStyle>
    <tableStyle name="Estilo de segmentación de datos 2" pivot="0" table="0" count="1" xr9:uid="{00000000-0011-0000-FFFF-FFFF01000000}">
      <tableStyleElement type="headerRow" dxfId="8"/>
    </tableStyle>
    <tableStyle name="Estilo de segmentación de datos 3" pivot="0" table="0" count="1" xr9:uid="{00000000-0011-0000-FFFF-FFFF02000000}">
      <tableStyleElement type="headerRow" dxfId="7"/>
    </tableStyle>
    <tableStyle name="Estilo de segmentación de datos 4" pivot="0" table="0" count="5" xr9:uid="{00000000-0011-0000-FFFF-FFFF03000000}">
      <tableStyleElement type="wholeTable" dxfId="6"/>
      <tableStyleElement type="headerRow" dxfId="5"/>
    </tableStyle>
  </tableStyles>
  <colors>
    <mruColors>
      <color rgb="FF79C600"/>
      <color rgb="FFFBE122"/>
      <color rgb="FF79C000"/>
      <color rgb="FF007B3E"/>
      <color rgb="FFDAAA00"/>
      <color rgb="FF00482B"/>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POLITICA DE TRANSPARENCIA</c:v>
                </c:pt>
              </c:strCache>
            </c:strRef>
          </c:cat>
          <c:val>
            <c:numRef>
              <c:f>Hoja6!$E$4:$E$5</c:f>
              <c:numCache>
                <c:formatCode>General</c:formatCode>
                <c:ptCount val="1"/>
                <c:pt idx="0">
                  <c:v>6</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[marzo.xlsx]Hoja6!Tabla dinámica1</c:name>
    <c:fmtId val="3"/>
  </c:pivotSource>
  <c:chart>
    <c:autoTitleDeleted val="1"/>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pivotFmt>
      <c:pivotFmt>
        <c:idx val="17"/>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pivotFmt>
      <c:pivotFmt>
        <c:idx val="20"/>
        <c:dLbl>
          <c:idx val="0"/>
          <c:layout>
            <c:manualLayout>
              <c:x val="-8.9180491521257871E-17"/>
              <c:y val="0.36343713004414535"/>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dLbl>
          <c:idx val="0"/>
          <c:layout>
            <c:manualLayout>
              <c:x val="-1.3389122515215233E-2"/>
              <c:y val="0.23400056377650533"/>
            </c:manualLayout>
          </c:layout>
          <c:tx>
            <c:rich>
              <a:bodyPr/>
              <a:lstStyle/>
              <a:p>
                <a:fld id="{58B3CA97-F335-4FA5-A2AE-AB01689E7D9F}" type="VALUE">
                  <a:rPr lang="en-US" baseline="0"/>
                  <a:pPr/>
                  <a:t>[VALOR]</a:t>
                </a:fld>
                <a:endParaRPr lang="es-CO"/>
              </a:p>
            </c:rich>
          </c:tx>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dLbl>
          <c:idx val="0"/>
          <c:tx>
            <c:rich>
              <a:bodyPr/>
              <a:lstStyle/>
              <a:p>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a:lstStyle/>
              <a:p>
                <a:r>
                  <a:rPr lang="en-US"/>
                  <a:t>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a:lstStyle/>
              <a:p>
                <a:r>
                  <a:rPr lang="en-US"/>
                  <a:t>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a:lstStyle/>
              <a:p>
                <a:r>
                  <a:rPr lang="en-US"/>
                  <a:t>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a:lstStyle/>
              <a:p>
                <a:r>
                  <a:rPr lang="en-US"/>
                  <a:t>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35"/>
      </c:pivotFmt>
      <c:pivotFmt>
        <c:idx val="36"/>
      </c:pivotFmt>
      <c:pivotFmt>
        <c:idx val="37"/>
      </c:pivotFmt>
      <c:pivotFmt>
        <c:idx val="38"/>
      </c:pivotFmt>
      <c:pivotFmt>
        <c:idx val="3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showLegendKey val="1"/>
          <c:showVal val="1"/>
          <c:showCatName val="1"/>
          <c:showSerName val="1"/>
          <c:showPercent val="1"/>
          <c:showBubbleSize val="1"/>
          <c:extLst>
            <c:ext xmlns:c15="http://schemas.microsoft.com/office/drawing/2012/chart" uri="{CE6537A1-D6FC-4f65-9D91-7224C49458BB}"/>
          </c:extLst>
        </c:dLbl>
      </c:pivotFmt>
      <c:pivotFmt>
        <c:idx val="9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8"/>
      </c:pivotFmt>
      <c:pivotFmt>
        <c:idx val="99"/>
        <c:dLbl>
          <c:idx val="0"/>
          <c:layout>
            <c:manualLayout>
              <c:x val="0.29224003205383248"/>
              <c:y val="2.5300496760597251E-2"/>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100"/>
      </c:pivotFmt>
      <c:pivotFmt>
        <c:idx val="101"/>
      </c:pivotFmt>
      <c:pivotFmt>
        <c:idx val="102"/>
      </c:pivotFmt>
      <c:pivotFmt>
        <c:idx val="103"/>
      </c:pivotFmt>
      <c:pivotFmt>
        <c:idx val="104"/>
      </c:pivotFmt>
      <c:pivotFmt>
        <c:idx val="105"/>
      </c:pivotFmt>
      <c:pivotFmt>
        <c:idx val="106"/>
      </c:pivotFmt>
      <c:pivotFmt>
        <c:idx val="107"/>
      </c:pivotFmt>
      <c:pivotFmt>
        <c:idx val="108"/>
      </c:pivotFmt>
      <c:pivotFmt>
        <c:idx val="109"/>
      </c:pivotFmt>
      <c:pivotFmt>
        <c:idx val="110"/>
      </c:pivotFmt>
      <c:pivotFmt>
        <c:idx val="1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0"/>
      </c:pivotFmt>
      <c:pivotFmt>
        <c:idx val="121"/>
      </c:pivotFmt>
      <c:pivotFmt>
        <c:idx val="122"/>
      </c:pivotFmt>
      <c:pivotFmt>
        <c:idx val="123"/>
      </c:pivotFmt>
      <c:pivotFmt>
        <c:idx val="124"/>
      </c:pivotFmt>
      <c:pivotFmt>
        <c:idx val="125"/>
      </c:pivotFmt>
      <c:pivotFmt>
        <c:idx val="126"/>
      </c:pivotFmt>
      <c:pivotFmt>
        <c:idx val="127"/>
      </c:pivotFmt>
      <c:pivotFmt>
        <c:idx val="128"/>
      </c:pivotFmt>
      <c:pivotFmt>
        <c:idx val="129"/>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Hoja6!$H$4:$H$5</c:f>
              <c:numCache>
                <c:formatCode>0%</c:formatCode>
                <c:ptCount val="1"/>
                <c:pt idx="0">
                  <c:v>0.11</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Hoja6!$I$4:$I$5</c:f>
              <c:numCache>
                <c:formatCode>0%</c:formatCode>
                <c:ptCount val="1"/>
                <c:pt idx="0">
                  <c:v>0.11</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Hoja6!$J$4:$J$5</c:f>
              <c:numCache>
                <c:formatCode>0%</c:formatCode>
                <c:ptCount val="1"/>
                <c:pt idx="0">
                  <c:v>0.22</c:v>
                </c:pt>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Hoja6!$K$4:$K$5</c:f>
              <c:numCache>
                <c:formatCode>0%</c:formatCode>
                <c:ptCount val="1"/>
                <c:pt idx="0">
                  <c:v>0.56000000000000005</c:v>
                </c:pt>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Hoja6!$L$4:$L$5</c:f>
              <c:numCache>
                <c:formatCode>0%</c:formatCode>
                <c:ptCount val="1"/>
                <c:pt idx="0">
                  <c:v>0.33</c:v>
                </c:pt>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Hoja6!$M$4:$M$5</c:f>
              <c:numCache>
                <c:formatCode>0%</c:formatCode>
                <c:ptCount val="1"/>
                <c:pt idx="0">
                  <c:v>0.53</c:v>
                </c:pt>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DE TRANSPARENCIA</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dLbls>
          <c:dLblPos val="ctr"/>
          <c:showLegendKey val="0"/>
          <c:showVal val="1"/>
          <c:showCatName val="0"/>
          <c:showSerName val="0"/>
          <c:showPercent val="0"/>
          <c:showBubbleSize val="0"/>
        </c:dLbls>
        <c:gapWidth val="150"/>
        <c:axId val="-712161120"/>
        <c:axId val="-712172544"/>
      </c:barChart>
      <c:catAx>
        <c:axId val="-712161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crossAx val="-712172544"/>
        <c:crosses val="autoZero"/>
        <c:auto val="1"/>
        <c:lblAlgn val="ctr"/>
        <c:lblOffset val="100"/>
        <c:noMultiLvlLbl val="0"/>
      </c:catAx>
      <c:valAx>
        <c:axId val="-712172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216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Vigencias 2020 - 2021 - 2022 - 2023</c:v>
                  </c:pt>
                </c:lvl>
                <c:lvl>
                  <c:pt idx="0">
                    <c:v>POLITICA DE TRANSPARENCIA</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CO"/>
          </a:p>
        </c:txPr>
      </c:legendEntry>
      <c:layout>
        <c:manualLayout>
          <c:xMode val="edge"/>
          <c:yMode val="edge"/>
          <c:x val="9.2578177152887603E-2"/>
          <c:y val="0.22815058613392503"/>
          <c:w val="0.59994147805312181"/>
          <c:h val="0.771849413866074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482B"/>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Seguimiento corte 31 de marzo de 2023.  Se modifica el plan de mejora, se incluyen nuevas actividades de acuerdo a la articulacion de los resultados del FURAG.</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23634768126277"/>
          <c:y val="2.542191392533066E-2"/>
          <c:w val="0.70045440917008306"/>
          <c:h val="0.621263087156148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s>
    <c:plotArea>
      <c:layout/>
      <c:pieChart>
        <c:varyColors val="1"/>
        <c:ser>
          <c:idx val="0"/>
          <c:order val="0"/>
          <c:tx>
            <c:strRef>
              <c:f>Hoja6!$I$17</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2022</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2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5847384585835268"/>
          <c:y val="0.28644055388503115"/>
          <c:w val="0.318770297351064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44332</xdr:rowOff>
    </xdr:from>
    <xdr:to>
      <xdr:col>10</xdr:col>
      <xdr:colOff>406375</xdr:colOff>
      <xdr:row>40</xdr:row>
      <xdr:rowOff>131794</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0" y="44332"/>
          <a:ext cx="7990656" cy="7707462"/>
        </a:xfrm>
        <a:prstGeom prst="rect">
          <a:avLst/>
        </a:prstGeom>
      </xdr:spPr>
    </xdr:pic>
    <xdr:clientData/>
  </xdr:twoCellAnchor>
  <xdr:twoCellAnchor>
    <xdr:from>
      <xdr:col>10</xdr:col>
      <xdr:colOff>345534</xdr:colOff>
      <xdr:row>3</xdr:row>
      <xdr:rowOff>53240</xdr:rowOff>
    </xdr:from>
    <xdr:to>
      <xdr:col>21</xdr:col>
      <xdr:colOff>32357</xdr:colOff>
      <xdr:row>45</xdr:row>
      <xdr:rowOff>182622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929815" y="624740"/>
          <a:ext cx="8068823"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350362</xdr:colOff>
      <xdr:row>25</xdr:row>
      <xdr:rowOff>96722</xdr:rowOff>
    </xdr:from>
    <xdr:to>
      <xdr:col>7</xdr:col>
      <xdr:colOff>202871</xdr:colOff>
      <xdr:row>33</xdr:row>
      <xdr:rowOff>0</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693512" y="4621097"/>
          <a:ext cx="2671909" cy="1351078"/>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15</xdr:col>
      <xdr:colOff>264584</xdr:colOff>
      <xdr:row>10</xdr:row>
      <xdr:rowOff>34237</xdr:rowOff>
    </xdr:from>
    <xdr:to>
      <xdr:col>19</xdr:col>
      <xdr:colOff>651242</xdr:colOff>
      <xdr:row>28</xdr:row>
      <xdr:rowOff>63500</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1658865" y="1939237"/>
              <a:ext cx="3434658" cy="345826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29</xdr:row>
      <xdr:rowOff>74137</xdr:rowOff>
    </xdr:from>
    <xdr:to>
      <xdr:col>6</xdr:col>
      <xdr:colOff>151221</xdr:colOff>
      <xdr:row>32</xdr:row>
      <xdr:rowOff>102712</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29258" y="5484730"/>
          <a:ext cx="1217530" cy="588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ESTRATEGICOS</a:t>
          </a:r>
          <a:endParaRPr lang="es-MX" sz="2800" b="1" i="1">
            <a:latin typeface="Century Gothic" panose="020B0502020202020204" pitchFamily="34" charset="0"/>
          </a:endParaRPr>
        </a:p>
      </xdr:txBody>
    </xdr:sp>
    <xdr:clientData/>
  </xdr:twoCellAnchor>
  <xdr:twoCellAnchor editAs="oneCell">
    <xdr:from>
      <xdr:col>13</xdr:col>
      <xdr:colOff>521423</xdr:colOff>
      <xdr:row>19</xdr:row>
      <xdr:rowOff>172269</xdr:rowOff>
    </xdr:from>
    <xdr:to>
      <xdr:col>14</xdr:col>
      <xdr:colOff>724653</xdr:colOff>
      <xdr:row>29</xdr:row>
      <xdr:rowOff>79981</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00209" y="3791769"/>
          <a:ext cx="965230"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15</xdr:col>
      <xdr:colOff>307804</xdr:colOff>
      <xdr:row>4</xdr:row>
      <xdr:rowOff>126273</xdr:rowOff>
    </xdr:from>
    <xdr:to>
      <xdr:col>17</xdr:col>
      <xdr:colOff>488780</xdr:colOff>
      <xdr:row>9</xdr:row>
      <xdr:rowOff>112821</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1702085" y="888273"/>
          <a:ext cx="1704976" cy="939048"/>
        </a:xfrm>
        <a:prstGeom prst="rect">
          <a:avLst/>
        </a:prstGeom>
        <a:solidFill>
          <a:srgbClr val="FBE12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16</xdr:col>
      <xdr:colOff>636309</xdr:colOff>
      <xdr:row>5</xdr:row>
      <xdr:rowOff>55360</xdr:rowOff>
    </xdr:from>
    <xdr:to>
      <xdr:col>17</xdr:col>
      <xdr:colOff>672028</xdr:colOff>
      <xdr:row>8</xdr:row>
      <xdr:rowOff>31547</xdr:rowOff>
    </xdr:to>
    <xdr:sp macro="" textlink="Hoja6!B7">
      <xdr:nvSpPr>
        <xdr:cNvPr id="24" name="Rectángulo 23">
          <a:extLst>
            <a:ext uri="{FF2B5EF4-FFF2-40B4-BE49-F238E27FC236}">
              <a16:creationId xmlns:a16="http://schemas.microsoft.com/office/drawing/2014/main" id="{00000000-0008-0000-0100-000018000000}"/>
            </a:ext>
          </a:extLst>
        </xdr:cNvPr>
        <xdr:cNvSpPr/>
      </xdr:nvSpPr>
      <xdr:spPr>
        <a:xfrm>
          <a:off x="12792590" y="1007860"/>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0E5FADC-DF87-4563-A2A4-F9F63BD139C8}" type="TxLink">
            <a:rPr lang="en-US" sz="3200" b="1" i="0" u="none" strike="noStrike">
              <a:solidFill>
                <a:srgbClr val="00482B"/>
              </a:solidFill>
              <a:latin typeface="Century Gothic" panose="020B0502020202020204" pitchFamily="34" charset="0"/>
              <a:cs typeface="Calibri"/>
            </a:rPr>
            <a:pPr algn="l"/>
            <a:t>37</a:t>
          </a:fld>
          <a:endParaRPr lang="es-MX"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204107</xdr:colOff>
      <xdr:row>4</xdr:row>
      <xdr:rowOff>142876</xdr:rowOff>
    </xdr:from>
    <xdr:to>
      <xdr:col>9</xdr:col>
      <xdr:colOff>642938</xdr:colOff>
      <xdr:row>27</xdr:row>
      <xdr:rowOff>119062</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554042</xdr:colOff>
      <xdr:row>21</xdr:row>
      <xdr:rowOff>51056</xdr:rowOff>
    </xdr:from>
    <xdr:to>
      <xdr:col>13</xdr:col>
      <xdr:colOff>533989</xdr:colOff>
      <xdr:row>29</xdr:row>
      <xdr:rowOff>74684</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8100773" y="4154133"/>
          <a:ext cx="2251293" cy="1586705"/>
        </a:xfrm>
        <a:prstGeom prst="wedgeRoundRectCallout">
          <a:avLst>
            <a:gd name="adj1" fmla="val 74750"/>
            <a:gd name="adj2" fmla="val -27972"/>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10</xdr:col>
      <xdr:colOff>420764</xdr:colOff>
      <xdr:row>18</xdr:row>
      <xdr:rowOff>55693</xdr:rowOff>
    </xdr:from>
    <xdr:to>
      <xdr:col>14</xdr:col>
      <xdr:colOff>421193</xdr:colOff>
      <xdr:row>29</xdr:row>
      <xdr:rowOff>2559</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415498</xdr:colOff>
      <xdr:row>12</xdr:row>
      <xdr:rowOff>39575</xdr:rowOff>
    </xdr:from>
    <xdr:to>
      <xdr:col>14</xdr:col>
      <xdr:colOff>291332</xdr:colOff>
      <xdr:row>23</xdr:row>
      <xdr:rowOff>89667</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134461</xdr:colOff>
      <xdr:row>10</xdr:row>
      <xdr:rowOff>190497</xdr:rowOff>
    </xdr:from>
    <xdr:to>
      <xdr:col>13</xdr:col>
      <xdr:colOff>476251</xdr:colOff>
      <xdr:row>13</xdr:row>
      <xdr:rowOff>136072</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8489247" y="2095497"/>
          <a:ext cx="1865790" cy="517075"/>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0</xdr:colOff>
      <xdr:row>28</xdr:row>
      <xdr:rowOff>134698</xdr:rowOff>
    </xdr:from>
    <xdr:to>
      <xdr:col>4</xdr:col>
      <xdr:colOff>192424</xdr:colOff>
      <xdr:row>33</xdr:row>
      <xdr:rowOff>9622</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0" y="5522577"/>
          <a:ext cx="3232727" cy="837045"/>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28863</xdr:colOff>
      <xdr:row>29</xdr:row>
      <xdr:rowOff>57728</xdr:rowOff>
    </xdr:from>
    <xdr:to>
      <xdr:col>2</xdr:col>
      <xdr:colOff>577272</xdr:colOff>
      <xdr:row>33</xdr:row>
      <xdr:rowOff>67349</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28863" y="5638031"/>
          <a:ext cx="2068561" cy="779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125076</xdr:rowOff>
    </xdr:from>
    <xdr:to>
      <xdr:col>4</xdr:col>
      <xdr:colOff>432954</xdr:colOff>
      <xdr:row>33</xdr:row>
      <xdr:rowOff>76970</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702470</xdr:colOff>
      <xdr:row>4</xdr:row>
      <xdr:rowOff>95250</xdr:rowOff>
    </xdr:from>
    <xdr:to>
      <xdr:col>14</xdr:col>
      <xdr:colOff>510269</xdr:colOff>
      <xdr:row>10</xdr:row>
      <xdr:rowOff>161195</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286751" y="857250"/>
          <a:ext cx="2855799" cy="1208945"/>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UAN DAVID GARCIA JIMENEZ" refreshedDate="45070.398714699077" createdVersion="5" refreshedVersion="6" minRefreshableVersion="3" recordCount="37" xr:uid="{00000000-000A-0000-FFFF-FFFF06000000}">
  <cacheSource type="worksheet">
    <worksheetSource ref="B6:S43" sheet="REPORTE"/>
  </cacheSource>
  <cacheFields count="18">
    <cacheField name="PLANES DE MEJORAMIENTO" numFmtId="0">
      <sharedItems containsBlank="1" count="129">
        <s v="AC- PM  DE DIAGNOSTICO ACADÉMICO - OF GRADUADOS"/>
        <s v="PM MINISTERIO DE EDUCACIÓN "/>
        <s v="PM INCLUSIÓN"/>
        <s v="PM RXD VIGENCIA 2019"/>
        <s v="PM RXD  VIGENCIA 2020 SGC"/>
        <s v="PM RXD VIGENCIA 2021 SGC"/>
        <s v="PM RXD VIGENCIA 2021 SGA"/>
        <s v="PM RXD VIGENCIA 2021 SGSI"/>
        <s v="PM RXD VIGENCIA 2021 SG-SST"/>
        <s v="PM ACCESIBILIDAD-INFRAESTRUCTURA"/>
        <s v="AC- PM RENOVACIÓN ACREDITACIÓN  LIC. CIENCIAS SOCIALES"/>
        <s v="AC- PM RENOVACIÓN ACREDITACIÓN INGENIERÍA ELECTRÓNICA "/>
        <s v="AC- PM RENOVACIÓN ACREDITACIÓN ZOOTECNIA"/>
        <s v="AC- PM RENOVACIÓN ACREDITACIÓN MÚSICA"/>
        <s v="AC- PM DIAGNOSTICO ACADÉMICO  BIENESTAR UNIVERSITARIO"/>
        <s v="AC- PM DIAGNOSTICO ACADÉMICO  DIALOGANDO CON EL MUNDO "/>
        <s v="AC- PM DIAGNOSTICO ACADÉMICO INTERACCIÓN SOCIAL UNIVERSITARIA"/>
        <s v="PM INNOVACIÓN EDUCATIVA Y TRANSFORMACIÓN DIGITAL"/>
        <s v=".PM CONTRALORIA VIG 2019"/>
        <s v=".PM CONTRALORIA VIG 2020"/>
        <s v=".PM CONTRALORIA VIG 2021"/>
        <s v="PM OMIS - SECCIONAL UBATÉ"/>
        <s v="PM LEY DE PROTECCIÓN DE DATOS "/>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INFORMACIÓN Y COMUNICACIONES "/>
        <s v="POLITICA DEL SISTEMA DE ATENCIÓN AL CIUDADANO"/>
        <m u="1"/>
        <s v="PM SABER PRO - INGENIERIA AGRONOMICA FGGA" u="1"/>
        <s v="PM OMIS - EXTENSIÓN SOACHA" u="1"/>
        <s v="PM OMIS - SECCIONAL GIRARDOT" u="1"/>
        <s v="PM- CONTADURIA PÚBLICA SEDE FUSAGASUGÁ" u="1"/>
        <s v="PM - SABER PRO ADMON DE EMPRESAS EXT. CHIA" u="1"/>
        <s v="PM REACREDITACIÓN LIC. CIENCIAS SOCIALES" u="1"/>
        <s v="PM SABER PRO - ADMON EMPRESAS GDTO" u="1"/>
        <s v="PM - SABER PRO ING. AMBIENTAL EXT. FACATATIVA " u="1"/>
        <s v="PM RXD VIGENCIA 2020 SG-SST" u="1"/>
        <s v="PM SABER PRO - INGENIERIA AGRONOMICA FACA" u="1"/>
        <s v="PM SABER PRO - ZOOTECNIA UBATE" u="1"/>
        <s v="PM SABER PRO - MUSICA ZIPAQUIRA" u="1"/>
        <s v="PM RENOVACIÓN ACREDITACIÓN ZOOTECNIA" u="1"/>
        <s v="PM CONTRALORIA VIG 2020" u="1"/>
        <s v="PM BRECHAS TRANSPARENCIA" u="1"/>
        <s v="PM SABER PRO -  MUSICA ZIPA" u="1"/>
        <s v="PM ACCESIBILIDAD WEB" u="1"/>
        <s v="PM REVISIÓN POR LA DIRECCIÓN VIGENCIA 2020 SGC" u="1"/>
        <s v="PM REVISIÓN POR LA DIRECCIÓN VIGENCIA 2019" u="1"/>
        <s v="PM - SABER PRO CIENCIAS DEL DEPORTE EXT SOACHA" u="1"/>
        <s v="PM RENOVACIÓN ACREDITACIÓN  LIC. CIENCIAS SOCIALES" u="1"/>
        <s v="PM FURAG - COMUNICACIONES" u="1"/>
        <s v="PM SABER PRO - ADMON EMPRESAS FGGA" u="1"/>
        <s v="PM RENOVACIÓN ACREDITACIÓN INGENIERÍA ELECTRÓNICA " u="1"/>
        <s v="PM SABER PRO - ADMON EMPRESAS GDOT" u="1"/>
        <s v="PM REVISIÓN POR LA DIRECCIÓN VIGENCIA 2020 SG-SST" u="1"/>
        <s v="PM FURAG - SISTEMAS Y TECNOLOGIA" u="1"/>
        <s v="PM  DE DIAGNOSTICO ACADEMICO - OF GRADUADOS" u="1"/>
        <s v="PM  DE DIAGNOSTICO ACADÉMICO - OF GRADUADOS" u="1"/>
        <s v="PM - CIENCIAS DEL DEPORTE EXT SOACHA" u="1"/>
        <s v="PM CONTRALORIA VIG 2021" u="1"/>
        <s v="PM REACREDITACIÓN SOCIALES" u="1"/>
        <s v="PM DIALOGANDO CON EL MUNDO " u="1"/>
        <s v="PM OMIS - EXTENSIÓN ZIPAQUIRA" u="1"/>
        <s v="PM RXD VIGENCIA 2020 SGSI" u="1"/>
        <s v="PM REVISIÓN POR LA DIRECCIÓN VIGENCIA 2021 SGC" u="1"/>
        <s v="PM CONTRALORIA" u="1"/>
        <s v="PM SABER PRO - ING ELECTRONICA FGGA" u="1"/>
        <s v="PM DIAGNOSTICO ACADÉMICO INTERACCIÓN SOCIAL UNIVERSITARIA" u="1"/>
        <s v="PM SABER PRO - ZOOTECNIA FGGA" u="1"/>
        <s v="PM LEY ANTISOBORNO" u="1"/>
        <s v="PM REVISIÓN POR LA DIRECCIÓN VIGENCIA 2021 SG-SST" u="1"/>
        <s v="PM GESTIÓN ANTISOBORNO" u="1"/>
        <s v="PM - ADMON DE EMPRESAS EXT. CHIA" u="1"/>
        <s v="PM TRANSPARENCIA VIG 2020" u="1"/>
        <s v="PM FURAG - PLANEACIÓN" u="1"/>
        <s v="PM - SABER PRO INGENIERIA AMBIENTAL SEC. GIRARDOT" u="1"/>
        <s v="PM GRUPOS DE INVESTIGACIÓN " u="1"/>
        <s v="PM SABER PRO - LIC CIENCIAS DEL DEPORTE FGGA" u="1"/>
        <s v="POLITICA DE PARTICIPACIÓN CIUDADANO" u="1"/>
        <s v="PM CONDICIONES INCIALES" u="1"/>
        <s v="PM No. 570 SISTEMA DE GESTIÓN AMBIENTAL" u="1"/>
        <s v="PM SG-SST" u="1"/>
        <s v="PLAN ANUAL DE ADQUISICIONES" u="1"/>
        <s v="PM OMIS -  EXTENSIÓN FACATATIVA" u="1"/>
        <s v="PM REVISIÓN POR LA DIRECCIÓN VIGENCIA 2020 SGSI" u="1"/>
        <s v="PM GRADUADOS" u="1"/>
        <s v="PM FURAG - ARCHIVO Y CORRESPONDENCIA" u="1"/>
        <s v="PM CONDICIONES INICIALES" u="1"/>
        <s v="PM TRANSPARENCIA" u="1"/>
        <s v="PM CITGO DIGITAL " u="1"/>
        <s v="PM REVISIÓN POR LA DIRECCIÓN VIGENCIA 2020" u="1"/>
        <s v="PM REVISIÓN POR LA DIRECCIÓN VIGENCIA 2021 SGA" u="1"/>
        <s v="PM CONTRALORIA VIG 2019" u="1"/>
        <s v="PM SISTEMA DE GESTIÓN AMBIENTAL" u="1"/>
        <s v="PM SABER PRO - ADMON EMPRESAS UBATE" u="1"/>
        <s v="PM - ADMON DE EMPRESAS SEC. GIRARDOT" u="1"/>
        <s v="PM RENOVACIÓN ACREDITACIÓN MÚSICA" u="1"/>
        <s v="PM DIAGNOSTICO ACADÉMICO  BIENESTAR UNIVERSITARIO" u="1"/>
        <s v="PM OMIS - EXTENSIÓN CHÍA" u="1"/>
        <s v="REINGENIERIA DE PROCESOS" u="1"/>
        <s v="PM FURAG - SERVICIO DE ATENCIÓN AL CIUDADANO" u="1"/>
        <s v="PM REVISIÓN POR LA DIRECCIÓN VIGENCIA 2021 SGSI" u="1"/>
        <s v="PM - INGENIERIA AMBIENTAL SEC. GIRARDOT" u="1"/>
        <s v="PM - ING. AMBIENTAL EXT. FACATATIVA " u="1"/>
        <s v="PM-  SABER PRO ZOOTECNICA SEC. UBATÉ" u="1"/>
        <s v="PM - SABER PRO ADMON DE EMPRESAS SEC. GIRARDOT" u="1"/>
        <s v="PM-  ZOOTECNICA SEC. UBATÉ" u="1"/>
        <s v="PM RENOVACIÓN ACREDITACIÓN INGENIERIA ELECTRONICA " u="1"/>
        <s v="POLITICA INFORMACION Y COMUNICACIONES " u="1"/>
        <s v="PM- SABER PRO CONTADURIA PÚBLICA SEDE FUSAGASUGÁ" u="1"/>
        <s v="PM DIAGNOSTICO ACADÉMICO  DIALOGANDO CON EL MUNDO " u="1"/>
        <s v="PM FURAG - CONTROL INTERNO" u="1"/>
        <s v="PM CONDICIONES INSTITUCIONALES" u="1"/>
        <s v="PM- ING. ELECTRONICA  SEDE FUSAGASUGÁ" u="1"/>
        <s v="PM SABER PRO - LIC CIENCIAS SOCIALES FGGA" u="1"/>
        <s v="CITGO DIGITAL" u="1"/>
        <s v="PM REVISIÓN POR LA DIRECCIÓN " u="1"/>
        <s v="PM- SABER PRO ING. ELECTRONICA  SEDE FUSAGASUGÁ" u="1"/>
        <s v="PM SABER PRO - ENFERMERIA GDTO" u="1"/>
        <s v="PM SABER PRO - LIC, EDU, BASIC HUMANI E INGLES" u="1"/>
      </sharedItems>
    </cacheField>
    <cacheField name="LINK DE ACCESO ONEDRIVE" numFmtId="1">
      <sharedItems containsNonDate="0" containsString="0" containsBlank="1"/>
    </cacheField>
    <cacheField name="No. SEGUIMIENTOS REALIZADOS" numFmtId="1">
      <sharedItems containsSemiMixedTypes="0" containsString="0" containsNumber="1" containsInteger="1" minValue="1" maxValue="8"/>
    </cacheField>
    <cacheField name="ESTADO DE AVANCE ACTUAL" numFmtId="9">
      <sharedItems containsSemiMixedTypes="0" containsString="0" containsNumber="1" minValue="0.06" maxValue="1"/>
    </cacheField>
    <cacheField name="PENDIENTE" numFmtId="9">
      <sharedItems containsSemiMixedTypes="0" containsString="0" containsNumber="1" minValue="0" maxValue="0.94"/>
    </cacheField>
    <cacheField name="PRIMER SEGUIMIENTO" numFmtId="9">
      <sharedItems containsSemiMixedTypes="0" containsString="0" containsNumber="1" minValue="0" maxValue="0.95"/>
    </cacheField>
    <cacheField name="SEGUNDO SEGUIMIENTO" numFmtId="9">
      <sharedItems containsString="0" containsBlank="1" containsNumber="1" minValue="0" maxValue="0.98"/>
    </cacheField>
    <cacheField name="TERCER SEGUIMIENTO" numFmtId="9">
      <sharedItems containsString="0" containsBlank="1" containsNumber="1" minValue="0.06" maxValue="0.98"/>
    </cacheField>
    <cacheField name="CUARTO SEGUIMIENTO" numFmtId="9">
      <sharedItems containsString="0" containsBlank="1" containsNumber="1" minValue="7.0000000000000007E-2" maxValue="0.98"/>
    </cacheField>
    <cacheField name="QUINTO SEGUIMIENTO" numFmtId="9">
      <sharedItems containsString="0" containsBlank="1" containsNumber="1" minValue="7.0000000000000007E-2" maxValue="1"/>
    </cacheField>
    <cacheField name="SEXTO SEGUIMIENTO" numFmtId="9">
      <sharedItems containsString="0" containsBlank="1" containsNumber="1" minValue="7.0000000000000007E-2" maxValue="0.88"/>
    </cacheField>
    <cacheField name="SEPTIMO SEGUIMIENTO" numFmtId="9">
      <sharedItems containsString="0" containsBlank="1" containsNumber="1" minValue="0.23" maxValue="0.92500000000000004"/>
    </cacheField>
    <cacheField name="OCTAVO SEGUIMIENTO" numFmtId="9">
      <sharedItems containsString="0" containsBlank="1" containsNumber="1" minValue="0.47" maxValue="0.93"/>
    </cacheField>
    <cacheField name="NOVENO SEGUIMIENTO" numFmtId="9">
      <sharedItems containsNonDate="0" containsString="0" containsBlank="1"/>
    </cacheField>
    <cacheField name="DECIMO SEGUIMIENTO" numFmtId="9">
      <sharedItems containsNonDate="0" containsString="0" containsBlank="1"/>
    </cacheField>
    <cacheField name="VIGENCIA" numFmtId="0">
      <sharedItems containsDate="1" containsBlank="1" containsMixedTypes="1" minDate="1900-01-05T10:40:04" maxDate="2021-09-02T00:00:00" count="15">
        <n v="2022"/>
        <n v="2020"/>
        <n v="2016"/>
        <n v="2019"/>
        <n v="2021"/>
        <s v="2020-2022"/>
        <s v="2022-2024"/>
        <s v="2023-2024"/>
        <n v="2023"/>
        <s v="2021-2022"/>
        <d v="2021-09-01T00:00:00" u="1"/>
        <m u="1"/>
        <s v="2019-2020" u="1"/>
        <s v="SEPTIEMBRE 2021" u="1"/>
        <s v="2020-2021" u="1"/>
      </sharedItems>
    </cacheField>
    <cacheField name="OBSERVACIONES " numFmtId="0">
      <sharedItems containsBlank="1" count="166" longText="1">
        <s v="Dada  a la circular N° 002  emitida por la vicerrectoria académica no se realiza seguimiento con este corte, sino hasta el mes de junio de la vigencia 2023"/>
        <s v="El plan cuenta 12 hallazgos y  22 actividades las cuales a corte a 30 de abril  del año 2023 se encuentran cerradas"/>
        <s v="A la fecha se encuentran pendientes 7 actividades "/>
        <s v="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s v="En revision de a las seis (5) actividades pendientes se realiza el seguimiento con corte al 11 de mayo de 2023 el cual se logra cerrar con la oportuna respuesta de los procesos de 2 actividades pendientes por cerrar 3 actividades en calificación 1.5."/>
        <s v="En seguimiento a este plan se evidencia veintisiete (27)  donde  7 se encuentran en avance del 1% , 19 cerradas y 1 que no inicia"/>
        <s v="En seguimiento a esta actividad se empieza con un primer seguimiento, gracias a el proceso se presenta un buen avance"/>
        <s v="En seguimiento a este plan se evidencia que tiene ocho (8) actividades "/>
        <s v="En seguimiento a este plan se evidencia seis (6)_x000a_actividades."/>
        <s v="En seguimiento a este plan de mejoramiento que tiene 7 hallazgos con veinte (20) actividades de las cuales se encuentran dos (2) cerradas, cuatro (4) en avance y catorce (14) en términos "/>
        <s v="Las actividades del presente plan de mejoramiento se encuentran contempladas hasta el mes de agosto de la vigencia 2024, por tanto, las mismas se encuentran dentro de los términos de ejecución. _x000a_"/>
        <s v="Las actividades del presente plan de mejoramiento se encuentran contempladas hasta el mes de agosto de la vigencia 2024, por tanto, las mismas se encuentran dentro de los términos de ejecución. "/>
        <s v="Las actividades del presente plan de mejoramiento se encuentran contempladas hasta el febrero del 2024, así las cosas, se encuentra dentro de los términos de ejecución. "/>
        <s v="Las actividades del presente plan de mejoramiento se encuentran contempladas hasta el mes de diciembre de la vigencia 2023, por tanto, las mismas se encuentran dentro de los términos de ejecución. "/>
        <s v="Se mantienen abiertos 8 hallazgos que contemplan 29 actividades de las cuales cerraron 11 actividades"/>
        <s v="N° ACTIVIDADES ABIERTAS:  22, equivalente al 31% del Plan de Mejoramiento. _x000a__x000a_N° TOTAL DE ACTIVIDADES CERRADAS:  58, equivalente al 69% del Plan de Mejoramiento. "/>
        <s v="Actividades Cerradas: 32_x000a_Actividades Abiertas : 26_x000a_Actividades sin Avance: 32_x000a_"/>
        <s v=": En seguimiento a las actividades se evidencia que siguen pendiente una (1) actividad"/>
        <s v="Corte a 31 de marzo del 2023. Puntos por resaltar las actividades relacionadas con Canales para Ejercer Derechos de los Titulares de datos en la universidad de Cundinamarca"/>
        <s v="Seguimiento corte 31 de marzo de 2023. _x000a_No se modifica el plan de mejora de acuerdo a la articulacion de los resultados del FURAG."/>
        <s v="Seguimiento corte 31 de marzo de 2023. _x000a_Se modifica el plan de mejora, se incluyen nuevas actividades de acuerdo a la articulacion de los resultados del FURAG."/>
        <s v="Seguimiento corte 31 de marzo de 2023. No se modifica el plan de mejora de acuerdo a la articulacion de los resultados del FURAG."/>
        <s v="Seguimiento corte 31 de marzo de 2023. Se modifica el plan de mejora, se incluyen nuevas actividades de acuerdo a la articulacion de los resultados del FURAG._x000a_"/>
        <s v="Seguimiento corte 31 de marzo de 2023. _x000a_ Se modifica el plan de mejora, se incluyen nuevas actividades de acuerdo a la articulacion de los resultados del FURAG."/>
        <s v="Seguimiento corte 31 de marzo de 2023. _x000a_ No se modifica el plan de mejora de acuerdo a la articulacion de los resultados del FURAG."/>
        <s v="Seguimiento corte 31 de marzo de 2023.  Se modifica el plan de mejora, se incluyen nuevas actividades de acuerdo a la articulacion de los resultados del FURAG."/>
        <s v="Seguimiento corte 31 de marzo de 2023. Se modifica el plan de mejora, se incluyen nuevas actividades de acuerdo a la articulacion de los resultados del FURAG."/>
        <s v="Seguimiento corte 31 de marzo de 2023._x000a_"/>
        <s v="Seguimiento corte 31 de marzo de 2023. _x000a_  Se modifica el plan de mejora, se incluyen nuevas actividades de acuerdo a la articulacion de los resultados del FURAG."/>
        <m u="1"/>
        <s v="El último seguimiento se realizó con corte a 21 de octubre de 2020." u="1"/>
        <s v="Se realiza quinto seguimiento corte 30 de junio del 2022. Se modifica el plan de mejora, se incluyen nuevas actividades de acuerdo a la articulacion de los resultados del FURAG." u="1"/>
        <s v="Se remite primer seguimiento al ente de control" u="1"/>
        <s v="El ultimo seguimiento se realizó con corte a 30 de Junio del año 2022" u="1"/>
        <s v="El ultimo seguimiento se realizó con corte a 31 de marzo del año 2022"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En seguimiento a este plan se evidencia seis (6) actividades las cuales dos (2) tenían corte el primer trimestre el resto se encuentran en términos."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Con corte a 28 de febrero del año 2022  el PM cuenta con un avance de 100%, cerrando todas las actividades planificadas para la vigencia 2021 " u="1"/>
        <s v="Seguimiento corte 31 de marzo de 2023._x000a_Se realiza primer seguimiento corte 30 de noviembre del 2022. plan de mejora nuevo. _x000a_" u="1"/>
        <s v=": En seguimiento a esta actividad se empieza con_x000a_un primer seguimiento, gracias a el proceso se presenta un buen_x000a_avance" u="1"/>
        <s v="Con Corte a Marzo Vig 2021" u="1"/>
        <s v="El último seguimiento se realizó con corte a 27 de noviembre de 2020." u="1"/>
        <s v="Con corte a 16 de marzo del año 2022. El plan cuenta con 22 actividades de las cuales 7 abiertas en términos de tiempo por la modalidad de seguimiento (diario, semanal, mensual y/o trimestral). 6 se encuentran vencidas y 9 Cerradas." u="1"/>
        <s v="Se realiza segundo seguimiento con corte a octubre del 2021._x000a_Se realiza tercer seguimiento con corte a marzo del año 2022._x000a_Se realiza cuarto seguimiento con corte a Junio del año 2022." u="1"/>
        <s v="Se evidencia porcentaje de avance a marzo 2022."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Se realiza quinto seguimiento corte 30 de noviembre de 2022._x000a_No se modifica el plan de mejora de acuerdo a la articulacion de los resultados del FURAG." u="1"/>
        <s v="Se realiza sexto seguimiento corte 30 de noviembre del 2022. No se modifica el plan de mejora de acuerdo a la articulacion de los resultados del FURAG." u="1"/>
        <s v="Con corte a 16 de marzo del año 2022. El plan cuenta con 22 actividades de las cuales 3 abiertas las cuales  se encuentran vencidas y 19 Cerradas." u="1"/>
        <s v="28 actividades en total (27 con fecha de vencimiento en la vigencia 2019), (1 actividad con fecha de vencimiento en la vigencia 2021)" u="1"/>
        <s v="Se realiza el segundo seguimiento con corte a Julio de la vigencia 2021, con un total de 39 acciones establecidas dentro del plan._x000a_Se realiza tercer seguimiento con corte a octubre del 2021."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l P.M. cuenta con 80 Actividades;  52 de ellas se encuentran abiertas equivalentes al  65% del plan de mejoramiento y 28 cerradas._x000a_De las 52 actividades abiertas  se encuentran vencidas 22 (Cumpl. parcial), en terminos  26 y 4 vencidas (No Cumple)" u="1"/>
        <s v="Seguimiento con corte a marzo del 2022. Puntos por resaltar la ejecución de la auditoría interna realizada al sistema de gestión de seguridad de la información." u="1"/>
        <s v="Se realiza primer seguimiento corte 30 de noviembre del 2022. plan de mejora nuevo. _x000a_" u="1"/>
        <s v="Se realiza primer seguimiento con corte a julio del 2021. _x000a_Se realiza segundo seguimiento con corte a octubre del 2021._x000a_Se realiza tercer seguimiento con corte a marzo del año 2022._x000a_Se realiza cuarto seguimiento con corte a Junio del año 2022." u="1"/>
        <s v="Se realiza primer seguimiento con corte a julio del 2021. " u="1"/>
        <s v="El último seguimiento se realizó con corte a 23 de abril del 2021._x000a_Cabe destacar que el cierre de los hallazgos depende de la verificación de la eficacia de estos, a través de la Auditoria al SG-SGA tercerizada vigencia 2021." u="1"/>
        <s v="En seguimiento a este plan se evidencia veintisiete_x000a_(27) actividades " u="1"/>
        <s v="Seguimiento con corte a octubre del 2021." u="1"/>
        <s v="Se realiza septimo seguimiento corte 30 de noviembre del 2022.  Se modifica el plan de mejora, se incluyen nuevas actividades de acuerdo a la articulacion de los resultados del FURAG." u="1"/>
        <s v="Seguimiento con corte a noviembre del 2022. puntos por resaltar la realización de la campaña del día de la protección de datos en la universidad de Cundinamarca" u="1"/>
        <s v="Se realiza segundo seguimiento de verificación al cumplimiento de las acciones pendites, para lo cual se realizan 2 solicitudes de información y no se recibe respuesta por parte del programa. " u="1"/>
        <s v="El último seguimiento se realizó con corte a 26 de octubre del 2021." u="1"/>
        <s v="El plan de actividades cuenta con 22 acciones a implementar durante la vigencia 2019, para lo cual quedan pendientes 4 acciones y garantizar el cumplimiento al 100%." u="1"/>
        <s v="Octavo  seguimiento con corte a Marzo 2022, aumenta en un 0,7% desde el último seguimiento." u="1"/>
        <s v="Septimo seguimiento con corte a octubre 2021, mantiene el procentaje de avance presentado en el sexto seguimiento" u="1"/>
        <s v="En seguimiento a este plan de mejoramiento a este_x000a_plan de mejoramiento se evidencia un informe anterior en un 68% el_x000a_cual se pudo lograr un avance gracias a los procesos involucrados y_x000a_responsables descritas en este plan de mejoramiento. " u="1"/>
        <s v="Primer seguimiento con Corte a Marzo Vig 2021_x000a_Segundo seguimiento con corte a 13 de julio 2021._x000a_Tercer Seguimiento con corte a 14 de octubre del 2021._x000a_Cuarto seguimiento con corte a 31 de marzo 2022" u="1"/>
        <s v="En revisión de a las diez (10) actividades_x000a_pendientes se realiza el seguimiento con corte al 28 de marzo de 2022_x000a_el cual se logra cerrar con la oportuna respuesta de los procesos de_x000a_cuatro (4) actividades."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 Actualmente el PM cuenta con un avance de 89%, donde se presenta un avance general de cada una de las 19 actividades , se encuentran dos actividades pendientes ." u="1"/>
        <s v="En seguimiento esta actividad se evidencia que en_x000a_el seguimiento anterior quedo a un 96% quedando pendiente una_x000a_actividad la cual se logró gracias al proceso dar cierre y llegar al_x000a_cumplimiento total" u="1"/>
        <s v="Segundo seguimiento con corte a mayo 20201._x000a_Tercer Seguimiento con corte a 16 de julio 2021." u="1"/>
        <s v="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u="1"/>
        <s v="Se realiza primer seguimiento con corte a julio del 2021. _x000a_Se realiza segundo seguimiento con corte a octubre del 2021._x000a_Se realiza tercer seguimiento con corte a marzo del año 2022" u="1"/>
        <s v="El último seguimiento se realizó con corte a 16 de Julio de 2021." u="1"/>
        <s v="N/A" u="1"/>
        <s v="En verificación de esta vigencia se verifica que_x000a_tenía siete (7) el cual era el 91%, las actividades pendientes las cuales se solicitaron por_x000a_medio de oficio y correo electrónico a 14 procesos, los cuales allegaron_x000a_evidencias respectivas a cada actividad, las cuales se encuentran en el drive" u="1"/>
        <s v="Segundo seguimiento con corte a mayo 20201._x000a_Tercer Seguimiento con corte a 16 de julio 2021._x000a_Cuarto Seguimiento con corte a 19 de Octubre del 2021._x000a_Quinto seguimiento con corte a 31 de marzo del año 2022." u="1"/>
        <s v="En seguimiento a este plan de mejoramiento que tiene 7_x000a_hallazgos con diecinueve (19) actividades de las cuales se encuentran dos (2)_x000a_cerradas, cuatro (4) en avance y doce (14) en términos " u="1"/>
        <s v="Actualmente el PM cuenta con un avance del 100% , asi las cosas, se da cierre a todas las actividades planificadas en su primer seguimiento."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Se remitie segundo Seguimiento al ente de control con corte a 30 de septiembre del 2021" u="1"/>
        <s v="Se realiza primer seguimiento con corte a julio del 2021. _x000a_Se realiza segundo seguimiento con corte a octubre del 2021." u="1"/>
        <s v="En revisión de las dos (2) actividades pendientes_x000a_se realiza el seguimiento y se da por cerrada una (1) actividad al_x000a_evidenciar su cumplimiento total." u="1"/>
        <s v="Se realiza eptimo seguimiento corte 30 de noviembre del 2022.  Se modifica el plan de mejora, se incluyen nuevas actividades de acuerdo a la articulacion de los resultados del FURAG." u="1"/>
        <s v="El último seguimiento se realizó con corte a 20 de octubre del 2021._x000a_Cabe destacar que derivada de la auditoria interna a los SIG se da cierre a un total de 15 hallazgos dejando pendientes por cierre 2 Planes de Mejoramiento." u="1"/>
        <s v="En seguimiento a las actividades con corte a 30 de noviembre del año 2022  se evidencia que_x000a_siguen pendiente una (1) actividad." u="1"/>
        <s v="En seguimiento a este plan se evidencia que el anterior_x000a_seguimiento tuvo un alcance del 75%, (25 ACTIVIDADES) se realizó mesa de_x000a_trabajo con planeación y equidad y diversidad donde se presentaron_x000a_evidencias." u="1"/>
        <s v="El Quinto  seguimiento se realizó con corte a 30 de marzo  del 2022.El plan de mejoramiento contempla 22 actividades de las cuales 2 se encuentran cerradas, 3 actividades vencidas en ejecución y 17 actividades en términos."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Primer seguimiento con Corte a Marzo Vig 2021_x000a_Segundo seguimiento con corte a 13 de julio 2021._x000a_Tercer Seguimiento con corte a 14 de octubre del 2021." u="1"/>
        <s v=": 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Las acciones pendientes por cumplir se articularan las los planes de trabajo de la implementación de las políticas del Modelo Integrado de Planeación y Gestión (MIPG)." u="1"/>
        <s v="Se realiza seguimiento con corte a 16 de marzo del año 2022" u="1"/>
        <s v="Se realiza el segundo seguimiento con corte a Julio de la vigencia 2021, con un total de 39 acciones establecidas dentro del plan." u="1"/>
        <s v="N° ACTIVIDADES ABIERTAS:  25, equivalente al 31% del Plan de Mejoramiento. _x000a__x000a_N° TOTAL DE ACTIVIDADES CERRADAS:  55, equivalente al 69% del Plan de Mejoramiento. "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Primer seguimiento con Corte a Marzo Vig 2021_x000a_Segundo seguimiento con corte a " u="1"/>
        <s v="En primer seguimiento a este plan se evidencia_x000a_que de ocho (8) actividades planteadas una (1) tenía corte para el mes_x000a_de marzo el resto de actividades se encuentran en término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Se realiza quinto seguimiento corte 30 de junio del 2022. No se modifica el plan de mejora de acuerdo a la articulacion de los resultados del FURAG." u="1"/>
        <s v="En seguimiento a este plan se evidencia veintisiete_x000a_(27) actividades las cuales cuatro (4) tenían corte el primer trimestre el_x000a_resto se encuentran en términos." u="1"/>
        <s v="El ultimo seguimiento se realizó con corte a 30 de Noviembre del año 2022." u="1"/>
        <s v="Segundo seguimiento con corte a mayo 20201." u="1"/>
        <s v="En revisión de  las diez (10) actividades_x000a_pendientes se realiza el seguimiento con corte al 28 de marzo de 2022_x000a_el cual se logra cerrar con la oportuna respuesta de los procesos de_x000a_cuatro (4) actividades." u="1"/>
        <s v="Se realiza sexto seguimiento corte 30 de noviembre del 2022. Se modifica el plan de mejora, se incluyen nuevas actividades de acuerdo a la articulacion de los resultados del FURAG." u="1"/>
        <s v="Se realiza seguimiento al Plan de mejoramiento de Seguridad y Salud en el Trabajo el cual cuenta con un total de 22 hallazgos desagregados en 4 Planes de Mejoramiento Internos, el resultado antes presentado es concerniente al Primer seguimiento. " u="1"/>
        <s v="Se evidencia porcentaje de avance primer seguimiento con corte a octubre del 2021." u="1"/>
        <s v="El sexto  seguimiento se realizó con corte a 10 de Junio  del 2022. El plan de mejoramiento contempla 22 actividades de las cuales 8 se encuentran cerradas, 5 actividades vencidas en ejecución y 9 actividades en términos." u="1"/>
        <s v="se evidencia un informe anterior en un 83% el cual se pudo lograr un avance gracias a los procesos involucrados y responsables descritas en este plan de mejoramiento." u="1"/>
        <s v="as actividades del presente plan de mejoramiento se encuentran contempladas hasta el mes de agosto de la vigencia 2024, por tanto, las mismas se encuentran dentro de los términos de ejecución. _x000a_" u="1"/>
        <s v="Seguimiento corte 31 de marzo de 2023. _x000a_ Se modifica el plan de mejora, se incluyen nuevas actividades de acuerdo a la articulacion de los resultados del FURAG._x000a_"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44 Lineas Proyectadas_x000a_27 Lineas iniciadas/implementadas_x000a_17 Lineas pendientes de iniciar" u="1"/>
        <s v="Sexto seguimiento con corte a julio 2021." u="1"/>
        <s v="Se realiza seguimiento al Plan de mejoramiento de Seguridad y Salud en el Trabajo el cual cuenta con un total de 22 hallazgos desagregados en 4 Planes de Mejoramiento Internos, el resultado antes presentado es concerniente al segundo seguimiento. " u="1"/>
        <s v="Seguimiento con corte a julio del 2021" u="1"/>
        <s v="Seguimiento con corte a Junio  del 2022. Las actividades del presente plan de mejoramiento se encuentran contempladas hasta el 15 de diciembre del 2022, así las cosas, se encuentra dentro de los términos de ejecución." u="1"/>
        <s v="En seguimiento a las actividades con corte a 31 de marzo del año 2022  se evidencia que_x000a_siguen pendientes dos (2) actividades" u="1"/>
        <s v="Se realiza quinto seguimiento corte 30 de noviembre del 2022. Se modifica el plan de mejora, se incluyen nuevas actividades de acuerdo a la articulacion de los resultados del FURAG." u="1"/>
        <s v="Seguimiento con corte a marzo del 2022. Las actividades del presente plan de mejoramiento se encuentran contempladas hasta el 15 de diciembre del 2022, así las cosas, se encuentra dentro de los términos de ejecución." u="1"/>
        <s v="Las actividades del presente plan de mejoramiento se encuentran contempladas hasta el mes de agosto de la vigencia 2024, por tanto, las mismas se encuentran dentro de los términos de ejecución._x000a_" u="1"/>
        <s v="Primer seguimiento con Corte a Marzo Vig 2021_x000a_Segundo seguimiento con corte a 13 de julio 2021."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 realiza seguimiento con corte a 16 de marzo del año 2022_x000a_El plan cuenta con 22 actividades de las cuales 7 actividades estan abiertas ya que se les realiza seguimientos diario,semanal, mensual y trimestral._x000a_15 se encuentran vencidas." u="1"/>
        <s v="El septimo   seguimiento se realizó con corte a 30 de Noviembre  del 2022 del cual se obtuvo un avance del 10% desde el ultimo seguimiento y un cierre acumulado la fecha de 13 actividades._x000a_" u="1"/>
        <s v=" Actualmente el PM cuenta con un avance de 37%, donde se presenta un avance general de cada una de las 19 actividades , se presenta un avance significativo en las 12 actividades , las demás actividades se encuentran en ejecución." u="1"/>
        <s v="El último seguimiento se realizó con corte a 19  de julio del 2021._x000a_Cabe destacar que el cierre de los hallazgos depende de la verificación de la eficacia de estos, a través de la Auditoria al SG-SGA tercerizada vigencia 2021." u="1"/>
        <s v="Segundo seguimiento con corte a mayo 20201._x000a_Tercer Seguimiento con corte a 16 de julio 2021._x000a_Cuarto Seguimiento con corte a 19 de Octubre del 2021."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Se realiza el segundo seguimiento con corte abril de la vigencia 2021, con un total de 12 acciones establecidas dentro del plan." u="1"/>
        <s v="Se realiza el segundo seguimiento con corte abril de la vigencia 2021, con un total de 52 acciones establecidas dentro del plan."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 v="En seguimiento se evidencia total del plan de mejoramiento " u="1"/>
        <s v="as actividades del presente plan de mejoramiento se encuentran contempladas hasta el febrero del 2024, así las cosas, se encuentra dentro de los términos de ejecución. " u="1"/>
        <s v="En seguimiento a este plan se evidencia que el_x000a_anterior seguimiento tuvo un alcance del 68%, se realizó mesa de_x000a_trabajo con planeación y equidad y diversidad donde se presentaron_x000a_evidencias." u="1"/>
        <s v="En seguimiento a esta actividad se empieza con un_x000a_primer seguimiento, gracias a el proceso se presenta un buen avance." u="1"/>
        <s v="Se realiza segundo seguimiento de verificación al cumplimiento de las acciones pendites, para lo cual se realizan 2 solicitudes de información y no se recibe respuesta por parte del programa." u="1"/>
        <s v="En primer seguimiento a este plan se evidencia que tiene_x000a_ocho (8) actividades" u="1"/>
        <s v="Se realiza quinto  seguimiento corte 30 de noviembre del 2022. Se modifica el plan de mejora, se incluyen nuevas actividades de acuerdo a la articulacion de los resultados del FURAG._x000a_" u="1"/>
      </sharedItems>
    </cacheField>
    <cacheField name="FECHA DE VENCIMIENTO " numFmtId="0">
      <sharedItems containsDate="1" containsBlank="1" containsMixedTypes="1" minDate="1905-07-11T00:00:00" maxDate="2025-01-01T00:00:00" count="74" longText="1">
        <s v="La fecha de vencimiento del presente plan es el dia 15-12-2022"/>
        <s v="El plan de mejoramiento tiene un termino de ejecución desde el año el 2020 hasta el 2021"/>
        <s v="Vigencia 2020"/>
        <s v="Vigencia 2021"/>
        <s v="El plan de mejoramiento tiene un término de ejecución hasta el año  2022. "/>
        <s v="El plan de mejoramiento tiene un término de ejecución, desde el 2020 hasta el 2022. "/>
        <s v="El plan de mejoramiento tiene un término de ejecución,  "/>
        <s v="El plan de mejoramiento tiene un término de ejecución, desde el 2022 hasta el 2024. "/>
        <d v="2024-12-31T00:00:00"/>
        <d v="2024-03-01T00:00:00"/>
        <s v="El plan de mejoramiento tiene un termino de ejecución hasta el mes de septiembre del 2021._x000a_"/>
        <s v="Fecha de vecimiento 28/02/2024."/>
        <d v="2023-12-01T00:00:00"/>
        <d v="1905-07-11T00:00:00"/>
        <s v="El Plan de Mejoramiento tiene un termino de ejecución hasta agosto del 2022_x000a_"/>
        <s v="El plan de mejoramiento tiene un término de ejecución, desde el 2022 hasta el 2023. "/>
        <s v="Las actividades propuestos dentro del plan de mejoramiento, tienen como fecha límite de cumplimiento, el 31 diciembre de 2020"/>
        <s v="Vigencias 2020 - 2021 - 2022 - 2023"/>
        <m u="1"/>
        <s v="Cuenta con 25 acciones a cumplir " u="1"/>
        <s v="El Plan de Mejoramiento esta ejecución en la vigencia 2026" u="1"/>
        <s v="El plan de mejoramiento fue diseñado para ejecutarlo en la vigencia 2020." u="1"/>
        <s v="El Plan de Mejoramiento esta ejecución en la vigencia 2022" u="1"/>
        <s v="los Planes presentan avance asi: _x000a_PM 636 - SST: 69%_x000a_PM637 - VICE ADMIN: 100%_x000a_PM638 - ATH: 75%_x000a_PM639 - EPI: 33%_x000a_PM640 - ABS: 80%_x000a_ " u="1"/>
        <s v="El plan de actividades cuenta con 8 acciones a implementar durante las vigencias 2019 y 2020, para lo cual queda pendientes una acción por cumplir y así llegar al 100%." u="1"/>
        <s v="28 actividades en total (27 con fecha de vencimiento en la vigencia 2019), (1 actividad con fecha de vencimiento en la vigencia 2021)" u="1"/>
        <s v="El plan de actividades cuenta con 28 acciones a implementar durante las vigencias 2019 y 2020, para lo cual se encuentra  5 acciones con avance, 16 cumplidas y 7  acciones sin avance alguno." u="1"/>
        <s v="El plan de mejoramiento tiene un termino de ejecución hasta el mes de septiembre del 2021." u="1"/>
        <s v="VIGENCIA 2029" u="1"/>
        <s v="Cuenta con 13 acciones cumplidas , 4 con avance al 33% y 8 sin avance" u="1"/>
        <s v="VIGENCIA 2028" u="1"/>
        <s v="VIGENCIA 2027" u="1"/>
        <s v="Las actividades propuestos dentro del plan de mejoramiento, tienen como fecha límite de cumplimiento, el 31 diciembre de 2021"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El Plan de Mejoramiento esta ejecución en la vigencia 2025" u="1"/>
        <s v="Los hallazgos No. 13,14,16,17,18,21 y 22 no presentan avance en sus acciones correctivas, debido a que se encuentran en terminos para ejecución" u="1"/>
        <s v="Las actividades propuestos dentro del plan de mejoramiento, tienen como fecha límite de cumplimiento, el 31 diciembre de 2022" u="1"/>
        <s v="El Plan de Mejoramiento esta ejecución en la vigencia 2021" u="1"/>
        <s v="VIGENCIA 2026" u="1"/>
        <s v="Las actividades propuestos dentro del plan de mejoramiento, tienen como fecha límite de cumplimiento, el 31 diciembre de 2023" u="1"/>
        <s v="Las actividades propuestos dentro del plan de mejoramiento, tienen como fecha límite de cumplimiento, el 31 diciembre de 2024" u="1"/>
        <s v="VIGENCIA 2025" u="1"/>
        <d v="2021-07-01T00:00:00" u="1"/>
        <s v="Seguimiento realizado con corte a 30-09-2021." u="1"/>
        <s v="31/12/2021. (Aún se cuenta con actividades que requieren monitoreo)." u="1"/>
        <s v="31/12/2021. (Aún se cuenta con actividades que requieres monitoreo)." u="1"/>
        <s v="Las actividades propuestos dentro del plan de mejoramiento, tienen como fecha límite de cumplimiento, el 31 diciembre de 2025" u="1"/>
        <s v="El plan de mejoramiento tiene un término de ejecución hasta el 30 nov 2022. " u="1"/>
        <s v="VIGENCIA 2024" u="1"/>
        <s v="El plan de actividades cuenta con 7 acciones a implementar durante las vigencias 2019 y 2020, para lo cual se encuentra  3 acciones con avance, 3 cumplidas y 1 acción sin avance alguno." u="1"/>
        <s v="N/A" u="1"/>
        <s v="VIGENCIA 2023" u="1"/>
        <s v="Los planes de actividades propuestos dentro del plan de mejoramiento, tienen como fecha límite de cumplimiento, el 31 diciembre de 2020." u="1"/>
        <s v="_x000a_El plan de actividades cuenta con 8 acciones a implementar durante la vigencia 2020, para lo cual se encuentra  2 acciones con avance, 4 cumplidas y 2  acciones sin avance alguno._x000a_" u="1"/>
        <s v="VIGENCIA 2022" u="1"/>
        <s v="El plan de actividades cuenta con 14 acciones a implementar durante las vigencias 2020 y 2021, para lo cual se encuentra una acción cumplida, 3 con avance y 10 acciones sin avance alguno." u="1"/>
        <s v="Vigencia 201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El Plan de Mejoramiento esta ejecución en la vigencia 2024" u="1"/>
        <s v="El Plan de Mejoramiento esta ejecución en la vigencia 2020" u="1"/>
        <s v="El Plan de Mejoramiento se ejecuto en la vigencia 2020" u="1"/>
        <s v="Presenta 7 acciones cumplidas al 100% y una por cumplir con un porcentaje de avance del 67%." u="1"/>
        <s v="El plan de mejoramiento tiene un termino de ejecución desde el año el 2020 hasta el 2022" u="1"/>
        <s v="Cuenta con una accion por ejecutar otra con avance del 36% y 6 acciones cumplidas" u="1"/>
        <s v="Seguimiento con corte a octubre del 2021" u="1"/>
        <s v="El Plan de Mejoramiento esta ejecución en la vigencia 2023" u="1"/>
        <s v="los Planes presentan avance asi: _x000a_PM 636 - SST: 47%_x000a_PM637 - VICE ADMIN: 100%_x000a_PM638 - ATH: 75%_x000a_PM639 - EPI: 0%_x000a_PM640 - ABS: 40%_x000a_ " u="1"/>
        <s v="Cuenta con 3 acciones cumplidas y 4 con un porcentaje de avace del 33%" u="1"/>
        <s v="Seguimiento con corte a marzo del 2022" u="1"/>
        <s v="PAA VIGENCIA 2022" u="1"/>
        <s v="Cuenta con 17 acciones cumplidas, 3 con porcentaje de avance del 67%, 4 con avance del 33% y 4 acciones sin avance." u="1"/>
        <s v="El plan de mejoramiento ha tenido continuidad durante las vigencias siguientes a la fecha maxima de cumplimiento, debido a que se ha realizado monitoreo al fortalecimiento de las actividades a fin de elevar las condiciones de calidad de los factores. " u="1"/>
        <s v="IV trimestre 2021" u="1"/>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5" cacheId="0" dataOnRows="1" applyNumberFormats="0" applyBorderFormats="0" applyFontFormats="0" applyPatternFormats="0" applyAlignmentFormats="0" applyWidthHeightFormats="1" dataCaption="Valores" updatedVersion="6" minRefreshableVersion="3" preserveFormatting="0" itemPrintTitles="1" createdVersion="5" indent="0" outline="1" outlineData="1" multipleFieldFilters="0" chartFormat="65">
  <location ref="A3:C6" firstHeaderRow="1" firstDataRow="2" firstDataCol="1"/>
  <pivotFields count="18">
    <pivotField name="reporte" axis="axisCol" showAll="0">
      <items count="130">
        <item h="1" sd="0" m="1" x="124"/>
        <item h="1" sd="0" m="1" x="52"/>
        <item h="1" sd="0" m="1" x="88"/>
        <item h="1" sd="0" m="1" x="121"/>
        <item h="1" sd="0" m="1" x="74"/>
        <item h="1" sd="0" m="1" x="95"/>
        <item h="1" sd="0" m="1" x="59"/>
        <item h="1" sd="0" m="1" x="120"/>
        <item h="1" sd="0" m="1" x="83"/>
        <item h="1" sd="0" m="1" x="109"/>
        <item h="1" sd="0" m="1" x="64"/>
        <item h="1" sd="0" m="1" x="78"/>
        <item h="1" sd="0" m="1" x="92"/>
        <item h="1" sd="0" m="1" x="107"/>
        <item h="1" sd="0" m="1" x="39"/>
        <item h="1" sd="0" m="1" x="71"/>
        <item h="1" sd="0" m="1" x="40"/>
        <item h="1" sd="0" x="21"/>
        <item h="1" sd="0" m="1" x="69"/>
        <item h="1" sd="0" m="1" x="53"/>
        <item h="1" sd="0" m="1" x="60"/>
        <item h="1" sd="0" m="1" x="127"/>
        <item h="1" sd="0" m="1" x="75"/>
        <item h="1" sd="0" m="1" x="86"/>
        <item h="1" sd="0" m="1" x="123"/>
        <item h="1" sd="0" m="1" x="77"/>
        <item h="1" sd="0" m="1" x="102"/>
        <item h="1" sd="0" m="1" x="80"/>
        <item h="1" sd="0" x="22"/>
        <item h="1" sd="0" m="1" x="90"/>
        <item h="1" sd="0" x="27"/>
        <item h="1" sd="0" x="36"/>
        <item h="1" sd="0" m="1" x="101"/>
        <item h="1" sd="0" m="1" x="97"/>
        <item h="1" sd="0" m="1" x="82"/>
        <item h="1" sd="0" m="1" x="108"/>
        <item h="1" sd="0" x="28"/>
        <item h="1" sd="0" x="29"/>
        <item h="1" sd="0" x="30"/>
        <item h="1" sd="0" m="1" x="87"/>
        <item h="1" sd="0" x="32"/>
        <item sd="0" x="33"/>
        <item h="1" sd="0" x="34"/>
        <item h="1" sd="0" x="31"/>
        <item h="1" sd="0" m="1" x="89"/>
        <item h="1" sd="0" x="23"/>
        <item h="1" sd="0" x="24"/>
        <item h="1" sd="0" x="25"/>
        <item h="1" sd="0" x="26"/>
        <item h="1" m="1" x="48"/>
        <item h="1" m="1" x="47"/>
        <item h="1" m="1" x="38"/>
        <item h="1" m="1" x="103"/>
        <item h="1" m="1" x="44"/>
        <item h="1" m="1" x="128"/>
        <item h="1" m="1" x="51"/>
        <item h="1" m="1" x="98"/>
        <item h="1" m="1" x="94"/>
        <item h="1" x="1"/>
        <item h="1" x="2"/>
        <item h="1" m="1" x="70"/>
        <item h="1" m="1" x="125"/>
        <item h="1" x="9"/>
        <item h="1" m="1" x="54"/>
        <item h="1" m="1" x="91"/>
        <item h="1" m="1" x="65"/>
        <item h="1" m="1" x="56"/>
        <item h="1" m="1" x="99"/>
        <item h="1" m="1" x="93"/>
        <item h="1" m="1" x="63"/>
        <item h="1" m="1" x="100"/>
        <item h="1" m="1" x="110"/>
        <item h="1" m="1" x="79"/>
        <item h="1" m="1" x="49"/>
        <item h="1" m="1" x="62"/>
        <item h="1" m="1" x="55"/>
        <item h="1" m="1" x="73"/>
        <item h="1" x="3"/>
        <item h="1" x="4"/>
        <item h="1" m="1" x="72"/>
        <item h="1" m="1" x="46"/>
        <item h="1" x="5"/>
        <item h="1" x="6"/>
        <item h="1" x="7"/>
        <item h="1" x="8"/>
        <item h="1" m="1" x="43"/>
        <item h="1" m="1" x="96"/>
        <item h="1" m="1" x="58"/>
        <item h="1" m="1" x="116"/>
        <item h="1" m="1" x="50"/>
        <item h="1" m="1" x="117"/>
        <item h="1" x="35"/>
        <item h="1" m="1" x="81"/>
        <item h="1" m="1" x="104"/>
        <item h="1" m="1" x="41"/>
        <item h="1" m="1" x="67"/>
        <item h="1" m="1" x="111"/>
        <item h="1" m="1" x="122"/>
        <item h="1" m="1" x="112"/>
        <item h="1" m="1" x="115"/>
        <item h="1" m="1" x="42"/>
        <item h="1" m="1" x="114"/>
        <item h="1" m="1" x="118"/>
        <item h="1" m="1" x="57"/>
        <item h="1" m="1" x="84"/>
        <item h="1" m="1" x="126"/>
        <item h="1" m="1" x="45"/>
        <item h="1" m="1" x="113"/>
        <item h="1" m="1" x="37"/>
        <item h="1" m="1" x="66"/>
        <item h="1" m="1" x="105"/>
        <item h="1" m="1" x="106"/>
        <item h="1" m="1" x="119"/>
        <item h="1" m="1" x="76"/>
        <item h="1" x="17"/>
        <item h="1" m="1" x="85"/>
        <item h="1" m="1" x="68"/>
        <item h="1" m="1" x="61"/>
        <item h="1" x="0"/>
        <item h="1" x="10"/>
        <item h="1" x="11"/>
        <item h="1" x="12"/>
        <item h="1" x="13"/>
        <item h="1" x="14"/>
        <item h="1" x="15"/>
        <item h="1" x="16"/>
        <item h="1" x="19"/>
        <item h="1" x="20"/>
        <item h="1" x="18"/>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2"/>
  </rowFields>
  <rowItems count="2">
    <i>
      <x/>
    </i>
    <i i="1">
      <x v="1"/>
    </i>
  </rowItems>
  <colFields count="1">
    <field x="0"/>
  </colFields>
  <colItems count="2">
    <i>
      <x v="41"/>
    </i>
    <i t="grand">
      <x/>
    </i>
  </colItems>
  <dataFields count="2">
    <dataField name="Avance" fld="3" baseField="0" baseItem="29"/>
    <dataField name="En proceso" fld="4" baseField="0" baseItem="0"/>
  </dataFields>
  <chartFormats count="51">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3"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7" rowHeaderCaption="OBSERVACIONES">
  <location ref="E22:F24" firstHeaderRow="1" firstDataRow="1" firstDataCol="1"/>
  <pivotFields count="18">
    <pivotField showAll="0">
      <items count="130">
        <item h="1" x="18"/>
        <item h="1" x="19"/>
        <item h="1" x="20"/>
        <item h="1" x="0"/>
        <item h="1" x="14"/>
        <item h="1" x="15"/>
        <item h="1" x="16"/>
        <item h="1" x="10"/>
        <item h="1" x="11"/>
        <item h="1" x="13"/>
        <item h="1" x="12"/>
        <item h="1" m="1" x="124"/>
        <item h="1" m="1" x="91"/>
        <item h="1" m="1" x="81"/>
        <item h="1" m="1" x="104"/>
        <item h="1" m="1" x="67"/>
        <item h="1" m="1" x="65"/>
        <item h="1" m="1" x="66"/>
        <item h="1" m="1" x="112"/>
        <item h="1" m="1" x="111"/>
        <item h="1" m="1" x="42"/>
        <item h="1" m="1" x="114"/>
        <item h="1" m="1" x="57"/>
        <item h="1" m="1" x="45"/>
        <item h="1" m="1" x="84"/>
        <item h="1" m="1" x="113"/>
        <item h="1" m="1" x="115"/>
        <item h="1" m="1" x="54"/>
        <item h="1" x="9"/>
        <item h="1" m="1" x="52"/>
        <item h="1" m="1" x="98"/>
        <item h="1" m="1" x="88"/>
        <item h="1" m="1" x="96"/>
        <item h="1" m="1" x="121"/>
        <item h="1" m="1" x="41"/>
        <item h="1" m="1" x="74"/>
        <item h="1" m="1" x="101"/>
        <item h="1" m="1" x="51"/>
        <item h="1" m="1" x="68"/>
        <item h="1" m="1" x="106"/>
        <item h="1" m="1" x="119"/>
        <item h="1" m="1" x="76"/>
        <item h="1" m="1" x="70"/>
        <item h="1" m="1" x="95"/>
        <item h="1" m="1" x="59"/>
        <item h="1" m="1" x="120"/>
        <item h="1" m="1" x="83"/>
        <item h="1" m="1" x="109"/>
        <item h="1" m="1" x="64"/>
        <item h="1" m="1" x="80"/>
        <item h="1" m="1" x="94"/>
        <item h="1" m="1" x="85"/>
        <item h="1" x="2"/>
        <item h="1" m="1" x="122"/>
        <item h="1" x="17"/>
        <item h="1" m="1" x="78"/>
        <item h="1" x="22"/>
        <item h="1" x="1"/>
        <item h="1" m="1" x="89"/>
        <item h="1" m="1" x="92"/>
        <item h="1" m="1" x="107"/>
        <item h="1" m="1" x="39"/>
        <item h="1" m="1" x="71"/>
        <item h="1" m="1" x="40"/>
        <item h="1" x="21"/>
        <item h="1" m="1" x="43"/>
        <item h="1" m="1" x="69"/>
        <item h="1" m="1" x="58"/>
        <item h="1" m="1" x="116"/>
        <item h="1" m="1" x="61"/>
        <item h="1" m="1" x="105"/>
        <item h="1" m="1" x="50"/>
        <item h="1" m="1" x="125"/>
        <item h="1" m="1" x="56"/>
        <item h="1" m="1" x="99"/>
        <item h="1" m="1" x="55"/>
        <item h="1" m="1" x="93"/>
        <item h="1" m="1" x="63"/>
        <item h="1" m="1" x="100"/>
        <item h="1" m="1" x="73"/>
        <item h="1" m="1" x="110"/>
        <item h="1" m="1" x="79"/>
        <item h="1" x="4"/>
        <item h="1" x="3"/>
        <item h="1" m="1" x="72"/>
        <item h="1" m="1" x="46"/>
        <item h="1" x="6"/>
        <item h="1" x="5"/>
        <item h="1" x="7"/>
        <item h="1" x="8"/>
        <item h="1" m="1" x="53"/>
        <item h="1" m="1" x="60"/>
        <item h="1" m="1" x="62"/>
        <item h="1" m="1" x="44"/>
        <item h="1" m="1" x="103"/>
        <item h="1" m="1" x="127"/>
        <item h="1" m="1" x="75"/>
        <item h="1" m="1" x="47"/>
        <item h="1" m="1" x="38"/>
        <item h="1" m="1" x="86"/>
        <item h="1" m="1" x="123"/>
        <item h="1" m="1" x="128"/>
        <item h="1" m="1" x="49"/>
        <item h="1" m="1" x="77"/>
        <item h="1" m="1" x="48"/>
        <item h="1" m="1" x="118"/>
        <item h="1" m="1" x="126"/>
        <item h="1" m="1" x="90"/>
        <item h="1" m="1" x="102"/>
        <item h="1" m="1" x="97"/>
        <item h="1" m="1" x="82"/>
        <item h="1" x="27"/>
        <item h="1" x="26"/>
        <item h="1" x="28"/>
        <item h="1" x="24"/>
        <item h="1" x="29"/>
        <item h="1" x="31"/>
        <item h="1" m="1" x="87"/>
        <item h="1" x="25"/>
        <item h="1" x="32"/>
        <item h="1" x="30"/>
        <item h="1" x="23"/>
        <item x="33"/>
        <item h="1" x="36"/>
        <item h="1" x="34"/>
        <item h="1" m="1" x="117"/>
        <item h="1" x="35"/>
        <item h="1" m="1" x="108"/>
        <item h="1" m="1" x="37"/>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166">
        <item m="1" x="30"/>
        <item m="1" x="47"/>
        <item m="1" x="163"/>
        <item m="1" x="73"/>
        <item m="1" x="29"/>
        <item m="1" x="60"/>
        <item m="1" x="148"/>
        <item m="1" x="116"/>
        <item m="1" x="75"/>
        <item m="1" x="92"/>
        <item m="1" x="32"/>
        <item m="1" x="46"/>
        <item m="1" x="157"/>
        <item m="1" x="158"/>
        <item m="1" x="127"/>
        <item m="1" x="130"/>
        <item m="1" x="68"/>
        <item m="1" x="156"/>
        <item m="1" x="84"/>
        <item m="1" x="106"/>
        <item m="1" x="83"/>
        <item m="1" x="85"/>
        <item m="1" x="82"/>
        <item m="1" x="81"/>
        <item m="1" x="155"/>
        <item m="1" x="91"/>
        <item m="1" x="88"/>
        <item m="1" x="121"/>
        <item m="1" x="146"/>
        <item m="1" x="138"/>
        <item m="1" x="67"/>
        <item m="1" x="112"/>
        <item m="1" x="109"/>
        <item m="1" x="118"/>
        <item m="1" x="110"/>
        <item m="1" x="108"/>
        <item m="1" x="107"/>
        <item m="1" x="111"/>
        <item m="1" x="152"/>
        <item m="1" x="139"/>
        <item m="1" x="140"/>
        <item m="1" x="74"/>
        <item m="1" x="102"/>
        <item m="1" x="98"/>
        <item m="1" x="114"/>
        <item m="1" x="131"/>
        <item m="1" x="77"/>
        <item m="1" x="70"/>
        <item m="1" x="153"/>
        <item m="1" x="56"/>
        <item m="1" x="54"/>
        <item m="1" x="52"/>
        <item m="1" x="51"/>
        <item m="1" x="55"/>
        <item m="1" x="53"/>
        <item m="1" x="99"/>
        <item m="1" x="38"/>
        <item m="1" x="61"/>
        <item m="1" x="35"/>
        <item m="1" x="39"/>
        <item m="1" x="37"/>
        <item m="1" x="36"/>
        <item m="1" x="40"/>
        <item m="1" x="137"/>
        <item m="1" x="136"/>
        <item m="1" x="76"/>
        <item m="1" x="64"/>
        <item m="1" x="42"/>
        <item m="1" x="147"/>
        <item m="1" x="144"/>
        <item m="1" x="154"/>
        <item m="1" x="62"/>
        <item m="1" x="80"/>
        <item m="1" x="100"/>
        <item m="1" x="87"/>
        <item m="1" x="45"/>
        <item m="1" x="122"/>
        <item m="1" x="97"/>
        <item m="1" x="79"/>
        <item m="1" x="142"/>
        <item m="1" x="94"/>
        <item m="1" x="78"/>
        <item m="1" x="113"/>
        <item m="1" x="43"/>
        <item m="1" x="117"/>
        <item m="1" x="34"/>
        <item m="1" x="105"/>
        <item m="1" x="90"/>
        <item m="1" x="50"/>
        <item m="1" x="125"/>
        <item m="1" x="41"/>
        <item m="1" x="149"/>
        <item m="1" x="161"/>
        <item m="1" x="63"/>
        <item m="1" x="48"/>
        <item m="1" x="141"/>
        <item m="1" x="128"/>
        <item m="1" x="33"/>
        <item m="1" x="132"/>
        <item m="1" x="120"/>
        <item m="1" x="123"/>
        <item m="1" x="151"/>
        <item m="1" x="66"/>
        <item m="1" x="49"/>
        <item m="1" x="89"/>
        <item m="1" x="59"/>
        <item m="1" x="104"/>
        <item m="1" x="93"/>
        <item m="1" x="159"/>
        <item m="1" x="69"/>
        <item m="1" x="162"/>
        <item m="1" x="164"/>
        <item x="8"/>
        <item m="1" x="95"/>
        <item m="1" x="126"/>
        <item m="1" x="150"/>
        <item m="1" x="145"/>
        <item x="11"/>
        <item m="1" x="86"/>
        <item m="1" x="119"/>
        <item m="1" x="103"/>
        <item m="1" x="72"/>
        <item m="1" x="133"/>
        <item m="1" x="57"/>
        <item m="1" x="31"/>
        <item m="1" x="71"/>
        <item m="1" x="58"/>
        <item m="1" x="165"/>
        <item m="1" x="129"/>
        <item m="1" x="124"/>
        <item m="1" x="143"/>
        <item m="1" x="65"/>
        <item m="1" x="101"/>
        <item m="1" x="96"/>
        <item x="16"/>
        <item m="1" x="134"/>
        <item m="1" x="160"/>
        <item x="0"/>
        <item x="12"/>
        <item x="13"/>
        <item x="18"/>
        <item x="19"/>
        <item x="23"/>
        <item x="28"/>
        <item x="24"/>
        <item m="1" x="135"/>
        <item x="20"/>
        <item x="25"/>
        <item x="26"/>
        <item m="1" x="44"/>
        <item x="15"/>
        <item x="1"/>
        <item x="2"/>
        <item m="1" x="115"/>
        <item x="4"/>
        <item x="5"/>
        <item x="6"/>
        <item x="7"/>
        <item x="9"/>
        <item x="17"/>
        <item x="3"/>
        <item x="10"/>
        <item x="21"/>
        <item x="22"/>
        <item x="27"/>
        <item x="14"/>
      </items>
    </pivotField>
    <pivotField showAll="0" defaultSubtotal="0"/>
  </pivotFields>
  <rowFields count="1">
    <field x="16"/>
  </rowFields>
  <rowItems count="2">
    <i>
      <x v="147"/>
    </i>
    <i t="grand">
      <x/>
    </i>
  </rowItems>
  <colItems count="1">
    <i/>
  </colItems>
  <dataFields count="1">
    <dataField name="Cuenta de PRIMER SEGUIMIENTO" fld="5" subtotal="count" baseField="0" baseItem="0"/>
  </dataFields>
  <chartFormats count="56">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6" count="1" selected="0">
            <x v="4"/>
          </reference>
        </references>
      </pivotArea>
    </chartFormat>
    <chartFormat chart="16" format="5">
      <pivotArea type="data" outline="0" fieldPosition="0">
        <references count="2">
          <reference field="4294967294" count="1" selected="0">
            <x v="0"/>
          </reference>
          <reference field="16" count="1" selected="0">
            <x v="7"/>
          </reference>
        </references>
      </pivotArea>
    </chartFormat>
    <chartFormat chart="16" format="6">
      <pivotArea type="data" outline="0" fieldPosition="0">
        <references count="2">
          <reference field="4294967294" count="1" selected="0">
            <x v="0"/>
          </reference>
          <reference field="16" count="1" selected="0">
            <x v="9"/>
          </reference>
        </references>
      </pivotArea>
    </chartFormat>
    <chartFormat chart="16" format="7">
      <pivotArea type="data" outline="0" fieldPosition="0">
        <references count="2">
          <reference field="4294967294" count="1" selected="0">
            <x v="0"/>
          </reference>
          <reference field="16" count="1" selected="0">
            <x v="2"/>
          </reference>
        </references>
      </pivotArea>
    </chartFormat>
    <chartFormat chart="16" format="8">
      <pivotArea type="data" outline="0" fieldPosition="0">
        <references count="2">
          <reference field="4294967294" count="1" selected="0">
            <x v="0"/>
          </reference>
          <reference field="16" count="1" selected="0">
            <x v="1"/>
          </reference>
        </references>
      </pivotArea>
    </chartFormat>
    <chartFormat chart="16" format="9">
      <pivotArea type="data" outline="0" fieldPosition="0">
        <references count="2">
          <reference field="4294967294" count="1" selected="0">
            <x v="0"/>
          </reference>
          <reference field="16" count="1" selected="0">
            <x v="0"/>
          </reference>
        </references>
      </pivotArea>
    </chartFormat>
    <chartFormat chart="16" format="10">
      <pivotArea type="data" outline="0" fieldPosition="0">
        <references count="2">
          <reference field="4294967294" count="1" selected="0">
            <x v="0"/>
          </reference>
          <reference field="16" count="1" selected="0">
            <x v="10"/>
          </reference>
        </references>
      </pivotArea>
    </chartFormat>
    <chartFormat chart="16" format="11">
      <pivotArea type="data" outline="0" fieldPosition="0">
        <references count="2">
          <reference field="4294967294" count="1" selected="0">
            <x v="0"/>
          </reference>
          <reference field="16" count="1" selected="0">
            <x v="11"/>
          </reference>
        </references>
      </pivotArea>
    </chartFormat>
    <chartFormat chart="16" format="12">
      <pivotArea type="data" outline="0" fieldPosition="0">
        <references count="2">
          <reference field="4294967294" count="1" selected="0">
            <x v="0"/>
          </reference>
          <reference field="16" count="1" selected="0">
            <x v="13"/>
          </reference>
        </references>
      </pivotArea>
    </chartFormat>
    <chartFormat chart="16" format="13">
      <pivotArea type="data" outline="0" fieldPosition="0">
        <references count="2">
          <reference field="4294967294" count="1" selected="0">
            <x v="0"/>
          </reference>
          <reference field="16" count="1" selected="0">
            <x v="19"/>
          </reference>
        </references>
      </pivotArea>
    </chartFormat>
    <chartFormat chart="16" format="14">
      <pivotArea type="data" outline="0" fieldPosition="0">
        <references count="2">
          <reference field="4294967294" count="1" selected="0">
            <x v="0"/>
          </reference>
          <reference field="16" count="1" selected="0">
            <x v="26"/>
          </reference>
        </references>
      </pivotArea>
    </chartFormat>
    <chartFormat chart="16" format="15">
      <pivotArea type="data" outline="0" fieldPosition="0">
        <references count="2">
          <reference field="4294967294" count="1" selected="0">
            <x v="0"/>
          </reference>
          <reference field="16" count="1" selected="0">
            <x v="39"/>
          </reference>
        </references>
      </pivotArea>
    </chartFormat>
    <chartFormat chart="16" format="16">
      <pivotArea type="data" outline="0" fieldPosition="0">
        <references count="2">
          <reference field="4294967294" count="1" selected="0">
            <x v="0"/>
          </reference>
          <reference field="16" count="1" selected="0">
            <x v="40"/>
          </reference>
        </references>
      </pivotArea>
    </chartFormat>
    <chartFormat chart="16" format="17">
      <pivotArea type="data" outline="0" fieldPosition="0">
        <references count="2">
          <reference field="4294967294" count="1" selected="0">
            <x v="0"/>
          </reference>
          <reference field="16" count="1" selected="0">
            <x v="14"/>
          </reference>
        </references>
      </pivotArea>
    </chartFormat>
    <chartFormat chart="16" format="18">
      <pivotArea type="data" outline="0" fieldPosition="0">
        <references count="2">
          <reference field="4294967294" count="1" selected="0">
            <x v="0"/>
          </reference>
          <reference field="16" count="1" selected="0">
            <x v="47"/>
          </reference>
        </references>
      </pivotArea>
    </chartFormat>
    <chartFormat chart="16" format="19">
      <pivotArea type="data" outline="0" fieldPosition="0">
        <references count="2">
          <reference field="4294967294" count="1" selected="0">
            <x v="0"/>
          </reference>
          <reference field="16" count="1" selected="0">
            <x v="44"/>
          </reference>
        </references>
      </pivotArea>
    </chartFormat>
    <chartFormat chart="16" format="20">
      <pivotArea type="data" outline="0" fieldPosition="0">
        <references count="2">
          <reference field="4294967294" count="1" selected="0">
            <x v="0"/>
          </reference>
          <reference field="16" count="1" selected="0">
            <x v="60"/>
          </reference>
        </references>
      </pivotArea>
    </chartFormat>
    <chartFormat chart="16" format="21">
      <pivotArea type="data" outline="0" fieldPosition="0">
        <references count="2">
          <reference field="4294967294" count="1" selected="0">
            <x v="0"/>
          </reference>
          <reference field="16" count="1" selected="0">
            <x v="5"/>
          </reference>
        </references>
      </pivotArea>
    </chartFormat>
    <chartFormat chart="16" format="22">
      <pivotArea type="data" outline="0" fieldPosition="0">
        <references count="2">
          <reference field="4294967294" count="1" selected="0">
            <x v="0"/>
          </reference>
          <reference field="16" count="1" selected="0">
            <x v="61"/>
          </reference>
        </references>
      </pivotArea>
    </chartFormat>
    <chartFormat chart="16" format="23">
      <pivotArea type="data" outline="0" fieldPosition="0">
        <references count="2">
          <reference field="4294967294" count="1" selected="0">
            <x v="0"/>
          </reference>
          <reference field="16" count="1" selected="0">
            <x v="62"/>
          </reference>
        </references>
      </pivotArea>
    </chartFormat>
    <chartFormat chart="16" format="24">
      <pivotArea type="data" outline="0" fieldPosition="0">
        <references count="2">
          <reference field="4294967294" count="1" selected="0">
            <x v="0"/>
          </reference>
          <reference field="16" count="1" selected="0">
            <x v="58"/>
          </reference>
        </references>
      </pivotArea>
    </chartFormat>
    <chartFormat chart="16" format="25">
      <pivotArea type="data" outline="0" fieldPosition="0">
        <references count="2">
          <reference field="4294967294" count="1" selected="0">
            <x v="0"/>
          </reference>
          <reference field="16" count="1" selected="0">
            <x v="55"/>
          </reference>
        </references>
      </pivotArea>
    </chartFormat>
    <chartFormat chart="16" format="26">
      <pivotArea type="data" outline="0" fieldPosition="0">
        <references count="2">
          <reference field="4294967294" count="1" selected="0">
            <x v="0"/>
          </reference>
          <reference field="16" count="1" selected="0">
            <x v="56"/>
          </reference>
        </references>
      </pivotArea>
    </chartFormat>
    <chartFormat chart="16" format="27">
      <pivotArea type="data" outline="0" fieldPosition="0">
        <references count="2">
          <reference field="4294967294" count="1" selected="0">
            <x v="0"/>
          </reference>
          <reference field="16" count="1" selected="0">
            <x v="87"/>
          </reference>
        </references>
      </pivotArea>
    </chartFormat>
    <chartFormat chart="16" format="28">
      <pivotArea type="data" outline="0" fieldPosition="0">
        <references count="2">
          <reference field="4294967294" count="1" selected="0">
            <x v="0"/>
          </reference>
          <reference field="16" count="1" selected="0">
            <x v="70"/>
          </reference>
        </references>
      </pivotArea>
    </chartFormat>
    <chartFormat chart="16" format="29">
      <pivotArea type="data" outline="0" fieldPosition="0">
        <references count="2">
          <reference field="4294967294" count="1" selected="0">
            <x v="0"/>
          </reference>
          <reference field="16" count="1" selected="0">
            <x v="64"/>
          </reference>
        </references>
      </pivotArea>
    </chartFormat>
    <chartFormat chart="16" format="30">
      <pivotArea type="data" outline="0" fieldPosition="0">
        <references count="2">
          <reference field="4294967294" count="1" selected="0">
            <x v="0"/>
          </reference>
          <reference field="16" count="1" selected="0">
            <x v="65"/>
          </reference>
        </references>
      </pivotArea>
    </chartFormat>
    <chartFormat chart="16" format="31">
      <pivotArea type="data" outline="0" fieldPosition="0">
        <references count="2">
          <reference field="4294967294" count="1" selected="0">
            <x v="0"/>
          </reference>
          <reference field="16" count="1" selected="0">
            <x v="63"/>
          </reference>
        </references>
      </pivotArea>
    </chartFormat>
    <chartFormat chart="16" format="32">
      <pivotArea type="data" outline="0" fieldPosition="0">
        <references count="2">
          <reference field="4294967294" count="1" selected="0">
            <x v="0"/>
          </reference>
          <reference field="16" count="1" selected="0">
            <x v="92"/>
          </reference>
        </references>
      </pivotArea>
    </chartFormat>
    <chartFormat chart="16" format="33">
      <pivotArea type="data" outline="0" fieldPosition="0">
        <references count="2">
          <reference field="4294967294" count="1" selected="0">
            <x v="0"/>
          </reference>
          <reference field="16" count="1" selected="0">
            <x v="89"/>
          </reference>
        </references>
      </pivotArea>
    </chartFormat>
    <chartFormat chart="16" format="34">
      <pivotArea type="data" outline="0" fieldPosition="0">
        <references count="2">
          <reference field="4294967294" count="1" selected="0">
            <x v="0"/>
          </reference>
          <reference field="16" count="1" selected="0">
            <x v="75"/>
          </reference>
        </references>
      </pivotArea>
    </chartFormat>
    <chartFormat chart="16" format="35">
      <pivotArea type="data" outline="0" fieldPosition="0">
        <references count="2">
          <reference field="4294967294" count="1" selected="0">
            <x v="0"/>
          </reference>
          <reference field="16" count="1" selected="0">
            <x v="94"/>
          </reference>
        </references>
      </pivotArea>
    </chartFormat>
    <chartFormat chart="16" format="36">
      <pivotArea type="data" outline="0" fieldPosition="0">
        <references count="2">
          <reference field="4294967294" count="1" selected="0">
            <x v="0"/>
          </reference>
          <reference field="16" count="1" selected="0">
            <x v="66"/>
          </reference>
        </references>
      </pivotArea>
    </chartFormat>
    <chartFormat chart="16" format="37">
      <pivotArea type="data" outline="0" fieldPosition="0">
        <references count="2">
          <reference field="4294967294" count="1" selected="0">
            <x v="0"/>
          </reference>
          <reference field="16" count="1" selected="0">
            <x v="67"/>
          </reference>
        </references>
      </pivotArea>
    </chartFormat>
    <chartFormat chart="16" format="38">
      <pivotArea type="data" outline="0" fieldPosition="0">
        <references count="2">
          <reference field="4294967294" count="1" selected="0">
            <x v="0"/>
          </reference>
          <reference field="16" count="1" selected="0">
            <x v="85"/>
          </reference>
        </references>
      </pivotArea>
    </chartFormat>
    <chartFormat chart="16" format="39">
      <pivotArea type="data" outline="0" fieldPosition="0">
        <references count="2">
          <reference field="4294967294" count="1" selected="0">
            <x v="0"/>
          </reference>
          <reference field="16" count="1" selected="0">
            <x v="103"/>
          </reference>
        </references>
      </pivotArea>
    </chartFormat>
    <chartFormat chart="16" format="40">
      <pivotArea type="data" outline="0" fieldPosition="0">
        <references count="2">
          <reference field="4294967294" count="1" selected="0">
            <x v="0"/>
          </reference>
          <reference field="16" count="1" selected="0">
            <x v="101"/>
          </reference>
        </references>
      </pivotArea>
    </chartFormat>
    <chartFormat chart="16" format="41">
      <pivotArea type="data" outline="0" fieldPosition="0">
        <references count="2">
          <reference field="4294967294" count="1" selected="0">
            <x v="0"/>
          </reference>
          <reference field="16" count="1" selected="0">
            <x v="119"/>
          </reference>
        </references>
      </pivotArea>
    </chartFormat>
    <chartFormat chart="16" format="42">
      <pivotArea type="data" outline="0" fieldPosition="0">
        <references count="2">
          <reference field="4294967294" count="1" selected="0">
            <x v="0"/>
          </reference>
          <reference field="16" count="1" selected="0">
            <x v="122"/>
          </reference>
        </references>
      </pivotArea>
    </chartFormat>
    <chartFormat chart="16" format="43">
      <pivotArea type="data" outline="0" fieldPosition="0">
        <references count="2">
          <reference field="4294967294" count="1" selected="0">
            <x v="0"/>
          </reference>
          <reference field="16" count="1" selected="0">
            <x v="130"/>
          </reference>
        </references>
      </pivotArea>
    </chartFormat>
    <chartFormat chart="16" format="44">
      <pivotArea type="data" outline="0" fieldPosition="0">
        <references count="2">
          <reference field="4294967294" count="1" selected="0">
            <x v="0"/>
          </reference>
          <reference field="16" count="1" selected="0">
            <x v="116"/>
          </reference>
        </references>
      </pivotArea>
    </chartFormat>
    <chartFormat chart="16" format="45">
      <pivotArea type="data" outline="0" fieldPosition="0">
        <references count="2">
          <reference field="4294967294" count="1" selected="0">
            <x v="0"/>
          </reference>
          <reference field="16" count="1" selected="0">
            <x v="131"/>
          </reference>
        </references>
      </pivotArea>
    </chartFormat>
    <chartFormat chart="16" format="46">
      <pivotArea type="data" outline="0" fieldPosition="0">
        <references count="2">
          <reference field="4294967294" count="1" selected="0">
            <x v="0"/>
          </reference>
          <reference field="16" count="1" selected="0">
            <x v="121"/>
          </reference>
        </references>
      </pivotArea>
    </chartFormat>
    <chartFormat chart="16" format="47">
      <pivotArea type="data" outline="0" fieldPosition="0">
        <references count="2">
          <reference field="4294967294" count="1" selected="0">
            <x v="0"/>
          </reference>
          <reference field="16" count="1" selected="0">
            <x v="104"/>
          </reference>
        </references>
      </pivotArea>
    </chartFormat>
    <chartFormat chart="16" format="48">
      <pivotArea type="data" outline="0" fieldPosition="0">
        <references count="2">
          <reference field="4294967294" count="1" selected="0">
            <x v="0"/>
          </reference>
          <reference field="16" count="1" selected="0">
            <x v="128"/>
          </reference>
        </references>
      </pivotArea>
    </chartFormat>
    <chartFormat chart="16" format="49">
      <pivotArea type="data" outline="0" fieldPosition="0">
        <references count="2">
          <reference field="4294967294" count="1" selected="0">
            <x v="0"/>
          </reference>
          <reference field="16" count="1" selected="0">
            <x v="148"/>
          </reference>
        </references>
      </pivotArea>
    </chartFormat>
    <chartFormat chart="16" format="50">
      <pivotArea type="data" outline="0" fieldPosition="0">
        <references count="2">
          <reference field="4294967294" count="1" selected="0">
            <x v="0"/>
          </reference>
          <reference field="16" count="1" selected="0">
            <x v="149"/>
          </reference>
        </references>
      </pivotArea>
    </chartFormat>
    <chartFormat chart="16" format="51">
      <pivotArea type="data" outline="0" fieldPosition="0">
        <references count="2">
          <reference field="4294967294" count="1" selected="0">
            <x v="0"/>
          </reference>
          <reference field="16" count="1" selected="0">
            <x v="138"/>
          </reference>
        </references>
      </pivotArea>
    </chartFormat>
    <chartFormat chart="16" format="52">
      <pivotArea type="data" outline="0" fieldPosition="0">
        <references count="2">
          <reference field="4294967294" count="1" selected="0">
            <x v="0"/>
          </reference>
          <reference field="16" count="1" selected="0">
            <x v="164"/>
          </reference>
        </references>
      </pivotArea>
    </chartFormat>
    <chartFormat chart="16" format="53">
      <pivotArea type="data" outline="0" fieldPosition="0">
        <references count="2">
          <reference field="4294967294" count="1" selected="0">
            <x v="0"/>
          </reference>
          <reference field="16" count="1" selected="0">
            <x v="151"/>
          </reference>
        </references>
      </pivotArea>
    </chartFormat>
    <chartFormat chart="16" format="54">
      <pivotArea type="data" outline="0" fieldPosition="0">
        <references count="2">
          <reference field="4294967294" count="1" selected="0">
            <x v="0"/>
          </reference>
          <reference field="16" count="1" selected="0">
            <x v="144"/>
          </reference>
        </references>
      </pivotArea>
    </chartFormat>
    <chartFormat chart="16" format="55">
      <pivotArea type="data" outline="0" fieldPosition="0">
        <references count="2">
          <reference field="4294967294" count="1" selected="0">
            <x v="0"/>
          </reference>
          <reference field="16" count="1" selected="0">
            <x v="147"/>
          </reference>
        </references>
      </pivotArea>
    </chartFormat>
    <chartFormat chart="16" format="56">
      <pivotArea type="data" outline="0" fieldPosition="0">
        <references count="2">
          <reference field="4294967294" count="1" selected="0">
            <x v="0"/>
          </reference>
          <reference field="16" count="1" selected="0">
            <x v="14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7"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3">
  <location ref="D3:E5" firstHeaderRow="1" firstDataRow="1" firstDataCol="1"/>
  <pivotFields count="18">
    <pivotField axis="axisRow" showAll="0">
      <items count="130">
        <item h="1" m="1" x="124"/>
        <item h="1" m="1" x="52"/>
        <item h="1" m="1" x="88"/>
        <item h="1" m="1" x="121"/>
        <item h="1" m="1" x="74"/>
        <item h="1" m="1" x="95"/>
        <item h="1" m="1" x="59"/>
        <item h="1" m="1" x="120"/>
        <item h="1" m="1" x="83"/>
        <item h="1" m="1" x="109"/>
        <item h="1" m="1" x="64"/>
        <item h="1" m="1" x="78"/>
        <item h="1" m="1" x="92"/>
        <item h="1" m="1" x="107"/>
        <item h="1" m="1" x="39"/>
        <item h="1" m="1" x="71"/>
        <item h="1" m="1" x="40"/>
        <item h="1" x="21"/>
        <item h="1" m="1" x="69"/>
        <item h="1" m="1" x="53"/>
        <item h="1" m="1" x="60"/>
        <item h="1" m="1" x="127"/>
        <item h="1" m="1" x="75"/>
        <item h="1" m="1" x="86"/>
        <item h="1" m="1" x="123"/>
        <item h="1" m="1" x="77"/>
        <item h="1" m="1" x="102"/>
        <item h="1" m="1" x="80"/>
        <item h="1" x="22"/>
        <item h="1" m="1" x="90"/>
        <item h="1" x="27"/>
        <item h="1" x="36"/>
        <item h="1" m="1" x="101"/>
        <item h="1" m="1" x="97"/>
        <item h="1" m="1" x="82"/>
        <item h="1" m="1" x="108"/>
        <item h="1" x="28"/>
        <item h="1" x="29"/>
        <item h="1" x="30"/>
        <item h="1" m="1" x="87"/>
        <item h="1" x="32"/>
        <item x="33"/>
        <item h="1" x="34"/>
        <item h="1" x="31"/>
        <item h="1" m="1" x="89"/>
        <item h="1" x="23"/>
        <item h="1" x="24"/>
        <item h="1" x="25"/>
        <item h="1" x="26"/>
        <item h="1" m="1" x="48"/>
        <item h="1" m="1" x="47"/>
        <item h="1" m="1" x="38"/>
        <item h="1" m="1" x="103"/>
        <item h="1" m="1" x="44"/>
        <item h="1" m="1" x="128"/>
        <item h="1" m="1" x="51"/>
        <item h="1" m="1" x="98"/>
        <item h="1" m="1" x="94"/>
        <item h="1" x="1"/>
        <item h="1" x="2"/>
        <item h="1" m="1" x="70"/>
        <item h="1" m="1" x="125"/>
        <item h="1" x="9"/>
        <item h="1" m="1" x="54"/>
        <item h="1" m="1" x="91"/>
        <item h="1" m="1" x="65"/>
        <item h="1" m="1" x="56"/>
        <item h="1" m="1" x="99"/>
        <item h="1" m="1" x="93"/>
        <item h="1" m="1" x="63"/>
        <item h="1" m="1" x="100"/>
        <item h="1" m="1" x="110"/>
        <item h="1" m="1" x="79"/>
        <item h="1" m="1" x="49"/>
        <item h="1" m="1" x="62"/>
        <item h="1" m="1" x="55"/>
        <item h="1" m="1" x="73"/>
        <item h="1" x="3"/>
        <item h="1" x="4"/>
        <item h="1" m="1" x="72"/>
        <item h="1" m="1" x="46"/>
        <item h="1" x="5"/>
        <item h="1" x="6"/>
        <item h="1" x="7"/>
        <item h="1" x="8"/>
        <item h="1" m="1" x="43"/>
        <item h="1" m="1" x="96"/>
        <item h="1" m="1" x="58"/>
        <item h="1" m="1" x="116"/>
        <item h="1" m="1" x="50"/>
        <item h="1" m="1" x="117"/>
        <item h="1" x="35"/>
        <item h="1" m="1" x="81"/>
        <item h="1" m="1" x="104"/>
        <item h="1" m="1" x="41"/>
        <item h="1" m="1" x="67"/>
        <item h="1" m="1" x="111"/>
        <item h="1" m="1" x="122"/>
        <item h="1" m="1" x="112"/>
        <item h="1" m="1" x="115"/>
        <item h="1" m="1" x="42"/>
        <item h="1" m="1" x="114"/>
        <item h="1" m="1" x="118"/>
        <item h="1" m="1" x="57"/>
        <item h="1" m="1" x="84"/>
        <item h="1" m="1" x="126"/>
        <item h="1" m="1" x="45"/>
        <item h="1" m="1" x="113"/>
        <item h="1" m="1" x="37"/>
        <item h="1" m="1" x="66"/>
        <item h="1" m="1" x="105"/>
        <item h="1" m="1" x="106"/>
        <item h="1" m="1" x="119"/>
        <item h="1" m="1" x="76"/>
        <item h="1" x="17"/>
        <item h="1" m="1" x="85"/>
        <item h="1" m="1" x="68"/>
        <item h="1" m="1" x="61"/>
        <item h="1" x="0"/>
        <item h="1" x="10"/>
        <item h="1" x="11"/>
        <item h="1" x="12"/>
        <item h="1" x="13"/>
        <item h="1" x="14"/>
        <item h="1" x="15"/>
        <item h="1" x="16"/>
        <item h="1" x="19"/>
        <item h="1" x="20"/>
        <item h="1" x="18"/>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0"/>
  </rowFields>
  <rowItems count="2">
    <i>
      <x v="41"/>
    </i>
    <i t="grand">
      <x/>
    </i>
  </rowItems>
  <colItems count="1">
    <i/>
  </colItems>
  <dataFields count="1">
    <dataField name="Suma de No. SEGUIMIENTOS REALIZADOS" fld="2" baseField="0" baseItem="0"/>
  </dataFields>
  <chartFormats count="34">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 chart="2" format="58">
      <pivotArea type="data" outline="0" fieldPosition="0">
        <references count="2">
          <reference field="4294967294" count="1" selected="0">
            <x v="0"/>
          </reference>
          <reference field="0" count="1" selected="0">
            <x v="55"/>
          </reference>
        </references>
      </pivotArea>
    </chartFormat>
    <chartFormat chart="2" format="59">
      <pivotArea type="data" outline="0" fieldPosition="0">
        <references count="2">
          <reference field="4294967294" count="1" selected="0">
            <x v="0"/>
          </reference>
          <reference field="0" count="1" selected="0">
            <x v="88"/>
          </reference>
        </references>
      </pivotArea>
    </chartFormat>
    <chartFormat chart="2" format="60">
      <pivotArea type="data" outline="0" fieldPosition="0">
        <references count="2">
          <reference field="4294967294" count="1" selected="0">
            <x v="0"/>
          </reference>
          <reference field="0" count="1" selected="0">
            <x v="91"/>
          </reference>
        </references>
      </pivotArea>
    </chartFormat>
    <chartFormat chart="2" format="61">
      <pivotArea type="data" outline="0" fieldPosition="0">
        <references count="2">
          <reference field="4294967294" count="1" selected="0">
            <x v="0"/>
          </reference>
          <reference field="0" count="1" selected="0">
            <x v="65"/>
          </reference>
        </references>
      </pivotArea>
    </chartFormat>
    <chartFormat chart="2" format="62">
      <pivotArea type="data" outline="0" fieldPosition="0">
        <references count="2">
          <reference field="4294967294" count="1" selected="0">
            <x v="0"/>
          </reference>
          <reference field="0" count="1" selected="0">
            <x v="111"/>
          </reference>
        </references>
      </pivotArea>
    </chartFormat>
    <chartFormat chart="2" format="63">
      <pivotArea type="data" outline="0" fieldPosition="0">
        <references count="2">
          <reference field="4294967294" count="1" selected="0">
            <x v="0"/>
          </reference>
          <reference field="0" count="1" selected="0">
            <x v="4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6"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4">
  <location ref="E17:F20" firstHeaderRow="1" firstDataRow="1" firstDataCol="1"/>
  <pivotFields count="18">
    <pivotField axis="axisRow" showAll="0">
      <items count="130">
        <item h="1" m="1" x="124"/>
        <item h="1" m="1" x="52"/>
        <item h="1" m="1" x="88"/>
        <item h="1" m="1" x="121"/>
        <item h="1" m="1" x="74"/>
        <item h="1" m="1" x="95"/>
        <item h="1" m="1" x="59"/>
        <item h="1" m="1" x="120"/>
        <item h="1" m="1" x="83"/>
        <item h="1" m="1" x="109"/>
        <item h="1" m="1" x="64"/>
        <item h="1" m="1" x="78"/>
        <item h="1" m="1" x="92"/>
        <item h="1" m="1" x="107"/>
        <item h="1" m="1" x="39"/>
        <item h="1" m="1" x="71"/>
        <item h="1" m="1" x="40"/>
        <item h="1" x="21"/>
        <item h="1" m="1" x="69"/>
        <item h="1" m="1" x="53"/>
        <item h="1" m="1" x="60"/>
        <item h="1" m="1" x="127"/>
        <item h="1" m="1" x="75"/>
        <item h="1" m="1" x="86"/>
        <item h="1" m="1" x="123"/>
        <item h="1" m="1" x="77"/>
        <item h="1" m="1" x="102"/>
        <item h="1" m="1" x="80"/>
        <item h="1" x="22"/>
        <item h="1" m="1" x="90"/>
        <item h="1" x="27"/>
        <item h="1" x="36"/>
        <item h="1" m="1" x="101"/>
        <item h="1" m="1" x="97"/>
        <item h="1" m="1" x="82"/>
        <item h="1" m="1" x="108"/>
        <item h="1" x="28"/>
        <item h="1" x="29"/>
        <item h="1" x="30"/>
        <item h="1" m="1" x="87"/>
        <item h="1" x="32"/>
        <item x="33"/>
        <item h="1" x="34"/>
        <item h="1" x="31"/>
        <item h="1" m="1" x="89"/>
        <item h="1" x="23"/>
        <item h="1" x="24"/>
        <item h="1" x="25"/>
        <item h="1" x="26"/>
        <item h="1" m="1" x="48"/>
        <item h="1" m="1" x="47"/>
        <item h="1" m="1" x="38"/>
        <item h="1" m="1" x="103"/>
        <item h="1" m="1" x="44"/>
        <item h="1" m="1" x="128"/>
        <item h="1" m="1" x="51"/>
        <item h="1" m="1" x="98"/>
        <item h="1" m="1" x="94"/>
        <item h="1" x="1"/>
        <item h="1" x="2"/>
        <item h="1" m="1" x="70"/>
        <item h="1" m="1" x="125"/>
        <item h="1" x="9"/>
        <item h="1" m="1" x="54"/>
        <item h="1" m="1" x="91"/>
        <item h="1" m="1" x="65"/>
        <item h="1" m="1" x="56"/>
        <item h="1" m="1" x="99"/>
        <item h="1" m="1" x="93"/>
        <item h="1" m="1" x="63"/>
        <item h="1" m="1" x="100"/>
        <item h="1" m="1" x="110"/>
        <item h="1" m="1" x="79"/>
        <item h="1" m="1" x="49"/>
        <item h="1" m="1" x="62"/>
        <item h="1" m="1" x="55"/>
        <item h="1" m="1" x="73"/>
        <item h="1" x="3"/>
        <item h="1" x="4"/>
        <item h="1" m="1" x="72"/>
        <item h="1" m="1" x="46"/>
        <item h="1" x="5"/>
        <item h="1" x="6"/>
        <item h="1" x="7"/>
        <item h="1" x="8"/>
        <item h="1" m="1" x="43"/>
        <item h="1" m="1" x="96"/>
        <item h="1" m="1" x="58"/>
        <item h="1" m="1" x="116"/>
        <item h="1" m="1" x="50"/>
        <item h="1" m="1" x="117"/>
        <item h="1" x="35"/>
        <item h="1" m="1" x="81"/>
        <item h="1" m="1" x="104"/>
        <item h="1" m="1" x="41"/>
        <item h="1" m="1" x="67"/>
        <item h="1" m="1" x="111"/>
        <item h="1" m="1" x="122"/>
        <item h="1" m="1" x="112"/>
        <item h="1" m="1" x="115"/>
        <item h="1" m="1" x="42"/>
        <item h="1" m="1" x="114"/>
        <item h="1" m="1" x="118"/>
        <item h="1" m="1" x="57"/>
        <item h="1" m="1" x="84"/>
        <item h="1" m="1" x="126"/>
        <item h="1" m="1" x="45"/>
        <item h="1" m="1" x="113"/>
        <item h="1" m="1" x="37"/>
        <item h="1" m="1" x="66"/>
        <item h="1" m="1" x="105"/>
        <item h="1" m="1" x="106"/>
        <item h="1" m="1" x="119"/>
        <item h="1" m="1" x="76"/>
        <item h="1" x="17"/>
        <item h="1" m="1" x="85"/>
        <item h="1" m="1" x="68"/>
        <item h="1" m="1" x="61"/>
        <item h="1" x="0"/>
        <item h="1" x="10"/>
        <item h="1" x="11"/>
        <item h="1" x="12"/>
        <item h="1" x="13"/>
        <item h="1" x="14"/>
        <item h="1" x="15"/>
        <item h="1" x="16"/>
        <item h="1" x="19"/>
        <item h="1" x="20"/>
        <item h="1" x="18"/>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axis="axisRow" showAll="0" defaultSubtotal="0">
      <items count="74">
        <item m="1" x="25"/>
        <item x="5"/>
        <item m="1" x="53"/>
        <item m="1" x="18"/>
        <item m="1" x="27"/>
        <item m="1" x="21"/>
        <item m="1" x="60"/>
        <item m="1" x="38"/>
        <item m="1" x="22"/>
        <item m="1" x="66"/>
        <item m="1" x="59"/>
        <item m="1" x="35"/>
        <item m="1" x="20"/>
        <item m="1" x="61"/>
        <item m="1" x="58"/>
        <item m="1" x="56"/>
        <item m="1" x="26"/>
        <item m="1" x="50"/>
        <item m="1" x="54"/>
        <item m="1" x="24"/>
        <item m="1" x="51"/>
        <item x="16"/>
        <item m="1" x="32"/>
        <item m="1" x="37"/>
        <item m="1" x="40"/>
        <item m="1" x="41"/>
        <item m="1" x="47"/>
        <item m="1" x="33"/>
        <item m="1" x="72"/>
        <item x="3"/>
        <item x="10"/>
        <item m="1" x="36"/>
        <item m="1" x="29"/>
        <item m="1" x="71"/>
        <item m="1" x="68"/>
        <item m="1" x="64"/>
        <item m="1" x="62"/>
        <item m="1" x="19"/>
        <item m="1" x="67"/>
        <item m="1" x="44"/>
        <item x="14"/>
        <item m="1" x="65"/>
        <item m="1" x="23"/>
        <item m="1" x="63"/>
        <item m="1" x="70"/>
        <item m="1" x="46"/>
        <item m="1" x="69"/>
        <item m="1" x="34"/>
        <item m="1" x="43"/>
        <item m="1" x="73"/>
        <item x="0"/>
        <item m="1" x="57"/>
        <item x="2"/>
        <item m="1" x="55"/>
        <item x="1"/>
        <item m="1" x="48"/>
        <item m="1" x="52"/>
        <item x="4"/>
        <item m="1" x="45"/>
        <item x="7"/>
        <item x="17"/>
        <item m="1" x="49"/>
        <item m="1" x="42"/>
        <item m="1" x="39"/>
        <item m="1" x="31"/>
        <item m="1" x="30"/>
        <item m="1" x="28"/>
        <item x="15"/>
        <item x="6"/>
        <item x="11"/>
        <item x="8"/>
        <item x="9"/>
        <item x="12"/>
        <item x="13"/>
      </items>
    </pivotField>
  </pivotFields>
  <rowFields count="2">
    <field x="0"/>
    <field x="17"/>
  </rowFields>
  <rowItems count="3">
    <i>
      <x v="41"/>
    </i>
    <i r="1">
      <x v="60"/>
    </i>
    <i t="grand">
      <x/>
    </i>
  </rowItems>
  <colItems count="1">
    <i/>
  </colItems>
  <dataFields count="1">
    <dataField name="Cuenta de PRIMER SEGUIMIENTO" fld="5" subtotal="count" baseField="0" baseItem="0"/>
  </dataFields>
  <formats count="1">
    <format dxfId="0">
      <pivotArea dataOnly="0" labelOnly="1" fieldPosition="0">
        <references count="2">
          <reference field="0" count="0" selected="0"/>
          <reference field="17" count="1">
            <x v="14"/>
          </reference>
        </references>
      </pivotArea>
    </format>
  </formats>
  <chartFormats count="65">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7"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7" count="1" selected="0">
            <x v="0"/>
          </reference>
        </references>
      </pivotArea>
    </chartFormat>
    <chartFormat chart="11" format="10">
      <pivotArea type="data" outline="0" fieldPosition="0">
        <references count="3">
          <reference field="4294967294" count="1" selected="0">
            <x v="0"/>
          </reference>
          <reference field="0" count="1" selected="0">
            <x v="6"/>
          </reference>
          <reference field="17"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7"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7"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7"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7"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7"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7"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7"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7"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7"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7"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7"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7"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7"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7"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7"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7"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7"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7"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7" count="1" selected="0">
            <x v="3"/>
          </reference>
        </references>
      </pivotArea>
    </chartFormat>
    <chartFormat chart="11" format="30">
      <pivotArea type="data" outline="0" fieldPosition="0">
        <references count="3">
          <reference field="4294967294" count="1" selected="0">
            <x v="0"/>
          </reference>
          <reference field="0" count="1" selected="0">
            <x v="2"/>
          </reference>
          <reference field="17"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7"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7"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7"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7"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7"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7"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7"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7" count="1" selected="0">
            <x v="3"/>
          </reference>
        </references>
      </pivotArea>
    </chartFormat>
    <chartFormat chart="11" format="39">
      <pivotArea type="data" outline="0" fieldPosition="0">
        <references count="3">
          <reference field="4294967294" count="1" selected="0">
            <x v="0"/>
          </reference>
          <reference field="0" count="1" selected="0">
            <x v="9"/>
          </reference>
          <reference field="17"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7"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7" count="1" selected="0">
            <x v="3"/>
          </reference>
        </references>
      </pivotArea>
    </chartFormat>
    <chartFormat chart="11" format="42">
      <pivotArea type="data" outline="0" fieldPosition="0">
        <references count="3">
          <reference field="4294967294" count="1" selected="0">
            <x v="0"/>
          </reference>
          <reference field="0" count="1" selected="0">
            <x v="2"/>
          </reference>
          <reference field="17"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7"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7"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7"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7"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7"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7"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7"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7"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7"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7"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7"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7"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7"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7"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7" count="1" selected="0">
            <x v="30"/>
          </reference>
        </references>
      </pivotArea>
    </chartFormat>
    <chartFormat chart="11" format="59">
      <pivotArea type="data" outline="0" fieldPosition="0">
        <references count="3">
          <reference field="4294967294" count="1" selected="0">
            <x v="0"/>
          </reference>
          <reference field="0" count="1" selected="0">
            <x v="55"/>
          </reference>
          <reference field="17" count="1" selected="0">
            <x v="40"/>
          </reference>
        </references>
      </pivotArea>
    </chartFormat>
    <chartFormat chart="11" format="60">
      <pivotArea type="data" outline="0" fieldPosition="0">
        <references count="3">
          <reference field="4294967294" count="1" selected="0">
            <x v="0"/>
          </reference>
          <reference field="0" count="1" selected="0">
            <x v="29"/>
          </reference>
          <reference field="17" count="1" selected="0">
            <x v="53"/>
          </reference>
        </references>
      </pivotArea>
    </chartFormat>
    <chartFormat chart="11" format="61">
      <pivotArea type="data" outline="0" fieldPosition="0">
        <references count="3">
          <reference field="4294967294" count="1" selected="0">
            <x v="0"/>
          </reference>
          <reference field="0" count="1" selected="0">
            <x v="41"/>
          </reference>
          <reference field="17" count="1" selected="0">
            <x v="60"/>
          </reference>
        </references>
      </pivotArea>
    </chartFormat>
    <chartFormat chart="11" format="62">
      <pivotArea type="data" outline="0" fieldPosition="0">
        <references count="3">
          <reference field="4294967294" count="1" selected="0">
            <x v="0"/>
          </reference>
          <reference field="0" count="1" selected="0">
            <x v="88"/>
          </reference>
          <reference field="17" count="1" selected="0">
            <x v="59"/>
          </reference>
        </references>
      </pivotArea>
    </chartFormat>
    <chartFormat chart="11" format="63">
      <pivotArea type="data" outline="0" fieldPosition="0">
        <references count="3">
          <reference field="4294967294" count="1" selected="0">
            <x v="0"/>
          </reference>
          <reference field="0" count="1" selected="0">
            <x v="91"/>
          </reference>
          <reference field="17" count="1" selected="0">
            <x v="60"/>
          </reference>
        </references>
      </pivotArea>
    </chartFormat>
    <chartFormat chart="11" format="64">
      <pivotArea type="data" outline="0" fieldPosition="0">
        <references count="3">
          <reference field="4294967294" count="1" selected="0">
            <x v="0"/>
          </reference>
          <reference field="0" count="1" selected="0">
            <x v="65"/>
          </reference>
          <reference field="17" count="1" selected="0">
            <x v="50"/>
          </reference>
        </references>
      </pivotArea>
    </chartFormat>
    <chartFormat chart="11" format="65">
      <pivotArea type="data" outline="0" fieldPosition="0">
        <references count="3">
          <reference field="4294967294" count="1" selected="0">
            <x v="0"/>
          </reference>
          <reference field="0" count="1" selected="0">
            <x v="42"/>
          </reference>
          <reference field="17" count="1" selected="0">
            <x v="60"/>
          </reference>
        </references>
      </pivotArea>
    </chartFormat>
    <chartFormat chart="11" format="66">
      <pivotArea type="data" outline="0" fieldPosition="0">
        <references count="3">
          <reference field="4294967294" count="1" selected="0">
            <x v="0"/>
          </reference>
          <reference field="0" count="1" selected="0">
            <x v="111"/>
          </reference>
          <reference field="17" count="1" selected="0">
            <x v="71"/>
          </reference>
        </references>
      </pivotArea>
    </chartFormat>
    <chartFormat chart="12" format="67" series="1">
      <pivotArea type="data" outline="0" fieldPosition="0">
        <references count="1">
          <reference field="4294967294" count="1" selected="0">
            <x v="0"/>
          </reference>
        </references>
      </pivotArea>
    </chartFormat>
    <chartFormat chart="12" format="68">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67">
      <pivotArea type="data" outline="0" fieldPosition="0">
        <references count="3">
          <reference field="4294967294" count="1" selected="0">
            <x v="0"/>
          </reference>
          <reference field="0" count="1" selected="0">
            <x v="40"/>
          </reference>
          <reference field="17" count="1" selected="0">
            <x v="60"/>
          </reference>
        </references>
      </pivotArea>
    </chartFormat>
    <chartFormat chart="11" format="68">
      <pivotArea type="data" outline="0" fieldPosition="0">
        <references count="3">
          <reference field="4294967294" count="1" selected="0">
            <x v="0"/>
          </reference>
          <reference field="0" count="1" selected="0">
            <x v="31"/>
          </reference>
          <reference field="17" count="1" selected="0">
            <x v="6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9">
  <location ref="G3:Q5" firstHeaderRow="0" firstDataRow="1" firstDataCol="1"/>
  <pivotFields count="18">
    <pivotField axis="axisRow" showAll="0">
      <items count="130">
        <item h="1" m="1" x="124"/>
        <item h="1" m="1" x="52"/>
        <item h="1" m="1" x="88"/>
        <item h="1" m="1" x="121"/>
        <item h="1" m="1" x="74"/>
        <item h="1" m="1" x="95"/>
        <item h="1" m="1" x="59"/>
        <item h="1" m="1" x="120"/>
        <item h="1" m="1" x="83"/>
        <item h="1" m="1" x="109"/>
        <item h="1" m="1" x="64"/>
        <item h="1" m="1" x="78"/>
        <item h="1" m="1" x="92"/>
        <item h="1" m="1" x="107"/>
        <item h="1" m="1" x="39"/>
        <item h="1" m="1" x="71"/>
        <item h="1" m="1" x="40"/>
        <item h="1" x="21"/>
        <item h="1" m="1" x="69"/>
        <item h="1" m="1" x="53"/>
        <item h="1" m="1" x="60"/>
        <item h="1" m="1" x="127"/>
        <item h="1" m="1" x="75"/>
        <item h="1" m="1" x="86"/>
        <item h="1" m="1" x="123"/>
        <item h="1" m="1" x="77"/>
        <item h="1" m="1" x="102"/>
        <item h="1" m="1" x="80"/>
        <item h="1" x="22"/>
        <item h="1" m="1" x="90"/>
        <item h="1" x="27"/>
        <item h="1" x="36"/>
        <item h="1" m="1" x="101"/>
        <item h="1" m="1" x="97"/>
        <item h="1" m="1" x="82"/>
        <item h="1" m="1" x="108"/>
        <item h="1" x="28"/>
        <item h="1" x="29"/>
        <item h="1" x="30"/>
        <item h="1" m="1" x="87"/>
        <item h="1" x="32"/>
        <item x="33"/>
        <item h="1" x="34"/>
        <item h="1" x="31"/>
        <item h="1" m="1" x="89"/>
        <item h="1" x="23"/>
        <item h="1" x="24"/>
        <item h="1" x="25"/>
        <item h="1" x="26"/>
        <item h="1" m="1" x="48"/>
        <item h="1" m="1" x="47"/>
        <item h="1" m="1" x="38"/>
        <item h="1" m="1" x="103"/>
        <item h="1" m="1" x="44"/>
        <item h="1" m="1" x="128"/>
        <item h="1" m="1" x="51"/>
        <item h="1" m="1" x="98"/>
        <item h="1" m="1" x="94"/>
        <item h="1" x="1"/>
        <item h="1" x="2"/>
        <item h="1" m="1" x="70"/>
        <item h="1" m="1" x="125"/>
        <item h="1" x="9"/>
        <item h="1" m="1" x="54"/>
        <item h="1" m="1" x="91"/>
        <item h="1" m="1" x="65"/>
        <item h="1" m="1" x="56"/>
        <item h="1" m="1" x="99"/>
        <item h="1" m="1" x="93"/>
        <item h="1" m="1" x="63"/>
        <item h="1" m="1" x="100"/>
        <item h="1" m="1" x="110"/>
        <item h="1" m="1" x="79"/>
        <item h="1" m="1" x="49"/>
        <item h="1" m="1" x="62"/>
        <item h="1" m="1" x="55"/>
        <item h="1" m="1" x="73"/>
        <item h="1" x="3"/>
        <item h="1" x="4"/>
        <item h="1" m="1" x="72"/>
        <item h="1" m="1" x="46"/>
        <item h="1" x="5"/>
        <item h="1" x="6"/>
        <item h="1" x="7"/>
        <item h="1" x="8"/>
        <item h="1" m="1" x="43"/>
        <item h="1" m="1" x="96"/>
        <item h="1" m="1" x="58"/>
        <item h="1" m="1" x="116"/>
        <item h="1" m="1" x="50"/>
        <item h="1" m="1" x="117"/>
        <item h="1" x="35"/>
        <item h="1" m="1" x="81"/>
        <item h="1" m="1" x="104"/>
        <item h="1" m="1" x="41"/>
        <item h="1" m="1" x="67"/>
        <item h="1" m="1" x="111"/>
        <item h="1" m="1" x="122"/>
        <item h="1" m="1" x="112"/>
        <item h="1" m="1" x="115"/>
        <item h="1" m="1" x="42"/>
        <item h="1" m="1" x="114"/>
        <item h="1" m="1" x="118"/>
        <item h="1" m="1" x="57"/>
        <item h="1" m="1" x="84"/>
        <item h="1" m="1" x="126"/>
        <item h="1" m="1" x="45"/>
        <item h="1" m="1" x="113"/>
        <item h="1" m="1" x="37"/>
        <item h="1" m="1" x="66"/>
        <item h="1" m="1" x="105"/>
        <item h="1" m="1" x="106"/>
        <item h="1" m="1" x="119"/>
        <item h="1" m="1" x="76"/>
        <item h="1" x="17"/>
        <item h="1" m="1" x="85"/>
        <item h="1" m="1" x="68"/>
        <item h="1" m="1" x="61"/>
        <item h="1" x="0"/>
        <item h="1" x="10"/>
        <item h="1" x="11"/>
        <item h="1" x="12"/>
        <item h="1" x="13"/>
        <item h="1" x="14"/>
        <item h="1" x="15"/>
        <item h="1" x="16"/>
        <item h="1" x="19"/>
        <item h="1" x="20"/>
        <item h="1" x="18"/>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showAll="0" defaultSubtotal="0"/>
    <pivotField showAll="0" defaultSubtotal="0"/>
    <pivotField showAll="0" defaultSubtotal="0"/>
  </pivotFields>
  <rowFields count="1">
    <field x="0"/>
  </rowFields>
  <rowItems count="2">
    <i>
      <x v="41"/>
    </i>
    <i t="grand">
      <x/>
    </i>
  </rowItems>
  <colFields count="1">
    <field x="-2"/>
  </colFields>
  <colItems count="10">
    <i>
      <x/>
    </i>
    <i i="1">
      <x v="1"/>
    </i>
    <i i="2">
      <x v="2"/>
    </i>
    <i i="3">
      <x v="3"/>
    </i>
    <i i="4">
      <x v="4"/>
    </i>
    <i i="5">
      <x v="5"/>
    </i>
    <i i="6">
      <x v="6"/>
    </i>
    <i i="7">
      <x v="7"/>
    </i>
    <i i="8">
      <x v="8"/>
    </i>
    <i i="9">
      <x v="9"/>
    </i>
  </colItems>
  <dataFields count="10">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count" baseField="0" baseItem="42"/>
  </dataFields>
  <formats count="4">
    <format dxfId="4">
      <pivotArea collapsedLevelsAreSubtotals="1" fieldPosition="0">
        <references count="2">
          <reference field="4294967294" count="1" selected="0">
            <x v="3"/>
          </reference>
          <reference field="0" count="0"/>
        </references>
      </pivotArea>
    </format>
    <format dxfId="3">
      <pivotArea collapsedLevelsAreSubtotals="1" fieldPosition="0">
        <references count="2">
          <reference field="4294967294" count="1" selected="0">
            <x v="4"/>
          </reference>
          <reference field="0" count="0"/>
        </references>
      </pivotArea>
    </format>
    <format dxfId="2">
      <pivotArea collapsedLevelsAreSubtotals="1" fieldPosition="0">
        <references count="2">
          <reference field="4294967294" count="1" selected="0">
            <x v="5"/>
          </reference>
          <reference field="0" count="0"/>
        </references>
      </pivotArea>
    </format>
    <format dxfId="1">
      <pivotArea collapsedLevelsAreSubtotals="1" fieldPosition="0">
        <references count="2">
          <reference field="4294967294" count="1" selected="0">
            <x v="6"/>
          </reference>
          <reference field="0" count="0"/>
        </references>
      </pivotArea>
    </format>
  </formats>
  <chartFormats count="10">
    <chartFormat chart="3" format="130" series="1">
      <pivotArea type="data" outline="0" fieldPosition="0">
        <references count="1">
          <reference field="4294967294" count="1" selected="0">
            <x v="0"/>
          </reference>
        </references>
      </pivotArea>
    </chartFormat>
    <chartFormat chart="3" format="131" series="1">
      <pivotArea type="data" outline="0" fieldPosition="0">
        <references count="1">
          <reference field="4294967294" count="1" selected="0">
            <x v="1"/>
          </reference>
        </references>
      </pivotArea>
    </chartFormat>
    <chartFormat chart="3" format="132" series="1">
      <pivotArea type="data" outline="0" fieldPosition="0">
        <references count="1">
          <reference field="4294967294" count="1" selected="0">
            <x v="2"/>
          </reference>
        </references>
      </pivotArea>
    </chartFormat>
    <chartFormat chart="3" format="133" series="1">
      <pivotArea type="data" outline="0" fieldPosition="0">
        <references count="1">
          <reference field="4294967294" count="1" selected="0">
            <x v="3"/>
          </reference>
        </references>
      </pivotArea>
    </chartFormat>
    <chartFormat chart="3" format="134" series="1">
      <pivotArea type="data" outline="0" fieldPosition="0">
        <references count="1">
          <reference field="4294967294" count="1" selected="0">
            <x v="4"/>
          </reference>
        </references>
      </pivotArea>
    </chartFormat>
    <chartFormat chart="3" format="135" series="1">
      <pivotArea type="data" outline="0" fieldPosition="0">
        <references count="1">
          <reference field="4294967294" count="1" selected="0">
            <x v="5"/>
          </reference>
        </references>
      </pivotArea>
    </chartFormat>
    <chartFormat chart="3" format="136" series="1">
      <pivotArea type="data" outline="0" fieldPosition="0">
        <references count="1">
          <reference field="4294967294" count="1" selected="0">
            <x v="6"/>
          </reference>
        </references>
      </pivotArea>
    </chartFormat>
    <chartFormat chart="3" format="137" series="1">
      <pivotArea type="data" outline="0" fieldPosition="0">
        <references count="1">
          <reference field="4294967294" count="1" selected="0">
            <x v="7"/>
          </reference>
        </references>
      </pivotArea>
    </chartFormat>
    <chartFormat chart="3" format="138" series="1">
      <pivotArea type="data" outline="0" fieldPosition="0">
        <references count="1">
          <reference field="4294967294" count="1" selected="0">
            <x v="8"/>
          </reference>
        </references>
      </pivotArea>
    </chartFormat>
    <chartFormat chart="3" format="139" series="1">
      <pivotArea type="data" outline="0" fieldPosition="0">
        <references count="1">
          <reference field="4294967294"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20">
  <location ref="H17:I19" firstHeaderRow="1" firstDataRow="1" firstDataCol="1"/>
  <pivotFields count="18">
    <pivotField showAll="0">
      <items count="130">
        <item h="1" x="18"/>
        <item h="1" x="19"/>
        <item h="1" x="20"/>
        <item h="1" x="0"/>
        <item h="1" x="14"/>
        <item h="1" x="15"/>
        <item h="1" x="16"/>
        <item h="1" x="10"/>
        <item h="1" x="11"/>
        <item h="1" x="13"/>
        <item h="1" x="12"/>
        <item h="1" m="1" x="124"/>
        <item h="1" m="1" x="91"/>
        <item h="1" m="1" x="81"/>
        <item h="1" m="1" x="104"/>
        <item h="1" m="1" x="67"/>
        <item h="1" m="1" x="65"/>
        <item h="1" m="1" x="66"/>
        <item h="1" m="1" x="112"/>
        <item h="1" m="1" x="111"/>
        <item h="1" m="1" x="42"/>
        <item h="1" m="1" x="114"/>
        <item h="1" m="1" x="57"/>
        <item h="1" m="1" x="45"/>
        <item h="1" m="1" x="84"/>
        <item h="1" m="1" x="113"/>
        <item h="1" m="1" x="115"/>
        <item h="1" m="1" x="54"/>
        <item h="1" x="9"/>
        <item h="1" m="1" x="52"/>
        <item h="1" m="1" x="98"/>
        <item h="1" m="1" x="88"/>
        <item h="1" m="1" x="96"/>
        <item h="1" m="1" x="121"/>
        <item h="1" m="1" x="41"/>
        <item h="1" m="1" x="74"/>
        <item h="1" m="1" x="101"/>
        <item h="1" m="1" x="51"/>
        <item h="1" m="1" x="68"/>
        <item h="1" m="1" x="106"/>
        <item h="1" m="1" x="119"/>
        <item h="1" m="1" x="76"/>
        <item h="1" m="1" x="70"/>
        <item h="1" m="1" x="95"/>
        <item h="1" m="1" x="59"/>
        <item h="1" m="1" x="120"/>
        <item h="1" m="1" x="83"/>
        <item h="1" m="1" x="109"/>
        <item h="1" m="1" x="64"/>
        <item h="1" m="1" x="80"/>
        <item h="1" m="1" x="94"/>
        <item h="1" m="1" x="85"/>
        <item h="1" x="2"/>
        <item h="1" m="1" x="122"/>
        <item h="1" x="17"/>
        <item h="1" m="1" x="78"/>
        <item h="1" x="22"/>
        <item h="1" x="1"/>
        <item h="1" m="1" x="89"/>
        <item h="1" m="1" x="92"/>
        <item h="1" m="1" x="107"/>
        <item h="1" m="1" x="39"/>
        <item h="1" m="1" x="71"/>
        <item h="1" m="1" x="40"/>
        <item h="1" x="21"/>
        <item h="1" m="1" x="43"/>
        <item h="1" m="1" x="69"/>
        <item h="1" m="1" x="58"/>
        <item h="1" m="1" x="116"/>
        <item h="1" m="1" x="61"/>
        <item h="1" m="1" x="105"/>
        <item h="1" m="1" x="50"/>
        <item h="1" m="1" x="125"/>
        <item h="1" m="1" x="56"/>
        <item h="1" m="1" x="99"/>
        <item h="1" m="1" x="55"/>
        <item h="1" m="1" x="93"/>
        <item h="1" m="1" x="63"/>
        <item h="1" m="1" x="100"/>
        <item h="1" m="1" x="73"/>
        <item h="1" m="1" x="110"/>
        <item h="1" m="1" x="79"/>
        <item h="1" x="4"/>
        <item h="1" x="3"/>
        <item h="1" m="1" x="72"/>
        <item h="1" m="1" x="46"/>
        <item h="1" x="6"/>
        <item h="1" x="5"/>
        <item h="1" x="7"/>
        <item h="1" x="8"/>
        <item h="1" m="1" x="53"/>
        <item h="1" m="1" x="60"/>
        <item h="1" m="1" x="62"/>
        <item h="1" m="1" x="44"/>
        <item h="1" m="1" x="103"/>
        <item h="1" m="1" x="127"/>
        <item h="1" m="1" x="75"/>
        <item h="1" m="1" x="47"/>
        <item h="1" m="1" x="38"/>
        <item h="1" m="1" x="86"/>
        <item h="1" m="1" x="123"/>
        <item h="1" m="1" x="128"/>
        <item h="1" m="1" x="49"/>
        <item h="1" m="1" x="77"/>
        <item h="1" m="1" x="48"/>
        <item h="1" m="1" x="118"/>
        <item h="1" m="1" x="126"/>
        <item h="1" m="1" x="90"/>
        <item h="1" m="1" x="102"/>
        <item h="1" m="1" x="97"/>
        <item h="1" m="1" x="82"/>
        <item h="1" x="27"/>
        <item h="1" x="26"/>
        <item h="1" x="28"/>
        <item h="1" x="24"/>
        <item h="1" x="29"/>
        <item h="1" x="31"/>
        <item h="1" m="1" x="87"/>
        <item h="1" x="25"/>
        <item h="1" x="32"/>
        <item h="1" x="30"/>
        <item h="1" x="23"/>
        <item x="33"/>
        <item h="1" x="36"/>
        <item h="1" x="34"/>
        <item h="1" m="1" x="117"/>
        <item h="1" x="35"/>
        <item h="1" m="1" x="108"/>
        <item h="1" m="1" x="37"/>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axis="axisRow" showAll="0" defaultSubtotal="0">
      <items count="15">
        <item m="1" x="11"/>
        <item x="4"/>
        <item x="5"/>
        <item x="1"/>
        <item x="3"/>
        <item m="1" x="12"/>
        <item m="1" x="10"/>
        <item m="1" x="13"/>
        <item x="0"/>
        <item x="8"/>
        <item m="1" x="14"/>
        <item x="9"/>
        <item x="2"/>
        <item x="7"/>
        <item x="6"/>
      </items>
    </pivotField>
    <pivotField showAll="0" defaultSubtotal="0"/>
    <pivotField showAll="0" defaultSubtotal="0"/>
  </pivotFields>
  <rowFields count="1">
    <field x="15"/>
  </rowFields>
  <rowItems count="2">
    <i>
      <x v="8"/>
    </i>
    <i t="grand">
      <x/>
    </i>
  </rowItems>
  <colItems count="1">
    <i/>
  </colItems>
  <dataFields count="1">
    <dataField name="Cuenta de PRIMER SEGUIMIENTO" fld="5" subtotal="count" baseField="0" baseItem="0"/>
  </dataFields>
  <chartFormats count="17">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5" count="1" selected="0">
            <x v="1"/>
          </reference>
        </references>
      </pivotArea>
    </chartFormat>
    <chartFormat chart="19" format="7" series="1">
      <pivotArea type="data" outline="0" fieldPosition="0">
        <references count="1">
          <reference field="4294967294" count="1" selected="0">
            <x v="0"/>
          </reference>
        </references>
      </pivotArea>
    </chartFormat>
    <chartFormat chart="19" format="8">
      <pivotArea type="data" outline="0" fieldPosition="0">
        <references count="2">
          <reference field="4294967294" count="1" selected="0">
            <x v="0"/>
          </reference>
          <reference field="15" count="1" selected="0">
            <x v="1"/>
          </reference>
        </references>
      </pivotArea>
    </chartFormat>
    <chartFormat chart="19" format="9">
      <pivotArea type="data" outline="0" fieldPosition="0">
        <references count="2">
          <reference field="4294967294" count="1" selected="0">
            <x v="0"/>
          </reference>
          <reference field="15" count="1" selected="0">
            <x v="5"/>
          </reference>
        </references>
      </pivotArea>
    </chartFormat>
    <chartFormat chart="19" format="10">
      <pivotArea type="data" outline="0" fieldPosition="0">
        <references count="2">
          <reference field="4294967294" count="1" selected="0">
            <x v="0"/>
          </reference>
          <reference field="15" count="1" selected="0">
            <x v="4"/>
          </reference>
        </references>
      </pivotArea>
    </chartFormat>
    <chartFormat chart="19" format="11">
      <pivotArea type="data" outline="0" fieldPosition="0">
        <references count="2">
          <reference field="4294967294" count="1" selected="0">
            <x v="0"/>
          </reference>
          <reference field="15" count="1" selected="0">
            <x v="3"/>
          </reference>
        </references>
      </pivotArea>
    </chartFormat>
    <chartFormat chart="19" format="12">
      <pivotArea type="data" outline="0" fieldPosition="0">
        <references count="2">
          <reference field="4294967294" count="1" selected="0">
            <x v="0"/>
          </reference>
          <reference field="15" count="1" selected="0">
            <x v="2"/>
          </reference>
        </references>
      </pivotArea>
    </chartFormat>
    <chartFormat chart="19" format="13">
      <pivotArea type="data" outline="0" fieldPosition="0">
        <references count="2">
          <reference field="4294967294" count="1" selected="0">
            <x v="0"/>
          </reference>
          <reference field="15" count="1" selected="0">
            <x v="0"/>
          </reference>
        </references>
      </pivotArea>
    </chartFormat>
    <chartFormat chart="19" format="14">
      <pivotArea type="data" outline="0" fieldPosition="0">
        <references count="2">
          <reference field="4294967294" count="1" selected="0">
            <x v="0"/>
          </reference>
          <reference field="15" count="1" selected="0">
            <x v="7"/>
          </reference>
        </references>
      </pivotArea>
    </chartFormat>
    <chartFormat chart="19" format="15">
      <pivotArea type="data" outline="0" fieldPosition="0">
        <references count="2">
          <reference field="4294967294" count="1" selected="0">
            <x v="0"/>
          </reference>
          <reference field="15" count="1" selected="0">
            <x v="8"/>
          </reference>
        </references>
      </pivotArea>
    </chartFormat>
    <chartFormat chart="19" format="16">
      <pivotArea type="data" outline="0" fieldPosition="0">
        <references count="2">
          <reference field="4294967294" count="1" selected="0">
            <x v="0"/>
          </reference>
          <reference field="15" count="1" selected="0">
            <x v="9"/>
          </reference>
        </references>
      </pivotArea>
    </chartFormat>
    <chartFormat chart="19" format="17">
      <pivotArea type="data" outline="0" fieldPosition="0">
        <references count="2">
          <reference field="4294967294" count="1" selected="0">
            <x v="0"/>
          </reference>
          <reference field="15" count="1" selected="0">
            <x v="12"/>
          </reference>
        </references>
      </pivotArea>
    </chartFormat>
    <chartFormat chart="19" format="18">
      <pivotArea type="data" outline="0" fieldPosition="0">
        <references count="2">
          <reference field="4294967294" count="1" selected="0">
            <x v="0"/>
          </reference>
          <reference field="15" count="1" selected="0">
            <x v="11"/>
          </reference>
        </references>
      </pivotArea>
    </chartFormat>
    <chartFormat chart="19" format="19">
      <pivotArea type="data" outline="0" fieldPosition="0">
        <references count="2">
          <reference field="4294967294" count="1" selected="0">
            <x v="0"/>
          </reference>
          <reference field="15" count="1" selected="0">
            <x v="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129">
        <i x="35"/>
        <i x="34"/>
        <i x="36"/>
        <i x="33" s="1"/>
        <i x="23"/>
        <i x="30"/>
        <i x="32"/>
        <i x="25"/>
        <i x="31"/>
        <i x="29"/>
        <i x="24"/>
        <i x="28"/>
        <i x="26"/>
        <i x="27"/>
        <i x="8"/>
        <i x="7"/>
        <i x="5"/>
        <i x="6"/>
        <i x="3"/>
        <i x="4"/>
        <i x="21"/>
        <i x="1"/>
        <i x="22"/>
        <i x="17"/>
        <i x="2"/>
        <i x="9"/>
        <i x="12"/>
        <i x="13"/>
        <i x="11"/>
        <i x="10"/>
        <i x="16"/>
        <i x="15"/>
        <i x="14"/>
        <i x="0"/>
        <i x="20"/>
        <i x="19"/>
        <i x="18"/>
        <i x="37" nd="1"/>
        <i x="108" nd="1"/>
        <i x="117" nd="1"/>
        <i x="87" nd="1"/>
        <i x="82" nd="1"/>
        <i x="97" nd="1"/>
        <i x="102" nd="1"/>
        <i x="90" nd="1"/>
        <i x="126" nd="1"/>
        <i x="118" nd="1"/>
        <i x="48" nd="1"/>
        <i x="77" nd="1"/>
        <i x="49" nd="1"/>
        <i x="128" nd="1"/>
        <i x="123" nd="1"/>
        <i x="86" nd="1"/>
        <i x="38" nd="1"/>
        <i x="47" nd="1"/>
        <i x="75" nd="1"/>
        <i x="127" nd="1"/>
        <i x="103" nd="1"/>
        <i x="44" nd="1"/>
        <i x="62" nd="1"/>
        <i x="60" nd="1"/>
        <i x="53" nd="1"/>
        <i x="46" nd="1"/>
        <i x="72" nd="1"/>
        <i x="79" nd="1"/>
        <i x="110" nd="1"/>
        <i x="73" nd="1"/>
        <i x="100" nd="1"/>
        <i x="63" nd="1"/>
        <i x="93" nd="1"/>
        <i x="55" nd="1"/>
        <i x="99" nd="1"/>
        <i x="56" nd="1"/>
        <i x="125" nd="1"/>
        <i x="50" nd="1"/>
        <i x="105" nd="1"/>
        <i x="61" nd="1"/>
        <i x="116" nd="1"/>
        <i x="58" nd="1"/>
        <i x="69" nd="1"/>
        <i x="43" nd="1"/>
        <i x="40" nd="1"/>
        <i x="71" nd="1"/>
        <i x="39" nd="1"/>
        <i x="107" nd="1"/>
        <i x="92" nd="1"/>
        <i x="89" nd="1"/>
        <i x="78" nd="1"/>
        <i x="122" nd="1"/>
        <i x="85" nd="1"/>
        <i x="94" nd="1"/>
        <i x="80" nd="1"/>
        <i x="64" nd="1"/>
        <i x="109" nd="1"/>
        <i x="83" nd="1"/>
        <i x="120" nd="1"/>
        <i x="59" nd="1"/>
        <i x="95" nd="1"/>
        <i x="70" nd="1"/>
        <i x="76" nd="1"/>
        <i x="119" nd="1"/>
        <i x="106" nd="1"/>
        <i x="68" nd="1"/>
        <i x="51" nd="1"/>
        <i x="101" nd="1"/>
        <i x="74" nd="1"/>
        <i x="41" nd="1"/>
        <i x="121" nd="1"/>
        <i x="96" nd="1"/>
        <i x="88" nd="1"/>
        <i x="98" nd="1"/>
        <i x="52" nd="1"/>
        <i x="54" nd="1"/>
        <i x="115" nd="1"/>
        <i x="113" nd="1"/>
        <i x="84" nd="1"/>
        <i x="45" nd="1"/>
        <i x="57" nd="1"/>
        <i x="114" nd="1"/>
        <i x="42" nd="1"/>
        <i x="111" nd="1"/>
        <i x="112" nd="1"/>
        <i x="66" nd="1"/>
        <i x="65" nd="1"/>
        <i x="67" nd="1"/>
        <i x="104" nd="1"/>
        <i x="81" nd="1"/>
        <i x="91" nd="1"/>
        <i x="124"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Q24"/>
  <sheetViews>
    <sheetView topLeftCell="D31" zoomScale="98" zoomScaleNormal="98" workbookViewId="0"/>
  </sheetViews>
  <sheetFormatPr baseColWidth="10" defaultColWidth="11.44140625" defaultRowHeight="14.4" x14ac:dyDescent="0.3"/>
  <cols>
    <col min="1" max="1" width="47.44140625" customWidth="1"/>
    <col min="2" max="2" width="34.5546875" style="29" customWidth="1"/>
    <col min="3" max="3" width="17.88671875" style="29" customWidth="1"/>
    <col min="4" max="4" width="27.44140625" customWidth="1"/>
    <col min="5" max="5" width="145" customWidth="1"/>
    <col min="6" max="6" width="30.88671875" customWidth="1"/>
    <col min="7" max="7" width="27.44140625" customWidth="1"/>
    <col min="8" max="8" width="17.5546875" customWidth="1"/>
    <col min="9" max="9" width="30.88671875" customWidth="1"/>
    <col min="10" max="12" width="15.5546875" customWidth="1"/>
    <col min="13" max="16" width="15.109375" customWidth="1"/>
    <col min="17" max="17" width="16.33203125" customWidth="1"/>
    <col min="18"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7" x14ac:dyDescent="0.3">
      <c r="B3" s="2" t="s">
        <v>0</v>
      </c>
      <c r="C3"/>
      <c r="D3" s="2" t="s">
        <v>1</v>
      </c>
      <c r="E3" t="s">
        <v>2</v>
      </c>
      <c r="G3" s="2" t="s">
        <v>1</v>
      </c>
      <c r="H3" t="s">
        <v>3</v>
      </c>
      <c r="I3" t="s">
        <v>4</v>
      </c>
      <c r="J3" t="s">
        <v>5</v>
      </c>
      <c r="K3" t="s">
        <v>6</v>
      </c>
      <c r="L3" t="s">
        <v>7</v>
      </c>
      <c r="M3" t="s">
        <v>8</v>
      </c>
      <c r="N3" t="s">
        <v>9</v>
      </c>
      <c r="O3" t="s">
        <v>10</v>
      </c>
      <c r="P3" t="s">
        <v>11</v>
      </c>
      <c r="Q3" t="s">
        <v>100</v>
      </c>
    </row>
    <row r="4" spans="1:17" x14ac:dyDescent="0.3">
      <c r="A4" s="2" t="s">
        <v>12</v>
      </c>
      <c r="B4" t="s">
        <v>83</v>
      </c>
      <c r="C4" t="s">
        <v>14</v>
      </c>
      <c r="D4" s="3" t="s">
        <v>83</v>
      </c>
      <c r="E4">
        <v>6</v>
      </c>
      <c r="G4" s="3" t="s">
        <v>83</v>
      </c>
      <c r="H4" s="4">
        <v>0.11</v>
      </c>
      <c r="I4" s="4">
        <v>0.11</v>
      </c>
      <c r="J4" s="4">
        <v>0.22</v>
      </c>
      <c r="K4" s="4">
        <v>0.56000000000000005</v>
      </c>
      <c r="L4" s="4">
        <v>0.33</v>
      </c>
      <c r="M4" s="4">
        <v>0.53</v>
      </c>
      <c r="N4" s="4"/>
    </row>
    <row r="5" spans="1:17" x14ac:dyDescent="0.3">
      <c r="A5" s="3" t="s">
        <v>15</v>
      </c>
      <c r="B5">
        <v>0.56000000000000005</v>
      </c>
      <c r="C5">
        <v>0.56000000000000005</v>
      </c>
      <c r="D5" s="3" t="s">
        <v>14</v>
      </c>
      <c r="E5">
        <v>6</v>
      </c>
      <c r="G5" s="3" t="s">
        <v>14</v>
      </c>
      <c r="H5" s="4">
        <v>0.11</v>
      </c>
      <c r="I5" s="4">
        <v>0.11</v>
      </c>
      <c r="J5" s="4">
        <v>0.22</v>
      </c>
      <c r="K5">
        <v>0.56000000000000005</v>
      </c>
      <c r="L5">
        <v>0.33</v>
      </c>
      <c r="M5">
        <v>0.53</v>
      </c>
    </row>
    <row r="6" spans="1:17" x14ac:dyDescent="0.3">
      <c r="A6" s="3" t="s">
        <v>16</v>
      </c>
      <c r="B6">
        <v>0.43999999999999995</v>
      </c>
      <c r="C6">
        <v>0.43999999999999995</v>
      </c>
    </row>
    <row r="7" spans="1:17" x14ac:dyDescent="0.3">
      <c r="A7" t="s">
        <v>17</v>
      </c>
      <c r="B7" s="27">
        <f>+COUNT(REPORTE!D7:D43)</f>
        <v>37</v>
      </c>
    </row>
    <row r="9" spans="1:17" x14ac:dyDescent="0.3">
      <c r="A9" s="14"/>
      <c r="B9" s="30"/>
      <c r="C9" s="30"/>
    </row>
    <row r="10" spans="1:17" x14ac:dyDescent="0.3">
      <c r="A10" s="15"/>
      <c r="B10" s="31"/>
      <c r="C10" s="31"/>
    </row>
    <row r="11" spans="1:17" x14ac:dyDescent="0.3">
      <c r="A11" s="16"/>
      <c r="B11" s="31"/>
      <c r="C11" s="31"/>
    </row>
    <row r="12" spans="1:17" x14ac:dyDescent="0.3">
      <c r="A12" s="16"/>
      <c r="B12" s="31"/>
      <c r="C12" s="31"/>
    </row>
    <row r="13" spans="1:17" x14ac:dyDescent="0.3">
      <c r="A13" s="16"/>
      <c r="B13" s="31"/>
      <c r="C13" s="31"/>
    </row>
    <row r="14" spans="1:17" x14ac:dyDescent="0.3">
      <c r="A14" s="17"/>
      <c r="B14" s="32"/>
      <c r="C14" s="32"/>
    </row>
    <row r="16" spans="1:17" x14ac:dyDescent="0.3">
      <c r="A16" s="18">
        <v>0.2</v>
      </c>
      <c r="B16" s="28">
        <v>1</v>
      </c>
    </row>
    <row r="17" spans="1:9" x14ac:dyDescent="0.3">
      <c r="A17" s="18">
        <v>0.3</v>
      </c>
      <c r="B17" s="28">
        <v>1</v>
      </c>
      <c r="E17" s="2" t="s">
        <v>1</v>
      </c>
      <c r="F17" t="s">
        <v>18</v>
      </c>
      <c r="H17" s="2" t="s">
        <v>1</v>
      </c>
      <c r="I17" t="s">
        <v>18</v>
      </c>
    </row>
    <row r="18" spans="1:9" x14ac:dyDescent="0.3">
      <c r="A18" s="18">
        <v>0.4</v>
      </c>
      <c r="B18" s="28">
        <v>1</v>
      </c>
      <c r="E18" s="3" t="s">
        <v>83</v>
      </c>
      <c r="F18">
        <v>1</v>
      </c>
      <c r="H18" s="3">
        <v>2022</v>
      </c>
      <c r="I18">
        <v>1</v>
      </c>
    </row>
    <row r="19" spans="1:9" x14ac:dyDescent="0.3">
      <c r="A19" s="18">
        <v>0.5</v>
      </c>
      <c r="B19" s="28">
        <v>1</v>
      </c>
      <c r="E19" s="47" t="s">
        <v>102</v>
      </c>
      <c r="F19">
        <v>1</v>
      </c>
      <c r="H19" s="3" t="s">
        <v>14</v>
      </c>
      <c r="I19">
        <v>1</v>
      </c>
    </row>
    <row r="20" spans="1:9" x14ac:dyDescent="0.3">
      <c r="A20" s="18">
        <v>0.6</v>
      </c>
      <c r="B20" s="28">
        <v>1</v>
      </c>
      <c r="E20" s="3" t="s">
        <v>14</v>
      </c>
      <c r="F20">
        <v>1</v>
      </c>
    </row>
    <row r="21" spans="1:9" x14ac:dyDescent="0.3">
      <c r="A21" s="18">
        <v>0.7</v>
      </c>
      <c r="B21" s="28">
        <v>1</v>
      </c>
    </row>
    <row r="22" spans="1:9" x14ac:dyDescent="0.3">
      <c r="A22" s="18">
        <v>0.8</v>
      </c>
      <c r="B22" s="28">
        <v>1</v>
      </c>
      <c r="E22" s="2" t="s">
        <v>20</v>
      </c>
      <c r="F22" t="s">
        <v>18</v>
      </c>
    </row>
    <row r="23" spans="1:9" x14ac:dyDescent="0.3">
      <c r="A23" s="18">
        <v>0.9</v>
      </c>
      <c r="B23" s="28">
        <v>1</v>
      </c>
      <c r="E23" s="3" t="s">
        <v>116</v>
      </c>
      <c r="F23">
        <v>1</v>
      </c>
    </row>
    <row r="24" spans="1:9" x14ac:dyDescent="0.3">
      <c r="A24" s="18">
        <v>1</v>
      </c>
      <c r="B24" s="28">
        <v>8</v>
      </c>
      <c r="E24" s="3" t="s">
        <v>14</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80" zoomScaleNormal="80"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T45"/>
  <sheetViews>
    <sheetView showGridLines="0" zoomScale="60" zoomScaleNormal="60" zoomScaleSheetLayoutView="40" zoomScalePageLayoutView="50" workbookViewId="0">
      <pane xSplit="2" ySplit="6" topLeftCell="C36" activePane="bottomRight" state="frozen"/>
      <selection pane="topRight" activeCell="C1" sqref="C1"/>
      <selection pane="bottomLeft" activeCell="A7" sqref="A7"/>
      <selection pane="bottomRight"/>
    </sheetView>
  </sheetViews>
  <sheetFormatPr baseColWidth="10" defaultColWidth="11.44140625" defaultRowHeight="14.4" x14ac:dyDescent="0.3"/>
  <cols>
    <col min="2" max="2" width="86" style="46"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7" width="26.33203125" style="1" customWidth="1"/>
    <col min="18" max="18" width="74.109375" style="1" customWidth="1"/>
    <col min="19" max="19" width="54.6640625" style="1" customWidth="1"/>
    <col min="20" max="20" width="51.5546875" customWidth="1"/>
  </cols>
  <sheetData>
    <row r="3" spans="2:20" x14ac:dyDescent="0.3">
      <c r="E3"/>
    </row>
    <row r="5" spans="2:20" ht="6" customHeight="1" x14ac:dyDescent="0.3">
      <c r="B5" s="48"/>
      <c r="C5" s="48"/>
      <c r="D5" s="48"/>
      <c r="E5" s="48"/>
      <c r="F5" s="48"/>
      <c r="G5" s="48"/>
      <c r="H5" s="48"/>
      <c r="I5" s="48"/>
      <c r="J5" s="48"/>
      <c r="K5" s="48"/>
      <c r="L5" s="48"/>
      <c r="M5" s="48"/>
      <c r="N5" s="48"/>
      <c r="O5" s="48"/>
      <c r="P5" s="48"/>
      <c r="Q5" s="48"/>
      <c r="R5" s="48"/>
      <c r="S5" s="48"/>
      <c r="T5" s="25"/>
    </row>
    <row r="6" spans="2:20" s="8" customFormat="1" ht="33.75" customHeight="1" x14ac:dyDescent="0.3">
      <c r="B6" s="7" t="s">
        <v>21</v>
      </c>
      <c r="C6" s="7" t="s">
        <v>22</v>
      </c>
      <c r="D6" s="7" t="s">
        <v>23</v>
      </c>
      <c r="E6" s="7" t="s">
        <v>24</v>
      </c>
      <c r="F6" s="7" t="s">
        <v>25</v>
      </c>
      <c r="G6" s="7" t="s">
        <v>26</v>
      </c>
      <c r="H6" s="7" t="s">
        <v>27</v>
      </c>
      <c r="I6" s="7" t="s">
        <v>28</v>
      </c>
      <c r="J6" s="7" t="s">
        <v>29</v>
      </c>
      <c r="K6" s="7" t="s">
        <v>30</v>
      </c>
      <c r="L6" s="7" t="s">
        <v>31</v>
      </c>
      <c r="M6" s="7" t="s">
        <v>32</v>
      </c>
      <c r="N6" s="7" t="s">
        <v>33</v>
      </c>
      <c r="O6" s="7" t="s">
        <v>34</v>
      </c>
      <c r="P6" s="7" t="s">
        <v>99</v>
      </c>
      <c r="Q6" s="7" t="s">
        <v>35</v>
      </c>
      <c r="R6" s="22" t="s">
        <v>36</v>
      </c>
      <c r="S6" s="22" t="s">
        <v>37</v>
      </c>
    </row>
    <row r="7" spans="2:20" s="23" customFormat="1" ht="147" customHeight="1" x14ac:dyDescent="0.3">
      <c r="B7" s="43" t="s">
        <v>133</v>
      </c>
      <c r="C7" s="38"/>
      <c r="D7" s="37">
        <f t="shared" ref="D7:D42" si="0">+COUNT(G7:P7)</f>
        <v>3</v>
      </c>
      <c r="E7" s="39">
        <f>+MAX($G$7:$P$7)</f>
        <v>0.78</v>
      </c>
      <c r="F7" s="39">
        <f>100%-E7</f>
        <v>0.21999999999999997</v>
      </c>
      <c r="G7" s="33">
        <v>0.13750000000000001</v>
      </c>
      <c r="H7" s="33">
        <v>0.25</v>
      </c>
      <c r="I7" s="33">
        <v>0.78</v>
      </c>
      <c r="J7" s="33"/>
      <c r="K7" s="33"/>
      <c r="L7" s="33"/>
      <c r="M7" s="33"/>
      <c r="N7" s="33"/>
      <c r="O7" s="33"/>
      <c r="P7" s="33"/>
      <c r="Q7" s="34">
        <v>2022</v>
      </c>
      <c r="R7" s="40" t="s">
        <v>123</v>
      </c>
      <c r="S7" s="40" t="s">
        <v>38</v>
      </c>
    </row>
    <row r="8" spans="2:20" s="23" customFormat="1" ht="100.5" customHeight="1" x14ac:dyDescent="0.3">
      <c r="B8" s="43" t="s">
        <v>39</v>
      </c>
      <c r="C8" s="38"/>
      <c r="D8" s="37">
        <f t="shared" si="0"/>
        <v>5</v>
      </c>
      <c r="E8" s="39">
        <f>+MAX($G$8:$P$8)</f>
        <v>1</v>
      </c>
      <c r="F8" s="39">
        <f>100%-E8</f>
        <v>0</v>
      </c>
      <c r="G8" s="33">
        <v>0.75</v>
      </c>
      <c r="H8" s="33">
        <v>0.77</v>
      </c>
      <c r="I8" s="33">
        <v>0.83</v>
      </c>
      <c r="J8" s="33">
        <v>0.93</v>
      </c>
      <c r="K8" s="33">
        <v>1</v>
      </c>
      <c r="L8" s="33"/>
      <c r="M8" s="33"/>
      <c r="N8" s="33"/>
      <c r="O8" s="33"/>
      <c r="P8" s="33"/>
      <c r="Q8" s="34">
        <v>2020</v>
      </c>
      <c r="R8" s="40" t="s">
        <v>132</v>
      </c>
      <c r="S8" s="40" t="s">
        <v>40</v>
      </c>
    </row>
    <row r="9" spans="2:20" s="23" customFormat="1" ht="123.75" customHeight="1" x14ac:dyDescent="0.3">
      <c r="B9" s="43" t="s">
        <v>41</v>
      </c>
      <c r="C9" s="38"/>
      <c r="D9" s="37">
        <f t="shared" si="0"/>
        <v>5</v>
      </c>
      <c r="E9" s="39">
        <f>+MAX($G$9:$P$9)</f>
        <v>0.85</v>
      </c>
      <c r="F9" s="39">
        <f>100%-E9</f>
        <v>0.15000000000000002</v>
      </c>
      <c r="G9" s="33">
        <v>0.68</v>
      </c>
      <c r="H9" s="33">
        <v>0.74</v>
      </c>
      <c r="I9" s="33">
        <v>0.74</v>
      </c>
      <c r="J9" s="33">
        <v>0.82</v>
      </c>
      <c r="K9" s="33">
        <v>0.85</v>
      </c>
      <c r="L9" s="33"/>
      <c r="M9" s="33"/>
      <c r="N9" s="33"/>
      <c r="O9" s="33"/>
      <c r="P9" s="33"/>
      <c r="Q9" s="34">
        <v>2016</v>
      </c>
      <c r="R9" s="40" t="s">
        <v>125</v>
      </c>
      <c r="S9" s="40" t="s">
        <v>42</v>
      </c>
    </row>
    <row r="10" spans="2:20" s="23" customFormat="1" ht="75" x14ac:dyDescent="0.3">
      <c r="B10" s="43" t="s">
        <v>43</v>
      </c>
      <c r="C10" s="38"/>
      <c r="D10" s="37">
        <f t="shared" si="0"/>
        <v>4</v>
      </c>
      <c r="E10" s="39">
        <f>+MAX($G$10:$P$10)</f>
        <v>0.98</v>
      </c>
      <c r="F10" s="39">
        <f t="shared" ref="F10:F15" si="1">100%-E10</f>
        <v>2.0000000000000018E-2</v>
      </c>
      <c r="G10" s="33">
        <v>0.91</v>
      </c>
      <c r="H10" s="33">
        <v>0.98</v>
      </c>
      <c r="I10" s="33">
        <v>0.98</v>
      </c>
      <c r="J10" s="33">
        <v>0.98</v>
      </c>
      <c r="K10" s="33"/>
      <c r="L10" s="33"/>
      <c r="M10" s="33"/>
      <c r="N10" s="33"/>
      <c r="O10" s="33"/>
      <c r="P10" s="33"/>
      <c r="Q10" s="34">
        <v>2019</v>
      </c>
      <c r="R10" s="40" t="s">
        <v>135</v>
      </c>
      <c r="S10" s="40" t="s">
        <v>42</v>
      </c>
    </row>
    <row r="11" spans="2:20" s="23" customFormat="1" ht="75" x14ac:dyDescent="0.3">
      <c r="B11" s="43" t="s">
        <v>44</v>
      </c>
      <c r="C11" s="38"/>
      <c r="D11" s="37">
        <f t="shared" si="0"/>
        <v>3</v>
      </c>
      <c r="E11" s="39">
        <f>+MAX($G$11:$P$11)</f>
        <v>0.98</v>
      </c>
      <c r="F11" s="39">
        <f t="shared" si="1"/>
        <v>2.0000000000000018E-2</v>
      </c>
      <c r="G11" s="33">
        <v>0.95</v>
      </c>
      <c r="H11" s="33">
        <v>0.98</v>
      </c>
      <c r="I11" s="33">
        <v>0.98</v>
      </c>
      <c r="J11" s="33"/>
      <c r="K11" s="33"/>
      <c r="L11" s="33"/>
      <c r="M11" s="33"/>
      <c r="N11" s="33"/>
      <c r="O11" s="33"/>
      <c r="P11" s="33"/>
      <c r="Q11" s="34">
        <v>2020</v>
      </c>
      <c r="R11" s="40" t="s">
        <v>126</v>
      </c>
      <c r="S11" s="40" t="s">
        <v>42</v>
      </c>
    </row>
    <row r="12" spans="2:20" s="23" customFormat="1" ht="30" x14ac:dyDescent="0.3">
      <c r="B12" s="43" t="s">
        <v>45</v>
      </c>
      <c r="C12" s="38"/>
      <c r="D12" s="37">
        <f t="shared" si="0"/>
        <v>3</v>
      </c>
      <c r="E12" s="39">
        <f>+MAX($G$12:$P$12)</f>
        <v>0.83</v>
      </c>
      <c r="F12" s="39">
        <f t="shared" si="1"/>
        <v>0.17000000000000004</v>
      </c>
      <c r="G12" s="33">
        <v>0.11</v>
      </c>
      <c r="H12" s="33">
        <v>0.79</v>
      </c>
      <c r="I12" s="33">
        <v>0.83</v>
      </c>
      <c r="J12" s="33"/>
      <c r="K12" s="33"/>
      <c r="L12" s="33"/>
      <c r="M12" s="33"/>
      <c r="N12" s="33"/>
      <c r="O12" s="33"/>
      <c r="P12" s="33"/>
      <c r="Q12" s="34">
        <v>2021</v>
      </c>
      <c r="R12" s="40" t="s">
        <v>127</v>
      </c>
      <c r="S12" s="40" t="s">
        <v>19</v>
      </c>
    </row>
    <row r="13" spans="2:20" s="23" customFormat="1" ht="30" x14ac:dyDescent="0.3">
      <c r="B13" s="43" t="s">
        <v>13</v>
      </c>
      <c r="C13" s="38"/>
      <c r="D13" s="37">
        <f t="shared" si="0"/>
        <v>3</v>
      </c>
      <c r="E13" s="39">
        <f>+MAX($G$13:$P$13)</f>
        <v>0.95</v>
      </c>
      <c r="F13" s="39">
        <f t="shared" si="1"/>
        <v>5.0000000000000044E-2</v>
      </c>
      <c r="G13" s="33">
        <v>0.83</v>
      </c>
      <c r="H13" s="33">
        <v>0.95</v>
      </c>
      <c r="I13" s="33">
        <v>0.95</v>
      </c>
      <c r="J13" s="33"/>
      <c r="K13" s="33"/>
      <c r="L13" s="33"/>
      <c r="M13" s="33"/>
      <c r="N13" s="33"/>
      <c r="O13" s="33"/>
      <c r="P13" s="33"/>
      <c r="Q13" s="34">
        <v>2021</v>
      </c>
      <c r="R13" s="40" t="s">
        <v>128</v>
      </c>
      <c r="S13" s="40" t="s">
        <v>19</v>
      </c>
    </row>
    <row r="14" spans="2:20" s="23" customFormat="1" ht="30" x14ac:dyDescent="0.3">
      <c r="B14" s="43" t="s">
        <v>46</v>
      </c>
      <c r="C14" s="38"/>
      <c r="D14" s="37">
        <f t="shared" si="0"/>
        <v>3</v>
      </c>
      <c r="E14" s="39">
        <f>+MAX($G$14:$P$14)</f>
        <v>0.88</v>
      </c>
      <c r="F14" s="39">
        <f t="shared" si="1"/>
        <v>0.12</v>
      </c>
      <c r="G14" s="33">
        <v>0.09</v>
      </c>
      <c r="H14" s="33">
        <v>0.88</v>
      </c>
      <c r="I14" s="33">
        <v>0.88</v>
      </c>
      <c r="J14" s="33"/>
      <c r="K14" s="33"/>
      <c r="L14" s="33"/>
      <c r="M14" s="33"/>
      <c r="N14" s="33"/>
      <c r="O14" s="33"/>
      <c r="P14" s="33"/>
      <c r="Q14" s="34">
        <v>2021</v>
      </c>
      <c r="R14" s="40" t="s">
        <v>129</v>
      </c>
      <c r="S14" s="40" t="s">
        <v>47</v>
      </c>
    </row>
    <row r="15" spans="2:20" s="23" customFormat="1" ht="30" x14ac:dyDescent="0.3">
      <c r="B15" s="43" t="s">
        <v>48</v>
      </c>
      <c r="C15" s="38"/>
      <c r="D15" s="37">
        <f t="shared" si="0"/>
        <v>3</v>
      </c>
      <c r="E15" s="39">
        <f>+MAX($G$15:$P$15)</f>
        <v>0.67</v>
      </c>
      <c r="F15" s="39">
        <f t="shared" si="1"/>
        <v>0.32999999999999996</v>
      </c>
      <c r="G15" s="33">
        <v>0.17</v>
      </c>
      <c r="H15" s="33">
        <v>0.57999999999999996</v>
      </c>
      <c r="I15" s="33">
        <v>0.67</v>
      </c>
      <c r="J15" s="33"/>
      <c r="K15" s="33"/>
      <c r="L15" s="33"/>
      <c r="M15" s="33"/>
      <c r="N15" s="33"/>
      <c r="O15" s="33"/>
      <c r="P15" s="33"/>
      <c r="Q15" s="34">
        <v>2021</v>
      </c>
      <c r="R15" s="40" t="s">
        <v>101</v>
      </c>
      <c r="S15" s="40" t="s">
        <v>49</v>
      </c>
    </row>
    <row r="16" spans="2:20" s="23" customFormat="1" ht="60" x14ac:dyDescent="0.3">
      <c r="B16" s="43" t="s">
        <v>50</v>
      </c>
      <c r="C16" s="38"/>
      <c r="D16" s="37">
        <f>+COUNT(G16:P16)</f>
        <v>4</v>
      </c>
      <c r="E16" s="39">
        <f>+MAX($G$16:$P$16)</f>
        <v>0.24</v>
      </c>
      <c r="F16" s="39">
        <f t="shared" ref="F16:F34" si="2">100%-E16</f>
        <v>0.76</v>
      </c>
      <c r="G16" s="33">
        <v>0</v>
      </c>
      <c r="H16" s="33">
        <v>0</v>
      </c>
      <c r="I16" s="33">
        <v>0.24</v>
      </c>
      <c r="J16" s="33">
        <v>0.24</v>
      </c>
      <c r="K16" s="33"/>
      <c r="L16" s="33"/>
      <c r="M16" s="33"/>
      <c r="N16" s="33"/>
      <c r="O16" s="33"/>
      <c r="P16" s="33"/>
      <c r="Q16" s="34">
        <v>2021</v>
      </c>
      <c r="R16" s="40" t="s">
        <v>130</v>
      </c>
      <c r="S16" s="40" t="s">
        <v>19</v>
      </c>
    </row>
    <row r="17" spans="2:19" s="23" customFormat="1" ht="100.5" customHeight="1" x14ac:dyDescent="0.3">
      <c r="B17" s="43" t="s">
        <v>134</v>
      </c>
      <c r="C17" s="38"/>
      <c r="D17" s="37">
        <f t="shared" si="0"/>
        <v>7</v>
      </c>
      <c r="E17" s="39">
        <f t="shared" ref="E17:E39" si="3">+MAX(G17:P17)</f>
        <v>0.86</v>
      </c>
      <c r="F17" s="39">
        <f t="shared" si="2"/>
        <v>0.14000000000000001</v>
      </c>
      <c r="G17" s="33">
        <v>0.15</v>
      </c>
      <c r="H17" s="33">
        <v>0.21</v>
      </c>
      <c r="I17" s="33">
        <v>0.32</v>
      </c>
      <c r="J17" s="33">
        <v>0.35</v>
      </c>
      <c r="K17" s="33">
        <v>0.53</v>
      </c>
      <c r="L17" s="33">
        <v>0.76</v>
      </c>
      <c r="M17" s="33">
        <v>0.86</v>
      </c>
      <c r="N17" s="33"/>
      <c r="O17" s="33"/>
      <c r="P17" s="33"/>
      <c r="Q17" s="34" t="s">
        <v>51</v>
      </c>
      <c r="R17" s="40" t="s">
        <v>123</v>
      </c>
      <c r="S17" s="40" t="s">
        <v>52</v>
      </c>
    </row>
    <row r="18" spans="2:19" s="23" customFormat="1" ht="75" x14ac:dyDescent="0.3">
      <c r="B18" s="43" t="s">
        <v>140</v>
      </c>
      <c r="C18" s="38"/>
      <c r="D18" s="37">
        <f t="shared" si="0"/>
        <v>2</v>
      </c>
      <c r="E18" s="39">
        <f>+MAX(G18:P18)</f>
        <v>0.16</v>
      </c>
      <c r="F18" s="39">
        <f t="shared" si="2"/>
        <v>0.84</v>
      </c>
      <c r="G18" s="33">
        <v>0.15</v>
      </c>
      <c r="H18" s="33">
        <v>0.16</v>
      </c>
      <c r="I18" s="33"/>
      <c r="J18" s="33"/>
      <c r="K18" s="33"/>
      <c r="L18" s="33"/>
      <c r="M18" s="33"/>
      <c r="N18" s="33"/>
      <c r="O18" s="33"/>
      <c r="P18" s="33"/>
      <c r="Q18" s="34">
        <v>2022</v>
      </c>
      <c r="R18" s="40" t="s">
        <v>136</v>
      </c>
      <c r="S18" s="40" t="s">
        <v>111</v>
      </c>
    </row>
    <row r="19" spans="2:19" s="23" customFormat="1" ht="60" x14ac:dyDescent="0.3">
      <c r="B19" s="43" t="s">
        <v>141</v>
      </c>
      <c r="C19" s="38"/>
      <c r="D19" s="37">
        <f t="shared" si="0"/>
        <v>2</v>
      </c>
      <c r="E19" s="39">
        <f>+MAX(G19:P19)</f>
        <v>0.25</v>
      </c>
      <c r="F19" s="39">
        <f t="shared" si="2"/>
        <v>0.75</v>
      </c>
      <c r="G19" s="33">
        <v>0.19</v>
      </c>
      <c r="H19" s="33">
        <v>0.25</v>
      </c>
      <c r="I19" s="33"/>
      <c r="J19" s="33"/>
      <c r="K19" s="33"/>
      <c r="L19" s="33"/>
      <c r="M19" s="33"/>
      <c r="N19" s="33"/>
      <c r="O19" s="33"/>
      <c r="P19" s="33"/>
      <c r="Q19" s="34">
        <v>2022</v>
      </c>
      <c r="R19" s="40" t="s">
        <v>104</v>
      </c>
      <c r="S19" s="40" t="s">
        <v>103</v>
      </c>
    </row>
    <row r="20" spans="2:19" s="23" customFormat="1" ht="45" x14ac:dyDescent="0.3">
      <c r="B20" s="43" t="s">
        <v>142</v>
      </c>
      <c r="C20" s="38"/>
      <c r="D20" s="37">
        <f>+COUNT(G20:P20)</f>
        <v>1</v>
      </c>
      <c r="E20" s="39">
        <f>+MAX(G20:P20)</f>
        <v>0.21</v>
      </c>
      <c r="F20" s="39">
        <f t="shared" si="2"/>
        <v>0.79</v>
      </c>
      <c r="G20" s="33">
        <v>0.21</v>
      </c>
      <c r="H20" s="33"/>
      <c r="I20" s="33"/>
      <c r="J20" s="33"/>
      <c r="K20" s="33"/>
      <c r="L20" s="33"/>
      <c r="M20" s="33"/>
      <c r="N20" s="33"/>
      <c r="O20" s="33"/>
      <c r="P20" s="33"/>
      <c r="Q20" s="34" t="s">
        <v>121</v>
      </c>
      <c r="R20" s="40" t="s">
        <v>120</v>
      </c>
      <c r="S20" s="45">
        <v>45657</v>
      </c>
    </row>
    <row r="21" spans="2:19" s="23" customFormat="1" ht="45" x14ac:dyDescent="0.3">
      <c r="B21" s="43" t="s">
        <v>143</v>
      </c>
      <c r="C21" s="38"/>
      <c r="D21" s="37">
        <f>+COUNT(G21:P21)</f>
        <v>1</v>
      </c>
      <c r="E21" s="39">
        <f>+MAX(G21:P21)</f>
        <v>0.17</v>
      </c>
      <c r="F21" s="39">
        <f t="shared" si="2"/>
        <v>0.83</v>
      </c>
      <c r="G21" s="33">
        <v>0.17</v>
      </c>
      <c r="H21" s="33"/>
      <c r="I21" s="33"/>
      <c r="J21" s="33"/>
      <c r="K21" s="33"/>
      <c r="L21" s="33"/>
      <c r="M21" s="33"/>
      <c r="N21" s="33"/>
      <c r="O21" s="33"/>
      <c r="P21" s="33"/>
      <c r="Q21" s="34" t="s">
        <v>109</v>
      </c>
      <c r="R21" s="40" t="s">
        <v>120</v>
      </c>
      <c r="S21" s="45">
        <v>45352</v>
      </c>
    </row>
    <row r="22" spans="2:19" s="23" customFormat="1" ht="45" x14ac:dyDescent="0.3">
      <c r="B22" s="43" t="s">
        <v>144</v>
      </c>
      <c r="C22" s="38"/>
      <c r="D22" s="37">
        <f t="shared" si="0"/>
        <v>3</v>
      </c>
      <c r="E22" s="39">
        <f t="shared" si="3"/>
        <v>0.89</v>
      </c>
      <c r="F22" s="39">
        <f t="shared" si="2"/>
        <v>0.10999999999999999</v>
      </c>
      <c r="G22" s="33">
        <v>0.126</v>
      </c>
      <c r="H22" s="33">
        <v>0.37</v>
      </c>
      <c r="I22" s="33">
        <v>0.89</v>
      </c>
      <c r="J22" s="33"/>
      <c r="K22" s="33"/>
      <c r="L22" s="33"/>
      <c r="M22" s="33"/>
      <c r="N22" s="33"/>
      <c r="O22" s="33"/>
      <c r="P22" s="33"/>
      <c r="Q22" s="35">
        <v>2021</v>
      </c>
      <c r="R22" s="40" t="s">
        <v>123</v>
      </c>
      <c r="S22" s="40" t="s">
        <v>53</v>
      </c>
    </row>
    <row r="23" spans="2:19" s="23" customFormat="1" ht="45" x14ac:dyDescent="0.3">
      <c r="B23" s="43" t="s">
        <v>145</v>
      </c>
      <c r="C23" s="38"/>
      <c r="D23" s="37">
        <f>+COUNT(G23:P23)</f>
        <v>1</v>
      </c>
      <c r="E23" s="39">
        <f>+MAX(G23:P23)</f>
        <v>0.06</v>
      </c>
      <c r="F23" s="39">
        <f t="shared" si="2"/>
        <v>0.94</v>
      </c>
      <c r="G23" s="33">
        <v>0.06</v>
      </c>
      <c r="H23" s="33"/>
      <c r="I23" s="33"/>
      <c r="J23" s="33"/>
      <c r="K23" s="33"/>
      <c r="L23" s="33"/>
      <c r="M23" s="33"/>
      <c r="N23" s="33"/>
      <c r="O23" s="33"/>
      <c r="P23" s="33"/>
      <c r="Q23" s="35" t="s">
        <v>109</v>
      </c>
      <c r="R23" s="40" t="s">
        <v>120</v>
      </c>
      <c r="S23" s="40" t="s">
        <v>110</v>
      </c>
    </row>
    <row r="24" spans="2:19" s="23" customFormat="1" ht="60" x14ac:dyDescent="0.3">
      <c r="B24" s="43" t="s">
        <v>108</v>
      </c>
      <c r="C24" s="38"/>
      <c r="D24" s="37">
        <f>+COUNT(G24:P24)</f>
        <v>1</v>
      </c>
      <c r="E24" s="39">
        <f>+MAX(G24:P24)</f>
        <v>0.09</v>
      </c>
      <c r="F24" s="39">
        <f t="shared" si="2"/>
        <v>0.91</v>
      </c>
      <c r="G24" s="33">
        <v>0.09</v>
      </c>
      <c r="H24" s="33"/>
      <c r="I24" s="33"/>
      <c r="J24" s="33"/>
      <c r="K24" s="33"/>
      <c r="L24" s="33"/>
      <c r="M24" s="33"/>
      <c r="N24" s="33"/>
      <c r="O24" s="33"/>
      <c r="P24" s="33"/>
      <c r="Q24" s="35">
        <v>2023</v>
      </c>
      <c r="R24" s="40" t="s">
        <v>122</v>
      </c>
      <c r="S24" s="45">
        <v>45261</v>
      </c>
    </row>
    <row r="25" spans="2:19" s="23" customFormat="1" ht="30" x14ac:dyDescent="0.3">
      <c r="B25" s="43" t="s">
        <v>148</v>
      </c>
      <c r="C25" s="38"/>
      <c r="D25" s="37">
        <f>+COUNT(G25:P25)</f>
        <v>2</v>
      </c>
      <c r="E25" s="39">
        <f>+MAX(G25:P25)</f>
        <v>0.90100000000000002</v>
      </c>
      <c r="F25" s="39">
        <f t="shared" si="2"/>
        <v>9.8999999999999977E-2</v>
      </c>
      <c r="G25" s="33">
        <v>0.82199999999999995</v>
      </c>
      <c r="H25" s="33">
        <v>0.90100000000000002</v>
      </c>
      <c r="I25" s="33"/>
      <c r="J25" s="33"/>
      <c r="K25" s="33"/>
      <c r="L25" s="33"/>
      <c r="M25" s="33"/>
      <c r="N25" s="33"/>
      <c r="O25" s="33"/>
      <c r="P25" s="33"/>
      <c r="Q25" s="35">
        <v>2019</v>
      </c>
      <c r="R25" s="40" t="s">
        <v>149</v>
      </c>
      <c r="S25" s="45">
        <v>2019</v>
      </c>
    </row>
    <row r="26" spans="2:19" s="23" customFormat="1" ht="129" customHeight="1" x14ac:dyDescent="0.3">
      <c r="B26" s="43" t="s">
        <v>146</v>
      </c>
      <c r="C26" s="38"/>
      <c r="D26" s="37">
        <f t="shared" si="0"/>
        <v>5</v>
      </c>
      <c r="E26" s="39">
        <f t="shared" si="3"/>
        <v>0.83750000000000002</v>
      </c>
      <c r="F26" s="39">
        <f t="shared" si="2"/>
        <v>0.16249999999999998</v>
      </c>
      <c r="G26" s="33">
        <v>0.33</v>
      </c>
      <c r="H26" s="33">
        <v>0.35</v>
      </c>
      <c r="I26" s="33">
        <v>0.46</v>
      </c>
      <c r="J26" s="33">
        <v>0.81879999999999997</v>
      </c>
      <c r="K26" s="33">
        <v>0.83750000000000002</v>
      </c>
      <c r="L26" s="33"/>
      <c r="M26" s="33"/>
      <c r="N26" s="33"/>
      <c r="O26" s="33"/>
      <c r="P26" s="33"/>
      <c r="Q26" s="36" t="s">
        <v>54</v>
      </c>
      <c r="R26" s="40" t="s">
        <v>124</v>
      </c>
      <c r="S26" s="40" t="s">
        <v>55</v>
      </c>
    </row>
    <row r="27" spans="2:19" s="23" customFormat="1" ht="95.25" customHeight="1" x14ac:dyDescent="0.3">
      <c r="B27" s="43" t="s">
        <v>147</v>
      </c>
      <c r="C27" s="38"/>
      <c r="D27" s="37">
        <f t="shared" si="0"/>
        <v>2</v>
      </c>
      <c r="E27" s="39">
        <f t="shared" si="3"/>
        <v>0.5</v>
      </c>
      <c r="F27" s="39">
        <f t="shared" si="2"/>
        <v>0.5</v>
      </c>
      <c r="G27" s="33">
        <v>0.29380000000000001</v>
      </c>
      <c r="H27" s="33">
        <v>0.5</v>
      </c>
      <c r="I27" s="33"/>
      <c r="J27" s="33"/>
      <c r="K27" s="33"/>
      <c r="L27" s="33"/>
      <c r="M27" s="33"/>
      <c r="N27" s="33"/>
      <c r="O27" s="33"/>
      <c r="P27" s="33"/>
      <c r="Q27" s="35">
        <v>2023</v>
      </c>
      <c r="R27" s="40" t="s">
        <v>106</v>
      </c>
      <c r="S27" s="40" t="s">
        <v>107</v>
      </c>
    </row>
    <row r="28" spans="2:19" s="23" customFormat="1" ht="69.75" customHeight="1" x14ac:dyDescent="0.3">
      <c r="B28" s="43" t="s">
        <v>63</v>
      </c>
      <c r="C28" s="38"/>
      <c r="D28" s="37">
        <f t="shared" si="0"/>
        <v>8</v>
      </c>
      <c r="E28" s="39">
        <f t="shared" si="3"/>
        <v>0.93</v>
      </c>
      <c r="F28" s="39">
        <f t="shared" si="2"/>
        <v>6.9999999999999951E-2</v>
      </c>
      <c r="G28" s="33">
        <v>0.33</v>
      </c>
      <c r="H28" s="33">
        <v>0.71</v>
      </c>
      <c r="I28" s="33">
        <v>0.88</v>
      </c>
      <c r="J28" s="33">
        <v>0.88</v>
      </c>
      <c r="K28" s="33">
        <v>0.88</v>
      </c>
      <c r="L28" s="33">
        <v>0.88</v>
      </c>
      <c r="M28" s="33">
        <v>0.92500000000000004</v>
      </c>
      <c r="N28" s="33">
        <v>0.93</v>
      </c>
      <c r="O28" s="33"/>
      <c r="P28" s="33"/>
      <c r="Q28" s="34">
        <v>2020</v>
      </c>
      <c r="R28" s="40" t="s">
        <v>131</v>
      </c>
      <c r="S28" s="40" t="s">
        <v>64</v>
      </c>
    </row>
    <row r="29" spans="2:19" s="23" customFormat="1" ht="45" x14ac:dyDescent="0.3">
      <c r="B29" s="43" t="s">
        <v>70</v>
      </c>
      <c r="C29" s="38"/>
      <c r="D29" s="37">
        <f t="shared" si="0"/>
        <v>8</v>
      </c>
      <c r="E29" s="39">
        <f t="shared" si="3"/>
        <v>0.73</v>
      </c>
      <c r="F29" s="39">
        <f t="shared" si="2"/>
        <v>0.27</v>
      </c>
      <c r="G29" s="33">
        <v>0.1</v>
      </c>
      <c r="H29" s="33">
        <v>0.45</v>
      </c>
      <c r="I29" s="33">
        <v>0.45</v>
      </c>
      <c r="J29" s="33">
        <v>0.55000000000000004</v>
      </c>
      <c r="K29" s="33">
        <v>0.64</v>
      </c>
      <c r="L29" s="33">
        <v>0.66</v>
      </c>
      <c r="M29" s="33">
        <v>0.69</v>
      </c>
      <c r="N29" s="33">
        <v>0.73</v>
      </c>
      <c r="O29" s="33"/>
      <c r="P29" s="33"/>
      <c r="Q29" s="34">
        <v>2021</v>
      </c>
      <c r="R29" s="40" t="s">
        <v>119</v>
      </c>
      <c r="S29" s="42" t="s">
        <v>47</v>
      </c>
    </row>
    <row r="30" spans="2:19" s="23" customFormat="1" ht="45" x14ac:dyDescent="0.3">
      <c r="B30" s="43" t="s">
        <v>73</v>
      </c>
      <c r="C30" s="38"/>
      <c r="D30" s="37">
        <f t="shared" si="0"/>
        <v>6</v>
      </c>
      <c r="E30" s="39">
        <f t="shared" si="3"/>
        <v>0.25</v>
      </c>
      <c r="F30" s="39">
        <f t="shared" si="2"/>
        <v>0.75</v>
      </c>
      <c r="G30" s="33">
        <v>0</v>
      </c>
      <c r="H30" s="33">
        <v>0.1</v>
      </c>
      <c r="I30" s="33">
        <v>0.25</v>
      </c>
      <c r="J30" s="33">
        <v>0.25</v>
      </c>
      <c r="K30" s="33">
        <v>0.25</v>
      </c>
      <c r="L30" s="33">
        <v>0.25</v>
      </c>
      <c r="M30" s="33"/>
      <c r="N30" s="33"/>
      <c r="O30" s="33"/>
      <c r="P30" s="33"/>
      <c r="Q30" s="41">
        <v>2022</v>
      </c>
      <c r="R30" s="43" t="s">
        <v>112</v>
      </c>
      <c r="S30" s="40" t="s">
        <v>102</v>
      </c>
    </row>
    <row r="31" spans="2:19" s="23" customFormat="1" ht="45" x14ac:dyDescent="0.3">
      <c r="B31" s="43" t="s">
        <v>74</v>
      </c>
      <c r="C31" s="38"/>
      <c r="D31" s="37">
        <f t="shared" si="0"/>
        <v>6</v>
      </c>
      <c r="E31" s="39">
        <f t="shared" si="3"/>
        <v>0.24</v>
      </c>
      <c r="F31" s="39">
        <f t="shared" si="2"/>
        <v>0.76</v>
      </c>
      <c r="G31" s="33">
        <v>0.04</v>
      </c>
      <c r="H31" s="33">
        <v>0.06</v>
      </c>
      <c r="I31" s="33">
        <v>0.06</v>
      </c>
      <c r="J31" s="33">
        <v>0.15</v>
      </c>
      <c r="K31" s="33">
        <v>0.18</v>
      </c>
      <c r="L31" s="33">
        <v>0.24</v>
      </c>
      <c r="M31" s="33"/>
      <c r="N31" s="33"/>
      <c r="O31" s="33"/>
      <c r="P31" s="33"/>
      <c r="Q31" s="41">
        <v>2022</v>
      </c>
      <c r="R31" s="43" t="s">
        <v>112</v>
      </c>
      <c r="S31" s="40" t="s">
        <v>102</v>
      </c>
    </row>
    <row r="32" spans="2:19" s="23" customFormat="1" ht="45" x14ac:dyDescent="0.3">
      <c r="B32" s="43" t="s">
        <v>75</v>
      </c>
      <c r="C32" s="38"/>
      <c r="D32" s="37">
        <f t="shared" si="0"/>
        <v>6</v>
      </c>
      <c r="E32" s="39">
        <f t="shared" si="3"/>
        <v>0.57999999999999996</v>
      </c>
      <c r="F32" s="39">
        <f t="shared" si="2"/>
        <v>0.42000000000000004</v>
      </c>
      <c r="G32" s="33">
        <v>0.17</v>
      </c>
      <c r="H32" s="33">
        <v>0.5</v>
      </c>
      <c r="I32" s="33">
        <v>0.57999999999999996</v>
      </c>
      <c r="J32" s="33">
        <v>0.57999999999999996</v>
      </c>
      <c r="K32" s="33">
        <v>0.39</v>
      </c>
      <c r="L32" s="33">
        <v>0.5</v>
      </c>
      <c r="M32" s="33"/>
      <c r="N32" s="33"/>
      <c r="O32" s="33"/>
      <c r="P32" s="33"/>
      <c r="Q32" s="41">
        <v>2022</v>
      </c>
      <c r="R32" s="44" t="s">
        <v>118</v>
      </c>
      <c r="S32" s="40" t="s">
        <v>102</v>
      </c>
    </row>
    <row r="33" spans="2:19" s="23" customFormat="1" ht="45" x14ac:dyDescent="0.3">
      <c r="B33" s="43" t="s">
        <v>76</v>
      </c>
      <c r="C33" s="38"/>
      <c r="D33" s="37">
        <f t="shared" si="0"/>
        <v>6</v>
      </c>
      <c r="E33" s="39">
        <f t="shared" si="3"/>
        <v>0.33</v>
      </c>
      <c r="F33" s="39">
        <f t="shared" si="2"/>
        <v>0.66999999999999993</v>
      </c>
      <c r="G33" s="33">
        <v>0</v>
      </c>
      <c r="H33" s="33">
        <v>0</v>
      </c>
      <c r="I33" s="33">
        <v>0.25</v>
      </c>
      <c r="J33" s="33">
        <v>0.32</v>
      </c>
      <c r="K33" s="33">
        <v>0.32</v>
      </c>
      <c r="L33" s="33">
        <v>0.33</v>
      </c>
      <c r="M33" s="33"/>
      <c r="N33" s="33"/>
      <c r="O33" s="33"/>
      <c r="P33" s="33"/>
      <c r="Q33" s="41">
        <v>2022</v>
      </c>
      <c r="R33" s="43" t="s">
        <v>112</v>
      </c>
      <c r="S33" s="40" t="s">
        <v>102</v>
      </c>
    </row>
    <row r="34" spans="2:19" s="23" customFormat="1" ht="45" x14ac:dyDescent="0.3">
      <c r="B34" s="43" t="s">
        <v>77</v>
      </c>
      <c r="C34" s="38"/>
      <c r="D34" s="37">
        <f t="shared" si="0"/>
        <v>7</v>
      </c>
      <c r="E34" s="39">
        <f t="shared" si="3"/>
        <v>0.71</v>
      </c>
      <c r="F34" s="39">
        <f t="shared" si="2"/>
        <v>0.29000000000000004</v>
      </c>
      <c r="G34" s="33">
        <v>0.1</v>
      </c>
      <c r="H34" s="33">
        <v>0.22</v>
      </c>
      <c r="I34" s="33">
        <v>0.28999999999999998</v>
      </c>
      <c r="J34" s="33">
        <v>0.53</v>
      </c>
      <c r="K34" s="33">
        <v>0.64</v>
      </c>
      <c r="L34" s="33">
        <v>0.71</v>
      </c>
      <c r="M34" s="33">
        <v>0.64</v>
      </c>
      <c r="N34" s="33"/>
      <c r="O34" s="33"/>
      <c r="P34" s="33"/>
      <c r="Q34" s="41">
        <v>2022</v>
      </c>
      <c r="R34" s="44" t="s">
        <v>118</v>
      </c>
      <c r="S34" s="40" t="s">
        <v>102</v>
      </c>
    </row>
    <row r="35" spans="2:19" s="23" customFormat="1" ht="45" x14ac:dyDescent="0.3">
      <c r="B35" s="43" t="s">
        <v>78</v>
      </c>
      <c r="C35" s="38"/>
      <c r="D35" s="37">
        <f t="shared" si="0"/>
        <v>7</v>
      </c>
      <c r="E35" s="39">
        <f t="shared" si="3"/>
        <v>0.38</v>
      </c>
      <c r="F35" s="39">
        <f t="shared" ref="F35:F40" si="4">100%-E35</f>
        <v>0.62</v>
      </c>
      <c r="G35" s="33">
        <v>0.19</v>
      </c>
      <c r="H35" s="33">
        <v>0.24</v>
      </c>
      <c r="I35" s="33">
        <v>0.33</v>
      </c>
      <c r="J35" s="33">
        <v>0.33</v>
      </c>
      <c r="K35" s="33">
        <v>0.38</v>
      </c>
      <c r="L35" s="33">
        <v>0.38</v>
      </c>
      <c r="M35" s="33">
        <v>0.38</v>
      </c>
      <c r="N35" s="33"/>
      <c r="O35" s="33"/>
      <c r="P35" s="33"/>
      <c r="Q35" s="41">
        <v>2022</v>
      </c>
      <c r="R35" s="43" t="s">
        <v>137</v>
      </c>
      <c r="S35" s="40" t="s">
        <v>102</v>
      </c>
    </row>
    <row r="36" spans="2:19" s="23" customFormat="1" ht="60" x14ac:dyDescent="0.3">
      <c r="B36" s="43" t="s">
        <v>79</v>
      </c>
      <c r="C36" s="38"/>
      <c r="D36" s="37">
        <f t="shared" si="0"/>
        <v>7</v>
      </c>
      <c r="E36" s="39">
        <f t="shared" si="3"/>
        <v>0.31</v>
      </c>
      <c r="F36" s="39">
        <f t="shared" si="4"/>
        <v>0.69</v>
      </c>
      <c r="G36" s="33">
        <v>0.09</v>
      </c>
      <c r="H36" s="33">
        <v>0.1</v>
      </c>
      <c r="I36" s="33">
        <v>0.1</v>
      </c>
      <c r="J36" s="33">
        <v>0.23</v>
      </c>
      <c r="K36" s="33">
        <v>0.23</v>
      </c>
      <c r="L36" s="33">
        <v>0.27</v>
      </c>
      <c r="M36" s="33">
        <v>0.31</v>
      </c>
      <c r="N36" s="33"/>
      <c r="O36" s="33"/>
      <c r="P36" s="33"/>
      <c r="Q36" s="41">
        <v>2022</v>
      </c>
      <c r="R36" s="43" t="s">
        <v>138</v>
      </c>
      <c r="S36" s="40" t="s">
        <v>102</v>
      </c>
    </row>
    <row r="37" spans="2:19" ht="45" x14ac:dyDescent="0.3">
      <c r="B37" s="43" t="s">
        <v>80</v>
      </c>
      <c r="C37" s="38"/>
      <c r="D37" s="37">
        <f t="shared" si="0"/>
        <v>6</v>
      </c>
      <c r="E37" s="39">
        <f t="shared" si="3"/>
        <v>7.0000000000000007E-2</v>
      </c>
      <c r="F37" s="39">
        <f t="shared" si="4"/>
        <v>0.92999999999999994</v>
      </c>
      <c r="G37" s="33">
        <v>7.0000000000000007E-2</v>
      </c>
      <c r="H37" s="33">
        <v>7.0000000000000007E-2</v>
      </c>
      <c r="I37" s="33">
        <v>7.0000000000000007E-2</v>
      </c>
      <c r="J37" s="33">
        <v>7.0000000000000007E-2</v>
      </c>
      <c r="K37" s="33">
        <v>7.0000000000000007E-2</v>
      </c>
      <c r="L37" s="33">
        <v>7.0000000000000007E-2</v>
      </c>
      <c r="M37" s="33"/>
      <c r="N37" s="33"/>
      <c r="O37" s="33"/>
      <c r="P37" s="33"/>
      <c r="Q37" s="41">
        <v>2022</v>
      </c>
      <c r="R37" s="43" t="s">
        <v>113</v>
      </c>
      <c r="S37" s="40" t="s">
        <v>102</v>
      </c>
    </row>
    <row r="38" spans="2:19" ht="45" x14ac:dyDescent="0.3">
      <c r="B38" s="43" t="s">
        <v>81</v>
      </c>
      <c r="C38" s="38"/>
      <c r="D38" s="37">
        <f t="shared" si="0"/>
        <v>7</v>
      </c>
      <c r="E38" s="39">
        <f t="shared" si="3"/>
        <v>0.67</v>
      </c>
      <c r="F38" s="39">
        <f t="shared" si="4"/>
        <v>0.32999999999999996</v>
      </c>
      <c r="G38" s="33">
        <v>7.0000000000000007E-2</v>
      </c>
      <c r="H38" s="33">
        <v>0.26</v>
      </c>
      <c r="I38" s="33">
        <v>0.33</v>
      </c>
      <c r="J38" s="33">
        <v>0.59</v>
      </c>
      <c r="K38" s="33">
        <v>0.67</v>
      </c>
      <c r="L38" s="33">
        <v>0.55000000000000004</v>
      </c>
      <c r="M38" s="33">
        <v>0.55000000000000004</v>
      </c>
      <c r="N38" s="33"/>
      <c r="O38" s="33"/>
      <c r="P38" s="33"/>
      <c r="Q38" s="41">
        <v>2022</v>
      </c>
      <c r="R38" s="44" t="s">
        <v>118</v>
      </c>
      <c r="S38" s="40" t="s">
        <v>102</v>
      </c>
    </row>
    <row r="39" spans="2:19" ht="45" x14ac:dyDescent="0.3">
      <c r="B39" s="43" t="s">
        <v>82</v>
      </c>
      <c r="C39" s="38"/>
      <c r="D39" s="37">
        <f t="shared" si="0"/>
        <v>6</v>
      </c>
      <c r="E39" s="39">
        <f t="shared" si="3"/>
        <v>0.67</v>
      </c>
      <c r="F39" s="39">
        <f t="shared" si="4"/>
        <v>0.32999999999999996</v>
      </c>
      <c r="G39" s="33">
        <v>0.11</v>
      </c>
      <c r="H39" s="33">
        <v>0.33</v>
      </c>
      <c r="I39" s="33">
        <v>0.33</v>
      </c>
      <c r="J39" s="33">
        <v>0.44</v>
      </c>
      <c r="K39" s="33">
        <v>0.67</v>
      </c>
      <c r="L39" s="33">
        <v>0.67</v>
      </c>
      <c r="M39" s="33"/>
      <c r="N39" s="33"/>
      <c r="O39" s="33"/>
      <c r="P39" s="33"/>
      <c r="Q39" s="41">
        <v>2022</v>
      </c>
      <c r="R39" s="43" t="s">
        <v>114</v>
      </c>
      <c r="S39" s="40" t="s">
        <v>102</v>
      </c>
    </row>
    <row r="40" spans="2:19" ht="45" x14ac:dyDescent="0.3">
      <c r="B40" s="43" t="s">
        <v>83</v>
      </c>
      <c r="C40" s="38"/>
      <c r="D40" s="37">
        <f>+COUNT(G40:P40)</f>
        <v>6</v>
      </c>
      <c r="E40" s="39">
        <f>+MAX(G40:P40)</f>
        <v>0.56000000000000005</v>
      </c>
      <c r="F40" s="39">
        <f t="shared" si="4"/>
        <v>0.43999999999999995</v>
      </c>
      <c r="G40" s="33">
        <v>0.11</v>
      </c>
      <c r="H40" s="33">
        <v>0.11</v>
      </c>
      <c r="I40" s="33">
        <v>0.22</v>
      </c>
      <c r="J40" s="33">
        <v>0.56000000000000005</v>
      </c>
      <c r="K40" s="33">
        <v>0.33</v>
      </c>
      <c r="L40" s="33">
        <v>0.53</v>
      </c>
      <c r="M40" s="33"/>
      <c r="N40" s="33"/>
      <c r="O40" s="33"/>
      <c r="P40" s="33"/>
      <c r="Q40" s="41">
        <v>2022</v>
      </c>
      <c r="R40" s="43" t="s">
        <v>116</v>
      </c>
      <c r="S40" s="40" t="s">
        <v>102</v>
      </c>
    </row>
    <row r="41" spans="2:19" ht="45" x14ac:dyDescent="0.3">
      <c r="B41" s="43" t="s">
        <v>84</v>
      </c>
      <c r="C41" s="38"/>
      <c r="D41" s="37">
        <f>+COUNT(G41:P41)</f>
        <v>7</v>
      </c>
      <c r="E41" s="39">
        <f>+MAX(G41:P41)</f>
        <v>0.33</v>
      </c>
      <c r="F41" s="39">
        <f>100%-E41</f>
        <v>0.66999999999999993</v>
      </c>
      <c r="G41" s="33">
        <v>0.17</v>
      </c>
      <c r="H41" s="33">
        <v>0.17</v>
      </c>
      <c r="I41" s="33">
        <v>0.17</v>
      </c>
      <c r="J41" s="33">
        <v>0.33</v>
      </c>
      <c r="K41" s="33">
        <v>0.33</v>
      </c>
      <c r="L41" s="33">
        <v>0.13</v>
      </c>
      <c r="M41" s="33">
        <v>0.23</v>
      </c>
      <c r="N41" s="33"/>
      <c r="O41" s="33"/>
      <c r="P41" s="33"/>
      <c r="Q41" s="41">
        <v>2022</v>
      </c>
      <c r="R41" s="44" t="s">
        <v>117</v>
      </c>
      <c r="S41" s="40" t="s">
        <v>102</v>
      </c>
    </row>
    <row r="42" spans="2:19" ht="30" x14ac:dyDescent="0.3">
      <c r="B42" s="43" t="s">
        <v>105</v>
      </c>
      <c r="C42" s="38"/>
      <c r="D42" s="37">
        <f t="shared" si="0"/>
        <v>2</v>
      </c>
      <c r="E42" s="39">
        <f>+MAX(G42:P42)</f>
        <v>0.89</v>
      </c>
      <c r="F42" s="39">
        <f>100%-E42</f>
        <v>0.10999999999999999</v>
      </c>
      <c r="G42" s="33">
        <v>0.89</v>
      </c>
      <c r="H42" s="33">
        <v>0.89</v>
      </c>
      <c r="I42" s="33"/>
      <c r="J42" s="33"/>
      <c r="K42" s="33"/>
      <c r="L42" s="33"/>
      <c r="M42" s="33"/>
      <c r="N42" s="33"/>
      <c r="O42" s="33"/>
      <c r="P42" s="33"/>
      <c r="Q42" s="41">
        <v>2022</v>
      </c>
      <c r="R42" s="43" t="s">
        <v>139</v>
      </c>
      <c r="S42" s="40" t="s">
        <v>102</v>
      </c>
    </row>
    <row r="43" spans="2:19" ht="45" x14ac:dyDescent="0.3">
      <c r="B43" s="43" t="s">
        <v>85</v>
      </c>
      <c r="C43" s="38"/>
      <c r="D43" s="37">
        <f>+COUNT(G43:P43)</f>
        <v>8</v>
      </c>
      <c r="E43" s="39">
        <f>+MAX(G43:P43)</f>
        <v>0.61</v>
      </c>
      <c r="F43" s="39">
        <f>100%-E43</f>
        <v>0.39</v>
      </c>
      <c r="G43" s="33">
        <v>0.06</v>
      </c>
      <c r="H43" s="33">
        <v>0.19</v>
      </c>
      <c r="I43" s="33">
        <v>0.22</v>
      </c>
      <c r="J43" s="33">
        <v>0.28000000000000003</v>
      </c>
      <c r="K43" s="33">
        <v>0.5</v>
      </c>
      <c r="L43" s="33">
        <v>0.61</v>
      </c>
      <c r="M43" s="33">
        <v>0.48</v>
      </c>
      <c r="N43" s="33">
        <v>0.47</v>
      </c>
      <c r="O43" s="33"/>
      <c r="P43" s="33"/>
      <c r="Q43" s="41">
        <v>2022</v>
      </c>
      <c r="R43" s="44" t="s">
        <v>115</v>
      </c>
      <c r="S43" s="40" t="s">
        <v>102</v>
      </c>
    </row>
    <row r="44" spans="2:19" x14ac:dyDescent="0.3">
      <c r="D44" s="26"/>
      <c r="E44" s="20"/>
      <c r="F44" s="24" t="e">
        <f>+(MAX(#REF!)+MAX(G17:K17)+MAX(G22:K22)+MAX(#REF!)+MAX(#REF!)+MAX(#REF!)+MAX(#REF!)+MAX(#REF!)+MAX(#REF!)+MAX(#REF!)+MAX(#REF!)+MAX(#REF!)+MAX(G28:K28)+MAX(#REF!)+MAX(#REF!)+MAX(#REF!)+MAX(#REF!)+MAX(#REF!)+MAX(#REF!)+MAX(#REF!)+MAX(#REF!)+MAX(#REF!)+MAX(#REF!)+MAX(#REF!)+MAX(#REF!)+MAX(#REF!)+MAX(#REF!))/COUNT(D7:D43)</f>
        <v>#REF!</v>
      </c>
      <c r="G44" s="19" t="e">
        <f>100%-F44</f>
        <v>#REF!</v>
      </c>
      <c r="H44" s="19"/>
    </row>
    <row r="45" spans="2:19" x14ac:dyDescent="0.3">
      <c r="D45" s="26"/>
      <c r="E45" s="20"/>
      <c r="F45" s="20"/>
      <c r="G45" s="20"/>
      <c r="H45" s="20"/>
    </row>
  </sheetData>
  <sheetProtection algorithmName="SHA-512" hashValue="KED5hzK4f00k62FaVpoNLMEjuBc+gSgKuW1xqRg5GTiCH5GZVZQ8QWaDTBlxGpyj+dz6froIbPMLEu+R4FeMxw==" saltValue="x5UW2Go+kwm2x3wOh7XYpg==" spinCount="100000" sheet="1" objects="1" scenarios="1"/>
  <autoFilter ref="B6:T44" xr:uid="{00000000-0009-0000-0000-000002000000}"/>
  <mergeCells count="1">
    <mergeCell ref="B5:S5"/>
  </mergeCells>
  <phoneticPr fontId="1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49" t="s">
        <v>86</v>
      </c>
      <c r="E3" s="49"/>
      <c r="F3" s="49"/>
      <c r="G3" s="49"/>
      <c r="H3" s="49"/>
    </row>
    <row r="4" spans="2:8" ht="30" x14ac:dyDescent="0.3">
      <c r="B4" s="6" t="s">
        <v>21</v>
      </c>
      <c r="C4" s="7" t="s">
        <v>22</v>
      </c>
      <c r="D4" s="7" t="s">
        <v>26</v>
      </c>
      <c r="E4" s="7" t="s">
        <v>27</v>
      </c>
      <c r="F4" s="7" t="s">
        <v>28</v>
      </c>
      <c r="G4" s="7" t="s">
        <v>29</v>
      </c>
      <c r="H4" s="7" t="s">
        <v>30</v>
      </c>
    </row>
    <row r="5" spans="2:8" ht="15.6" x14ac:dyDescent="0.3">
      <c r="B5" s="9" t="s">
        <v>87</v>
      </c>
      <c r="C5" s="10">
        <f>+COUNT(D5:H5)</f>
        <v>0</v>
      </c>
      <c r="D5" s="11"/>
      <c r="E5" s="11"/>
      <c r="F5" s="12"/>
      <c r="G5" s="12"/>
      <c r="H5" s="12"/>
    </row>
    <row r="6" spans="2:8" ht="15.6" x14ac:dyDescent="0.3">
      <c r="B6" s="9" t="s">
        <v>88</v>
      </c>
      <c r="C6" s="10">
        <f t="shared" ref="C6:C31" si="0">+COUNT(D6:H6)</f>
        <v>0</v>
      </c>
      <c r="D6" s="11"/>
      <c r="E6" s="12"/>
      <c r="F6" s="12"/>
      <c r="G6" s="12"/>
      <c r="H6" s="12"/>
    </row>
    <row r="7" spans="2:8" ht="15.6" x14ac:dyDescent="0.3">
      <c r="B7" s="9" t="s">
        <v>89</v>
      </c>
      <c r="C7" s="10">
        <f t="shared" si="0"/>
        <v>0</v>
      </c>
      <c r="D7" s="11"/>
      <c r="E7" s="12"/>
      <c r="F7" s="12"/>
      <c r="G7" s="12"/>
      <c r="H7" s="12"/>
    </row>
    <row r="8" spans="2:8" ht="15.6" x14ac:dyDescent="0.3">
      <c r="B8" s="9" t="s">
        <v>90</v>
      </c>
      <c r="C8" s="10">
        <f t="shared" si="0"/>
        <v>0</v>
      </c>
      <c r="D8" s="11"/>
      <c r="E8" s="12"/>
      <c r="F8" s="12"/>
      <c r="G8" s="12"/>
      <c r="H8" s="12"/>
    </row>
    <row r="9" spans="2:8" ht="15.6" x14ac:dyDescent="0.3">
      <c r="B9" s="9" t="s">
        <v>91</v>
      </c>
      <c r="C9" s="10">
        <f t="shared" si="0"/>
        <v>0</v>
      </c>
      <c r="D9" s="11"/>
      <c r="E9" s="12"/>
      <c r="F9" s="12"/>
      <c r="G9" s="12"/>
      <c r="H9" s="12"/>
    </row>
    <row r="10" spans="2:8" ht="15.6" x14ac:dyDescent="0.3">
      <c r="B10" s="9" t="s">
        <v>56</v>
      </c>
      <c r="C10" s="10">
        <f t="shared" si="0"/>
        <v>0</v>
      </c>
      <c r="D10" s="11"/>
      <c r="E10" s="12"/>
      <c r="F10" s="12"/>
      <c r="G10" s="12"/>
      <c r="H10" s="12"/>
    </row>
    <row r="11" spans="2:8" ht="15.6" x14ac:dyDescent="0.3">
      <c r="B11" s="9" t="s">
        <v>57</v>
      </c>
      <c r="C11" s="10">
        <f t="shared" si="0"/>
        <v>0</v>
      </c>
      <c r="D11" s="11"/>
      <c r="E11" s="12"/>
      <c r="F11" s="12"/>
      <c r="G11" s="12"/>
      <c r="H11" s="12"/>
    </row>
    <row r="12" spans="2:8" ht="15.6" x14ac:dyDescent="0.3">
      <c r="B12" s="9" t="s">
        <v>58</v>
      </c>
      <c r="C12" s="10">
        <f t="shared" si="0"/>
        <v>0</v>
      </c>
      <c r="D12" s="11"/>
      <c r="E12" s="12"/>
      <c r="F12" s="12"/>
      <c r="G12" s="12"/>
      <c r="H12" s="12"/>
    </row>
    <row r="13" spans="2:8" ht="15.6" x14ac:dyDescent="0.3">
      <c r="B13" s="9" t="s">
        <v>59</v>
      </c>
      <c r="C13" s="10">
        <f t="shared" si="0"/>
        <v>0</v>
      </c>
      <c r="D13" s="11"/>
      <c r="E13" s="12"/>
      <c r="F13" s="12"/>
      <c r="G13" s="12"/>
      <c r="H13" s="12"/>
    </row>
    <row r="14" spans="2:8" ht="15.6" x14ac:dyDescent="0.3">
      <c r="B14" s="9" t="s">
        <v>60</v>
      </c>
      <c r="C14" s="10">
        <f t="shared" si="0"/>
        <v>0</v>
      </c>
      <c r="D14" s="11"/>
      <c r="E14" s="12"/>
      <c r="F14" s="12"/>
      <c r="G14" s="12"/>
      <c r="H14" s="12"/>
    </row>
    <row r="15" spans="2:8" ht="15.6" x14ac:dyDescent="0.3">
      <c r="B15" s="9" t="s">
        <v>61</v>
      </c>
      <c r="C15" s="10">
        <f t="shared" si="0"/>
        <v>0</v>
      </c>
      <c r="D15" s="11"/>
      <c r="E15" s="12"/>
      <c r="F15" s="12"/>
      <c r="G15" s="12"/>
      <c r="H15" s="12"/>
    </row>
    <row r="16" spans="2:8" ht="15.6" x14ac:dyDescent="0.3">
      <c r="B16" s="9" t="s">
        <v>62</v>
      </c>
      <c r="C16" s="10">
        <f t="shared" si="0"/>
        <v>0</v>
      </c>
      <c r="D16" s="13"/>
      <c r="E16" s="12"/>
      <c r="F16" s="12"/>
      <c r="G16" s="12"/>
      <c r="H16" s="12"/>
    </row>
    <row r="17" spans="2:8" ht="15.6" x14ac:dyDescent="0.3">
      <c r="B17" s="9" t="s">
        <v>63</v>
      </c>
      <c r="C17" s="10">
        <f t="shared" si="0"/>
        <v>0</v>
      </c>
      <c r="D17" s="11"/>
      <c r="E17" s="12"/>
      <c r="F17" s="12"/>
      <c r="G17" s="12"/>
      <c r="H17" s="12"/>
    </row>
    <row r="18" spans="2:8" ht="15.6" x14ac:dyDescent="0.3">
      <c r="B18" s="9" t="s">
        <v>65</v>
      </c>
      <c r="C18" s="10">
        <f t="shared" si="0"/>
        <v>0</v>
      </c>
      <c r="D18" s="11"/>
      <c r="E18" s="12"/>
      <c r="F18" s="12"/>
      <c r="G18" s="12"/>
      <c r="H18" s="12"/>
    </row>
    <row r="19" spans="2:8" ht="15.6" x14ac:dyDescent="0.3">
      <c r="B19" s="9" t="s">
        <v>66</v>
      </c>
      <c r="C19" s="10">
        <f t="shared" si="0"/>
        <v>0</v>
      </c>
      <c r="D19" s="11"/>
      <c r="E19" s="12"/>
      <c r="F19" s="12"/>
      <c r="G19" s="12"/>
      <c r="H19" s="12"/>
    </row>
    <row r="20" spans="2:8" ht="15.6" x14ac:dyDescent="0.3">
      <c r="B20" s="9" t="s">
        <v>67</v>
      </c>
      <c r="C20" s="10">
        <f t="shared" si="0"/>
        <v>0</v>
      </c>
      <c r="D20" s="11"/>
      <c r="E20" s="12"/>
      <c r="F20" s="12"/>
      <c r="G20" s="12"/>
      <c r="H20" s="12"/>
    </row>
    <row r="21" spans="2:8" ht="15.6" x14ac:dyDescent="0.3">
      <c r="B21" s="9" t="s">
        <v>68</v>
      </c>
      <c r="C21" s="10">
        <f t="shared" si="0"/>
        <v>0</v>
      </c>
      <c r="D21" s="11"/>
      <c r="E21" s="12"/>
      <c r="F21" s="12"/>
      <c r="G21" s="12"/>
      <c r="H21" s="12"/>
    </row>
    <row r="22" spans="2:8" ht="15.6" x14ac:dyDescent="0.3">
      <c r="B22" s="9" t="s">
        <v>69</v>
      </c>
      <c r="C22" s="10">
        <f t="shared" si="0"/>
        <v>0</v>
      </c>
      <c r="D22" s="11"/>
      <c r="E22" s="12"/>
      <c r="F22" s="12"/>
      <c r="G22" s="12"/>
      <c r="H22" s="12"/>
    </row>
    <row r="23" spans="2:8" ht="15.6" x14ac:dyDescent="0.3">
      <c r="B23" s="9" t="s">
        <v>92</v>
      </c>
      <c r="C23" s="10">
        <f t="shared" si="0"/>
        <v>0</v>
      </c>
      <c r="D23" s="11"/>
      <c r="E23" s="12"/>
      <c r="F23" s="12"/>
      <c r="G23" s="12"/>
      <c r="H23" s="12"/>
    </row>
    <row r="24" spans="2:8" ht="15.6" x14ac:dyDescent="0.3">
      <c r="B24" s="9" t="s">
        <v>93</v>
      </c>
      <c r="C24" s="10">
        <f t="shared" si="0"/>
        <v>0</v>
      </c>
      <c r="D24" s="11"/>
      <c r="E24" s="12"/>
      <c r="F24" s="12"/>
      <c r="G24" s="12"/>
      <c r="H24" s="12"/>
    </row>
    <row r="25" spans="2:8" ht="15.6" x14ac:dyDescent="0.3">
      <c r="B25" s="9" t="s">
        <v>94</v>
      </c>
      <c r="C25" s="10">
        <f t="shared" si="0"/>
        <v>0</v>
      </c>
      <c r="D25" s="11"/>
      <c r="E25" s="11"/>
      <c r="F25" s="12"/>
      <c r="G25" s="12"/>
      <c r="H25" s="12"/>
    </row>
    <row r="26" spans="2:8" ht="15.6" x14ac:dyDescent="0.3">
      <c r="B26" s="9" t="s">
        <v>95</v>
      </c>
      <c r="C26" s="10">
        <f t="shared" si="0"/>
        <v>0</v>
      </c>
      <c r="D26" s="11"/>
      <c r="E26" s="12"/>
      <c r="F26" s="12"/>
      <c r="G26" s="12"/>
      <c r="H26" s="12"/>
    </row>
    <row r="27" spans="2:8" ht="15.6" x14ac:dyDescent="0.3">
      <c r="B27" s="9" t="s">
        <v>71</v>
      </c>
      <c r="C27" s="10">
        <f t="shared" si="0"/>
        <v>0</v>
      </c>
      <c r="D27" s="11"/>
      <c r="E27" s="12"/>
      <c r="F27" s="12"/>
      <c r="G27" s="12"/>
      <c r="H27" s="12"/>
    </row>
    <row r="28" spans="2:8" ht="15.6" x14ac:dyDescent="0.3">
      <c r="B28" s="9" t="s">
        <v>72</v>
      </c>
      <c r="C28" s="10">
        <f t="shared" si="0"/>
        <v>0</v>
      </c>
      <c r="D28" s="11"/>
      <c r="E28" s="12"/>
      <c r="F28" s="12"/>
      <c r="G28" s="12"/>
      <c r="H28" s="12"/>
    </row>
    <row r="29" spans="2:8" ht="15.6" x14ac:dyDescent="0.3">
      <c r="B29" s="9" t="s">
        <v>96</v>
      </c>
      <c r="C29" s="10">
        <f t="shared" si="0"/>
        <v>0</v>
      </c>
      <c r="D29" s="11"/>
      <c r="E29" s="11"/>
      <c r="F29" s="12"/>
      <c r="G29" s="12"/>
      <c r="H29" s="12"/>
    </row>
    <row r="30" spans="2:8" ht="15.6" x14ac:dyDescent="0.3">
      <c r="B30" s="9" t="s">
        <v>97</v>
      </c>
      <c r="C30" s="10">
        <f t="shared" si="0"/>
        <v>0</v>
      </c>
      <c r="D30" s="11"/>
      <c r="E30" s="12"/>
      <c r="F30" s="12"/>
      <c r="G30" s="12"/>
      <c r="H30" s="12"/>
    </row>
    <row r="31" spans="2:8" ht="15.6" x14ac:dyDescent="0.3">
      <c r="B31" s="9" t="s">
        <v>98</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cp:lastPrinted>2023-05-18T23:14:14Z</cp:lastPrinted>
  <dcterms:created xsi:type="dcterms:W3CDTF">2021-02-15T22:11:29Z</dcterms:created>
  <dcterms:modified xsi:type="dcterms:W3CDTF">2026-07-21T20:52:08Z</dcterms:modified>
  <cp:category/>
  <cp:contentStatus/>
</cp:coreProperties>
</file>